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Dan\Lubenec\Rozpočet\16.10.2024 aktualizace dle smlouvy\"/>
    </mc:Choice>
  </mc:AlternateContent>
  <bookViews>
    <workbookView xWindow="0" yWindow="0" windowWidth="0" windowHeight="0"/>
  </bookViews>
  <sheets>
    <sheet name="Rekapitulace stavby" sheetId="1" r:id="rId1"/>
    <sheet name="SO-000 - Vedlejší a ostat..." sheetId="2" r:id="rId2"/>
    <sheet name="SO-101 - Polní cesta VPC 2N" sheetId="3" r:id="rId3"/>
    <sheet name="SO-102 - Polní cesta VPC ..." sheetId="4" r:id="rId4"/>
    <sheet name="SO-103 - Polní cesta VPC ..." sheetId="5" r:id="rId5"/>
    <sheet name="SO-104 - Polní cesta VPC 4N" sheetId="6" r:id="rId6"/>
    <sheet name="SO-105 - Polní cesta DPC 5N" sheetId="7" r:id="rId7"/>
    <sheet name="SO-107 - Polní cesta VPC 7N" sheetId="8" r:id="rId8"/>
    <sheet name="SO-108 - Polní cesta VPC ..." sheetId="9" r:id="rId9"/>
    <sheet name="SO-109 - Polní cesta VPC ..." sheetId="10" r:id="rId10"/>
    <sheet name="SO-110 - Polní cesta VPC 10N" sheetId="11" r:id="rId11"/>
    <sheet name="SO-111 - Polní cesta VPC 18N" sheetId="12" r:id="rId12"/>
    <sheet name="SO-112 - Polní cesta VPC 24N" sheetId="13" r:id="rId13"/>
    <sheet name="SO-113 - Polní cesta HPC 7R" sheetId="14" r:id="rId14"/>
    <sheet name="SO-114 - Polní cesta VPC 8N" sheetId="15" r:id="rId15"/>
    <sheet name="SO-201 - Most M1" sheetId="16" r:id="rId16"/>
    <sheet name="SO-900 - Bourací práce st..." sheetId="17" r:id="rId17"/>
    <sheet name="Pokyny pro vyplnění" sheetId="18" r:id="rId18"/>
  </sheets>
  <definedNames>
    <definedName name="_xlnm.Print_Area" localSheetId="0">'Rekapitulace stavby'!$D$4:$AO$36,'Rekapitulace stavby'!$C$42:$AQ$72</definedName>
    <definedName name="_xlnm.Print_Titles" localSheetId="0">'Rekapitulace stavby'!$52:$52</definedName>
    <definedName name="_xlnm._FilterDatabase" localSheetId="1" hidden="1">'SO-000 - Vedlejší a ostat...'!$C$79:$K$99</definedName>
    <definedName name="_xlnm.Print_Area" localSheetId="1">'SO-000 - Vedlejší a ostat...'!$C$4:$J$39,'SO-000 - Vedlejší a ostat...'!$C$45:$J$61,'SO-000 - Vedlejší a ostat...'!$C$67:$K$99</definedName>
    <definedName name="_xlnm.Print_Titles" localSheetId="1">'SO-000 - Vedlejší a ostat...'!$79:$79</definedName>
    <definedName name="_xlnm._FilterDatabase" localSheetId="2" hidden="1">'SO-101 - Polní cesta VPC 2N'!$C$89:$K$319</definedName>
    <definedName name="_xlnm.Print_Area" localSheetId="2">'SO-101 - Polní cesta VPC 2N'!$C$4:$J$39,'SO-101 - Polní cesta VPC 2N'!$C$45:$J$71,'SO-101 - Polní cesta VPC 2N'!$C$77:$K$319</definedName>
    <definedName name="_xlnm.Print_Titles" localSheetId="2">'SO-101 - Polní cesta VPC 2N'!$89:$89</definedName>
    <definedName name="_xlnm._FilterDatabase" localSheetId="3" hidden="1">'SO-102 - Polní cesta VPC ...'!$C$86:$K$201</definedName>
    <definedName name="_xlnm.Print_Area" localSheetId="3">'SO-102 - Polní cesta VPC ...'!$C$4:$J$39,'SO-102 - Polní cesta VPC ...'!$C$45:$J$68,'SO-102 - Polní cesta VPC ...'!$C$74:$K$201</definedName>
    <definedName name="_xlnm.Print_Titles" localSheetId="3">'SO-102 - Polní cesta VPC ...'!$86:$86</definedName>
    <definedName name="_xlnm._FilterDatabase" localSheetId="4" hidden="1">'SO-103 - Polní cesta VPC ...'!$C$83:$K$204</definedName>
    <definedName name="_xlnm.Print_Area" localSheetId="4">'SO-103 - Polní cesta VPC ...'!$C$4:$J$39,'SO-103 - Polní cesta VPC ...'!$C$45:$J$65,'SO-103 - Polní cesta VPC ...'!$C$71:$K$204</definedName>
    <definedName name="_xlnm.Print_Titles" localSheetId="4">'SO-103 - Polní cesta VPC ...'!$83:$83</definedName>
    <definedName name="_xlnm._FilterDatabase" localSheetId="5" hidden="1">'SO-104 - Polní cesta VPC 4N'!$C$87:$K$248</definedName>
    <definedName name="_xlnm.Print_Area" localSheetId="5">'SO-104 - Polní cesta VPC 4N'!$C$4:$J$39,'SO-104 - Polní cesta VPC 4N'!$C$45:$J$69,'SO-104 - Polní cesta VPC 4N'!$C$75:$K$248</definedName>
    <definedName name="_xlnm.Print_Titles" localSheetId="5">'SO-104 - Polní cesta VPC 4N'!$87:$87</definedName>
    <definedName name="_xlnm._FilterDatabase" localSheetId="6" hidden="1">'SO-105 - Polní cesta DPC 5N'!$C$83:$K$202</definedName>
    <definedName name="_xlnm.Print_Area" localSheetId="6">'SO-105 - Polní cesta DPC 5N'!$C$4:$J$39,'SO-105 - Polní cesta DPC 5N'!$C$45:$J$65,'SO-105 - Polní cesta DPC 5N'!$C$71:$K$202</definedName>
    <definedName name="_xlnm.Print_Titles" localSheetId="6">'SO-105 - Polní cesta DPC 5N'!$83:$83</definedName>
    <definedName name="_xlnm._FilterDatabase" localSheetId="7" hidden="1">'SO-107 - Polní cesta VPC 7N'!$C$84:$K$219</definedName>
    <definedName name="_xlnm.Print_Area" localSheetId="7">'SO-107 - Polní cesta VPC 7N'!$C$4:$J$39,'SO-107 - Polní cesta VPC 7N'!$C$45:$J$66,'SO-107 - Polní cesta VPC 7N'!$C$72:$K$219</definedName>
    <definedName name="_xlnm.Print_Titles" localSheetId="7">'SO-107 - Polní cesta VPC 7N'!$84:$84</definedName>
    <definedName name="_xlnm._FilterDatabase" localSheetId="8" hidden="1">'SO-108 - Polní cesta VPC ...'!$C$84:$K$270</definedName>
    <definedName name="_xlnm.Print_Area" localSheetId="8">'SO-108 - Polní cesta VPC ...'!$C$4:$J$39,'SO-108 - Polní cesta VPC ...'!$C$45:$J$66,'SO-108 - Polní cesta VPC ...'!$C$72:$K$270</definedName>
    <definedName name="_xlnm.Print_Titles" localSheetId="8">'SO-108 - Polní cesta VPC ...'!$84:$84</definedName>
    <definedName name="_xlnm._FilterDatabase" localSheetId="9" hidden="1">'SO-109 - Polní cesta VPC ...'!$C$83:$K$216</definedName>
    <definedName name="_xlnm.Print_Area" localSheetId="9">'SO-109 - Polní cesta VPC ...'!$C$4:$J$39,'SO-109 - Polní cesta VPC ...'!$C$45:$J$65,'SO-109 - Polní cesta VPC ...'!$C$71:$K$216</definedName>
    <definedName name="_xlnm.Print_Titles" localSheetId="9">'SO-109 - Polní cesta VPC ...'!$83:$83</definedName>
    <definedName name="_xlnm._FilterDatabase" localSheetId="10" hidden="1">'SO-110 - Polní cesta VPC 10N'!$C$83:$K$181</definedName>
    <definedName name="_xlnm.Print_Area" localSheetId="10">'SO-110 - Polní cesta VPC 10N'!$C$4:$J$39,'SO-110 - Polní cesta VPC 10N'!$C$45:$J$65,'SO-110 - Polní cesta VPC 10N'!$C$71:$K$181</definedName>
    <definedName name="_xlnm.Print_Titles" localSheetId="10">'SO-110 - Polní cesta VPC 10N'!$83:$83</definedName>
    <definedName name="_xlnm._FilterDatabase" localSheetId="11" hidden="1">'SO-111 - Polní cesta VPC 18N'!$C$84:$K$205</definedName>
    <definedName name="_xlnm.Print_Area" localSheetId="11">'SO-111 - Polní cesta VPC 18N'!$C$4:$J$39,'SO-111 - Polní cesta VPC 18N'!$C$45:$J$66,'SO-111 - Polní cesta VPC 18N'!$C$72:$K$205</definedName>
    <definedName name="_xlnm.Print_Titles" localSheetId="11">'SO-111 - Polní cesta VPC 18N'!$84:$84</definedName>
    <definedName name="_xlnm._FilterDatabase" localSheetId="12" hidden="1">'SO-112 - Polní cesta VPC 24N'!$C$91:$K$319</definedName>
    <definedName name="_xlnm.Print_Area" localSheetId="12">'SO-112 - Polní cesta VPC 24N'!$C$4:$J$39,'SO-112 - Polní cesta VPC 24N'!$C$45:$J$73,'SO-112 - Polní cesta VPC 24N'!$C$79:$K$319</definedName>
    <definedName name="_xlnm.Print_Titles" localSheetId="12">'SO-112 - Polní cesta VPC 24N'!$91:$91</definedName>
    <definedName name="_xlnm._FilterDatabase" localSheetId="13" hidden="1">'SO-113 - Polní cesta HPC 7R'!$C$83:$K$179</definedName>
    <definedName name="_xlnm.Print_Area" localSheetId="13">'SO-113 - Polní cesta HPC 7R'!$C$4:$J$39,'SO-113 - Polní cesta HPC 7R'!$C$45:$J$65,'SO-113 - Polní cesta HPC 7R'!$C$71:$K$179</definedName>
    <definedName name="_xlnm.Print_Titles" localSheetId="13">'SO-113 - Polní cesta HPC 7R'!$83:$83</definedName>
    <definedName name="_xlnm._FilterDatabase" localSheetId="14" hidden="1">'SO-114 - Polní cesta VPC 8N'!$C$83:$K$180</definedName>
    <definedName name="_xlnm.Print_Area" localSheetId="14">'SO-114 - Polní cesta VPC 8N'!$C$4:$J$39,'SO-114 - Polní cesta VPC 8N'!$C$45:$J$65,'SO-114 - Polní cesta VPC 8N'!$C$71:$K$180</definedName>
    <definedName name="_xlnm.Print_Titles" localSheetId="14">'SO-114 - Polní cesta VPC 8N'!$83:$83</definedName>
    <definedName name="_xlnm._FilterDatabase" localSheetId="15" hidden="1">'SO-201 - Most M1'!$C$91:$K$408</definedName>
    <definedName name="_xlnm.Print_Area" localSheetId="15">'SO-201 - Most M1'!$C$4:$J$39,'SO-201 - Most M1'!$C$45:$J$73,'SO-201 - Most M1'!$C$79:$K$408</definedName>
    <definedName name="_xlnm.Print_Titles" localSheetId="15">'SO-201 - Most M1'!$91:$91</definedName>
    <definedName name="_xlnm._FilterDatabase" localSheetId="16" hidden="1">'SO-900 - Bourací práce st...'!$C$89:$K$120</definedName>
    <definedName name="_xlnm.Print_Area" localSheetId="16">'SO-900 - Bourací práce st...'!$C$4:$J$41,'SO-900 - Bourací práce st...'!$C$47:$J$69,'SO-900 - Bourací práce st...'!$C$75:$K$120</definedName>
    <definedName name="_xlnm.Print_Titles" localSheetId="16">'SO-900 - Bourací práce st...'!$89:$89</definedName>
    <definedName name="_xlnm.Print_Area" localSheetId="1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7" l="1" r="J39"/>
  <c r="J38"/>
  <c i="1" r="AY71"/>
  <c i="17" r="J37"/>
  <c i="1" r="AX71"/>
  <c i="17"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F84"/>
  <c r="E82"/>
  <c r="F56"/>
  <c r="E54"/>
  <c r="J26"/>
  <c r="E26"/>
  <c r="J87"/>
  <c r="J25"/>
  <c r="J23"/>
  <c r="E23"/>
  <c r="J58"/>
  <c r="J22"/>
  <c r="J20"/>
  <c r="E20"/>
  <c r="F87"/>
  <c r="J19"/>
  <c r="J17"/>
  <c r="E17"/>
  <c r="F86"/>
  <c r="J16"/>
  <c r="J14"/>
  <c r="J56"/>
  <c r="E7"/>
  <c r="E50"/>
  <c i="16" r="J37"/>
  <c r="J36"/>
  <c i="1" r="AY70"/>
  <c i="16" r="J35"/>
  <c i="1" r="AX70"/>
  <c i="16" r="BI404"/>
  <c r="BH404"/>
  <c r="BG404"/>
  <c r="BF404"/>
  <c r="T404"/>
  <c r="T398"/>
  <c r="R404"/>
  <c r="R398"/>
  <c r="P404"/>
  <c r="P398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5"/>
  <c r="BH385"/>
  <c r="BG385"/>
  <c r="BF385"/>
  <c r="T385"/>
  <c r="R385"/>
  <c r="P385"/>
  <c r="BI375"/>
  <c r="BH375"/>
  <c r="BG375"/>
  <c r="BF375"/>
  <c r="T375"/>
  <c r="R375"/>
  <c r="P375"/>
  <c r="BI373"/>
  <c r="BH373"/>
  <c r="BG373"/>
  <c r="BF373"/>
  <c r="T373"/>
  <c r="R373"/>
  <c r="P373"/>
  <c r="BI367"/>
  <c r="BH367"/>
  <c r="BG367"/>
  <c r="BF367"/>
  <c r="T367"/>
  <c r="R367"/>
  <c r="P367"/>
  <c r="BI365"/>
  <c r="BH365"/>
  <c r="BG365"/>
  <c r="BF365"/>
  <c r="T365"/>
  <c r="R365"/>
  <c r="P365"/>
  <c r="BI349"/>
  <c r="BH349"/>
  <c r="BG349"/>
  <c r="BF349"/>
  <c r="T349"/>
  <c r="R349"/>
  <c r="P349"/>
  <c r="BI345"/>
  <c r="BH345"/>
  <c r="BG345"/>
  <c r="BF345"/>
  <c r="T345"/>
  <c r="T344"/>
  <c r="R345"/>
  <c r="R344"/>
  <c r="P345"/>
  <c r="P344"/>
  <c r="BI340"/>
  <c r="BH340"/>
  <c r="BG340"/>
  <c r="BF340"/>
  <c r="T340"/>
  <c r="R340"/>
  <c r="P340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4"/>
  <c r="BH234"/>
  <c r="BG234"/>
  <c r="BF234"/>
  <c r="T234"/>
  <c r="R234"/>
  <c r="P234"/>
  <c r="BI226"/>
  <c r="BH226"/>
  <c r="BG226"/>
  <c r="BF226"/>
  <c r="T226"/>
  <c r="R226"/>
  <c r="P226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F86"/>
  <c r="E84"/>
  <c r="F52"/>
  <c r="E50"/>
  <c r="J24"/>
  <c r="E24"/>
  <c r="J55"/>
  <c r="J23"/>
  <c r="J21"/>
  <c r="E21"/>
  <c r="J54"/>
  <c r="J20"/>
  <c r="J18"/>
  <c r="E18"/>
  <c r="F55"/>
  <c r="J17"/>
  <c r="J15"/>
  <c r="E15"/>
  <c r="F88"/>
  <c r="J14"/>
  <c r="J12"/>
  <c r="J52"/>
  <c r="E7"/>
  <c r="E82"/>
  <c i="15" r="J37"/>
  <c r="J36"/>
  <c i="1" r="AY68"/>
  <c i="15" r="J35"/>
  <c i="1" r="AX68"/>
  <c i="15" r="BI179"/>
  <c r="BH179"/>
  <c r="BG179"/>
  <c r="BF179"/>
  <c r="T179"/>
  <c r="T178"/>
  <c r="R179"/>
  <c r="R178"/>
  <c r="P179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81"/>
  <c r="J17"/>
  <c r="J15"/>
  <c r="E15"/>
  <c r="F54"/>
  <c r="J14"/>
  <c r="J12"/>
  <c r="J52"/>
  <c r="E7"/>
  <c r="E74"/>
  <c i="14" r="J37"/>
  <c r="J36"/>
  <c i="1" r="AY67"/>
  <c i="14" r="J35"/>
  <c i="1" r="AX67"/>
  <c i="14" r="BI178"/>
  <c r="BH178"/>
  <c r="BG178"/>
  <c r="BF178"/>
  <c r="T178"/>
  <c r="T177"/>
  <c r="R178"/>
  <c r="R177"/>
  <c r="P178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80"/>
  <c r="J14"/>
  <c r="J12"/>
  <c r="J52"/>
  <c r="E7"/>
  <c r="E48"/>
  <c i="13" r="J37"/>
  <c r="J36"/>
  <c i="1" r="AY66"/>
  <c i="13" r="J35"/>
  <c i="1" r="AX66"/>
  <c i="13"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T305"/>
  <c r="R306"/>
  <c r="R305"/>
  <c r="P306"/>
  <c r="P305"/>
  <c r="BI303"/>
  <c r="BH303"/>
  <c r="BG303"/>
  <c r="BF303"/>
  <c r="T303"/>
  <c r="T302"/>
  <c r="R303"/>
  <c r="R302"/>
  <c r="P303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F86"/>
  <c r="E84"/>
  <c r="F52"/>
  <c r="E50"/>
  <c r="J24"/>
  <c r="E24"/>
  <c r="J55"/>
  <c r="J23"/>
  <c r="J21"/>
  <c r="E21"/>
  <c r="J54"/>
  <c r="J20"/>
  <c r="J18"/>
  <c r="E18"/>
  <c r="F89"/>
  <c r="J17"/>
  <c r="J15"/>
  <c r="E15"/>
  <c r="F88"/>
  <c r="J14"/>
  <c r="J12"/>
  <c r="J52"/>
  <c r="E7"/>
  <c r="E82"/>
  <c i="12" r="J37"/>
  <c r="J36"/>
  <c i="1" r="AY65"/>
  <c i="12" r="J35"/>
  <c i="1" r="AX65"/>
  <c i="12" r="BI204"/>
  <c r="BH204"/>
  <c r="BG204"/>
  <c r="BF204"/>
  <c r="T204"/>
  <c r="T203"/>
  <c r="R204"/>
  <c r="R203"/>
  <c r="P204"/>
  <c r="P203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55"/>
  <c r="J17"/>
  <c r="J15"/>
  <c r="E15"/>
  <c r="F81"/>
  <c r="J14"/>
  <c r="J12"/>
  <c r="J79"/>
  <c r="E7"/>
  <c r="E75"/>
  <c i="11" r="J37"/>
  <c r="J36"/>
  <c i="1" r="AY64"/>
  <c i="11" r="J35"/>
  <c i="1" r="AX64"/>
  <c i="11" r="BI180"/>
  <c r="BH180"/>
  <c r="BG180"/>
  <c r="BF180"/>
  <c r="T180"/>
  <c r="T179"/>
  <c r="R180"/>
  <c r="R179"/>
  <c r="P180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55"/>
  <c r="J17"/>
  <c r="J15"/>
  <c r="E15"/>
  <c r="F80"/>
  <c r="J14"/>
  <c r="J12"/>
  <c r="J78"/>
  <c r="E7"/>
  <c r="E48"/>
  <c i="10" r="J37"/>
  <c r="J36"/>
  <c i="1" r="AY63"/>
  <c i="10" r="J35"/>
  <c i="1" r="AX63"/>
  <c i="10" r="BI215"/>
  <c r="BH215"/>
  <c r="BG215"/>
  <c r="BF215"/>
  <c r="T215"/>
  <c r="T214"/>
  <c r="R215"/>
  <c r="R214"/>
  <c r="P215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55"/>
  <c r="J17"/>
  <c r="J15"/>
  <c r="E15"/>
  <c r="F80"/>
  <c r="J14"/>
  <c r="J12"/>
  <c r="J78"/>
  <c r="E7"/>
  <c r="E74"/>
  <c i="9" r="J37"/>
  <c r="J36"/>
  <c i="1" r="AY62"/>
  <c i="9" r="J35"/>
  <c i="1" r="AX62"/>
  <c i="9" r="BI269"/>
  <c r="BH269"/>
  <c r="BG269"/>
  <c r="BF269"/>
  <c r="T269"/>
  <c r="T268"/>
  <c r="R269"/>
  <c r="R268"/>
  <c r="P269"/>
  <c r="P268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R251"/>
  <c r="P251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55"/>
  <c r="J17"/>
  <c r="J15"/>
  <c r="E15"/>
  <c r="F81"/>
  <c r="J14"/>
  <c r="J12"/>
  <c r="J52"/>
  <c r="E7"/>
  <c r="E75"/>
  <c i="8" r="J37"/>
  <c r="J36"/>
  <c i="1" r="AY61"/>
  <c i="8" r="J35"/>
  <c i="1" r="AX61"/>
  <c i="8" r="BI218"/>
  <c r="BH218"/>
  <c r="BG218"/>
  <c r="BF218"/>
  <c r="T218"/>
  <c r="T217"/>
  <c r="R218"/>
  <c r="R217"/>
  <c r="P218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55"/>
  <c r="J17"/>
  <c r="J15"/>
  <c r="E15"/>
  <c r="F54"/>
  <c r="J14"/>
  <c r="J12"/>
  <c r="J79"/>
  <c r="E7"/>
  <c r="E48"/>
  <c i="7" r="J37"/>
  <c r="J36"/>
  <c i="1" r="AY60"/>
  <c i="7" r="J35"/>
  <c i="1" r="AX60"/>
  <c i="7" r="BI201"/>
  <c r="BH201"/>
  <c r="BG201"/>
  <c r="BF201"/>
  <c r="T201"/>
  <c r="T200"/>
  <c r="R201"/>
  <c r="R200"/>
  <c r="P201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55"/>
  <c r="J17"/>
  <c r="J15"/>
  <c r="E15"/>
  <c r="F54"/>
  <c r="J14"/>
  <c r="J12"/>
  <c r="J78"/>
  <c r="E7"/>
  <c r="E74"/>
  <c i="6" r="J37"/>
  <c r="J36"/>
  <c i="1" r="AY59"/>
  <c i="6" r="J35"/>
  <c i="1" r="AX59"/>
  <c i="6"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54"/>
  <c r="J14"/>
  <c r="J12"/>
  <c r="J52"/>
  <c r="E7"/>
  <c r="E48"/>
  <c i="5" r="J37"/>
  <c r="J36"/>
  <c i="1" r="AY58"/>
  <c i="5" r="J35"/>
  <c i="1" r="AX58"/>
  <c i="5" r="BI203"/>
  <c r="BH203"/>
  <c r="BG203"/>
  <c r="BF203"/>
  <c r="T203"/>
  <c r="T202"/>
  <c r="R203"/>
  <c r="R202"/>
  <c r="P203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F78"/>
  <c r="E76"/>
  <c r="F52"/>
  <c r="E50"/>
  <c r="J24"/>
  <c r="E24"/>
  <c r="J55"/>
  <c r="J23"/>
  <c r="J21"/>
  <c r="E21"/>
  <c r="J54"/>
  <c r="J20"/>
  <c r="J18"/>
  <c r="E18"/>
  <c r="F81"/>
  <c r="J17"/>
  <c r="J15"/>
  <c r="E15"/>
  <c r="F80"/>
  <c r="J14"/>
  <c r="J12"/>
  <c r="J78"/>
  <c r="E7"/>
  <c r="E74"/>
  <c i="4" r="J37"/>
  <c r="J36"/>
  <c i="1" r="AY57"/>
  <c i="4" r="J35"/>
  <c i="1" r="AX57"/>
  <c i="4" r="BI198"/>
  <c r="BH198"/>
  <c r="BG198"/>
  <c r="BF198"/>
  <c r="T198"/>
  <c r="T197"/>
  <c r="T196"/>
  <c r="R198"/>
  <c r="R197"/>
  <c r="R196"/>
  <c r="P198"/>
  <c r="P197"/>
  <c r="P196"/>
  <c r="BI194"/>
  <c r="BH194"/>
  <c r="BG194"/>
  <c r="BF194"/>
  <c r="T194"/>
  <c r="T193"/>
  <c r="R194"/>
  <c r="R193"/>
  <c r="P194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5"/>
  <c r="BH155"/>
  <c r="BG155"/>
  <c r="BF155"/>
  <c r="T155"/>
  <c r="T154"/>
  <c r="R155"/>
  <c r="R154"/>
  <c r="P155"/>
  <c r="P154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4"/>
  <c r="BH94"/>
  <c r="BG94"/>
  <c r="BF94"/>
  <c r="T94"/>
  <c r="R94"/>
  <c r="P94"/>
  <c r="BI90"/>
  <c r="BH90"/>
  <c r="BG90"/>
  <c r="BF90"/>
  <c r="T90"/>
  <c r="R90"/>
  <c r="P90"/>
  <c r="F81"/>
  <c r="E79"/>
  <c r="F52"/>
  <c r="E50"/>
  <c r="J24"/>
  <c r="E24"/>
  <c r="J55"/>
  <c r="J23"/>
  <c r="J21"/>
  <c r="E21"/>
  <c r="J83"/>
  <c r="J20"/>
  <c r="J18"/>
  <c r="E18"/>
  <c r="F55"/>
  <c r="J17"/>
  <c r="J15"/>
  <c r="E15"/>
  <c r="F83"/>
  <c r="J14"/>
  <c r="J12"/>
  <c r="J52"/>
  <c r="E7"/>
  <c r="E48"/>
  <c i="3" r="J37"/>
  <c r="J36"/>
  <c i="1" r="AY56"/>
  <c i="3" r="J35"/>
  <c i="1" r="AX56"/>
  <c i="3" r="BI318"/>
  <c r="BH318"/>
  <c r="BG318"/>
  <c r="BF318"/>
  <c r="T318"/>
  <c r="T317"/>
  <c r="R318"/>
  <c r="R317"/>
  <c r="P318"/>
  <c r="P317"/>
  <c r="BI315"/>
  <c r="BH315"/>
  <c r="BG315"/>
  <c r="BF315"/>
  <c r="T315"/>
  <c r="T314"/>
  <c r="R315"/>
  <c r="R314"/>
  <c r="P315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F84"/>
  <c r="E82"/>
  <c r="F52"/>
  <c r="E50"/>
  <c r="J24"/>
  <c r="E24"/>
  <c r="J55"/>
  <c r="J23"/>
  <c r="J21"/>
  <c r="E21"/>
  <c r="J54"/>
  <c r="J20"/>
  <c r="J18"/>
  <c r="E18"/>
  <c r="F87"/>
  <c r="J17"/>
  <c r="J15"/>
  <c r="E15"/>
  <c r="F86"/>
  <c r="J14"/>
  <c r="J12"/>
  <c r="J52"/>
  <c r="E7"/>
  <c r="E80"/>
  <c i="2" r="J37"/>
  <c r="J36"/>
  <c i="1" r="AY55"/>
  <c i="2" r="J35"/>
  <c i="1" r="AX55"/>
  <c i="2"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76"/>
  <c r="J14"/>
  <c r="J12"/>
  <c r="J74"/>
  <c r="E7"/>
  <c r="E70"/>
  <c i="1" r="L50"/>
  <c r="AM50"/>
  <c r="AM49"/>
  <c r="L49"/>
  <c r="AM47"/>
  <c r="L47"/>
  <c r="L45"/>
  <c r="L44"/>
  <c i="3" r="BK303"/>
  <c r="BK215"/>
  <c r="BK235"/>
  <c i="4" r="J90"/>
  <c i="7" r="BK87"/>
  <c i="8" r="J151"/>
  <c i="9" r="J256"/>
  <c r="BK230"/>
  <c i="11" r="J136"/>
  <c i="12" r="J185"/>
  <c i="13" r="J162"/>
  <c r="J150"/>
  <c i="14" r="BK95"/>
  <c i="15" r="J100"/>
  <c i="16" r="BK375"/>
  <c r="BK399"/>
  <c i="2" r="BK94"/>
  <c i="3" r="BK224"/>
  <c r="J251"/>
  <c r="BK239"/>
  <c i="4" r="J194"/>
  <c i="5" r="BK94"/>
  <c i="6" r="BK214"/>
  <c r="BK167"/>
  <c i="7" r="BK188"/>
  <c r="BK155"/>
  <c i="8" r="J174"/>
  <c i="9" r="J165"/>
  <c r="J101"/>
  <c i="10" r="BK215"/>
  <c i="11" r="BK171"/>
  <c i="12" r="J204"/>
  <c i="13" r="J142"/>
  <c r="J103"/>
  <c i="15" r="BK158"/>
  <c i="16" r="BK349"/>
  <c r="BK345"/>
  <c r="BK393"/>
  <c i="2" r="J82"/>
  <c i="3" r="J117"/>
  <c r="J268"/>
  <c i="4" r="BK185"/>
  <c i="7" r="BK104"/>
  <c i="8" r="BK93"/>
  <c i="9" r="J110"/>
  <c i="10" r="J198"/>
  <c i="11" r="BK124"/>
  <c i="12" r="J117"/>
  <c i="13" r="BK190"/>
  <c r="BK315"/>
  <c i="14" r="J119"/>
  <c i="15" r="BK141"/>
  <c i="16" r="J250"/>
  <c r="J305"/>
  <c i="17" r="J97"/>
  <c i="3" r="BK199"/>
  <c r="BK295"/>
  <c i="4" r="BK90"/>
  <c i="5" r="J135"/>
  <c i="8" r="BK131"/>
  <c i="9" r="J195"/>
  <c r="J203"/>
  <c i="10" r="J210"/>
  <c i="11" r="BK112"/>
  <c i="12" r="BK173"/>
  <c i="13" r="J315"/>
  <c r="J318"/>
  <c i="15" r="J150"/>
  <c i="16" r="J264"/>
  <c r="BK387"/>
  <c r="BK169"/>
  <c i="2" r="J98"/>
  <c i="3" r="BK272"/>
  <c r="BK276"/>
  <c r="BK128"/>
  <c i="4" r="BK189"/>
  <c i="5" r="BK103"/>
  <c i="6" r="BK184"/>
  <c r="J178"/>
  <c r="J114"/>
  <c i="7" r="BK131"/>
  <c i="8" r="BK154"/>
  <c i="9" r="J146"/>
  <c r="BK263"/>
  <c i="10" r="BK90"/>
  <c i="12" r="BK94"/>
  <c i="13" r="BK232"/>
  <c r="BK167"/>
  <c i="14" r="J145"/>
  <c i="15" r="BK100"/>
  <c i="16" r="BK246"/>
  <c r="J385"/>
  <c i="17" r="BK101"/>
  <c i="3" r="BK204"/>
  <c r="J303"/>
  <c r="J272"/>
  <c i="4" r="J99"/>
  <c i="5" r="J186"/>
  <c i="6" r="J218"/>
  <c r="BK130"/>
  <c i="7" r="J87"/>
  <c r="J108"/>
  <c i="8" r="BK194"/>
  <c i="9" r="BK195"/>
  <c r="J269"/>
  <c i="10" r="J170"/>
  <c i="12" r="J94"/>
  <c i="13" r="BK270"/>
  <c r="J270"/>
  <c i="14" r="J103"/>
  <c i="15" r="BK104"/>
  <c i="16" r="BK107"/>
  <c i="17" r="J112"/>
  <c i="2" r="BK84"/>
  <c i="3" r="J186"/>
  <c i="4" r="BK120"/>
  <c i="5" r="J153"/>
  <c r="J123"/>
  <c r="BK203"/>
  <c r="BK90"/>
  <c i="6" r="BK236"/>
  <c r="J101"/>
  <c r="J119"/>
  <c r="BK147"/>
  <c i="7" r="BK108"/>
  <c i="8" r="BK135"/>
  <c i="9" r="BK176"/>
  <c r="BK88"/>
  <c i="10" r="J135"/>
  <c i="11" r="J159"/>
  <c i="12" r="BK189"/>
  <c i="13" r="J306"/>
  <c i="14" r="BK161"/>
  <c i="15" r="J87"/>
  <c i="16" r="J164"/>
  <c r="J99"/>
  <c i="2" r="F35"/>
  <c i="9" r="J123"/>
  <c r="J176"/>
  <c i="10" r="BK119"/>
  <c i="11" r="BK136"/>
  <c i="12" r="J109"/>
  <c i="13" r="J174"/>
  <c r="J194"/>
  <c i="14" r="J140"/>
  <c i="16" r="J253"/>
  <c r="J116"/>
  <c i="3" r="J112"/>
  <c r="J276"/>
  <c i="4" r="J108"/>
  <c i="5" r="J144"/>
  <c i="8" r="J131"/>
  <c i="9" r="BK119"/>
  <c i="10" r="BK202"/>
  <c r="J150"/>
  <c i="12" r="J168"/>
  <c i="13" r="J312"/>
  <c r="J290"/>
  <c i="14" r="J157"/>
  <c i="16" r="BK283"/>
  <c r="J216"/>
  <c i="17" r="BK116"/>
  <c i="2" r="J90"/>
  <c i="3" r="J208"/>
  <c r="BK285"/>
  <c i="5" r="BK157"/>
  <c i="6" r="J184"/>
  <c r="J91"/>
  <c r="BK189"/>
  <c i="7" r="BK179"/>
  <c r="J112"/>
  <c i="8" r="J109"/>
  <c i="9" r="BK238"/>
  <c r="J238"/>
  <c i="10" r="BK158"/>
  <c i="11" r="J163"/>
  <c i="12" r="BK125"/>
  <c i="13" r="J297"/>
  <c i="14" r="J149"/>
  <c i="15" r="J162"/>
  <c r="BK120"/>
  <c i="16" r="J349"/>
  <c r="BK290"/>
  <c i="2" r="BK91"/>
  <c i="3" r="BK251"/>
  <c r="J260"/>
  <c i="4" r="J155"/>
  <c i="5" r="J106"/>
  <c i="8" r="BK88"/>
  <c i="9" r="J150"/>
  <c r="BK264"/>
  <c i="10" r="J105"/>
  <c i="12" r="BK154"/>
  <c i="13" r="BK290"/>
  <c r="BK99"/>
  <c r="J285"/>
  <c i="14" r="J178"/>
  <c i="15" r="BK139"/>
  <c i="16" r="BK184"/>
  <c r="BK404"/>
  <c i="17" r="J106"/>
  <c i="3" r="J115"/>
  <c r="BK220"/>
  <c i="4" r="J148"/>
  <c i="5" r="J94"/>
  <c i="8" r="J157"/>
  <c i="9" r="BK218"/>
  <c r="J260"/>
  <c i="10" r="BK174"/>
  <c i="11" r="BK180"/>
  <c i="12" r="J156"/>
  <c i="13" r="BK244"/>
  <c r="J121"/>
  <c i="15" r="J139"/>
  <c i="16" r="BK250"/>
  <c r="BK259"/>
  <c r="BK334"/>
  <c i="2" r="J83"/>
  <c i="3" r="BK100"/>
  <c r="BK171"/>
  <c i="4" r="J116"/>
  <c i="6" r="BK116"/>
  <c r="J171"/>
  <c r="BK182"/>
  <c i="7" r="J172"/>
  <c r="BK91"/>
  <c i="8" r="J213"/>
  <c r="BK105"/>
  <c i="9" r="J153"/>
  <c i="10" r="J111"/>
  <c i="11" r="J175"/>
  <c i="13" r="BK310"/>
  <c r="J112"/>
  <c i="14" r="BK91"/>
  <c i="16" r="J129"/>
  <c r="BK141"/>
  <c r="BK323"/>
  <c i="2" r="J89"/>
  <c i="3" r="J171"/>
  <c r="BK158"/>
  <c i="4" r="J150"/>
  <c i="5" r="J113"/>
  <c i="6" r="BK171"/>
  <c r="BK192"/>
  <c i="7" r="BK112"/>
  <c i="8" r="BK181"/>
  <c i="9" r="J187"/>
  <c r="J142"/>
  <c i="10" r="J194"/>
  <c i="11" r="J87"/>
  <c i="12" r="J177"/>
  <c i="13" r="J272"/>
  <c r="J158"/>
  <c i="14" r="BK107"/>
  <c i="16" r="BK313"/>
  <c r="J367"/>
  <c i="2" r="BK97"/>
  <c i="3" r="BK300"/>
  <c r="J304"/>
  <c i="4" r="J181"/>
  <c i="5" r="J190"/>
  <c r="BK118"/>
  <c r="BK182"/>
  <c r="BK198"/>
  <c i="6" r="J147"/>
  <c r="BK134"/>
  <c r="BK91"/>
  <c r="J240"/>
  <c i="7" r="J152"/>
  <c r="BK166"/>
  <c i="9" r="J242"/>
  <c r="J192"/>
  <c i="10" r="J166"/>
  <c i="12" r="J189"/>
  <c i="13" r="J310"/>
  <c r="BK162"/>
  <c r="J186"/>
  <c i="15" r="BK153"/>
  <c i="16" r="J287"/>
  <c r="J390"/>
  <c i="3" r="BK141"/>
  <c r="J124"/>
  <c i="4" r="J198"/>
  <c i="5" r="J118"/>
  <c i="8" r="BK198"/>
  <c i="9" r="J246"/>
  <c r="J210"/>
  <c i="10" r="BK154"/>
  <c i="12" r="BK141"/>
  <c i="13" r="J265"/>
  <c r="BK95"/>
  <c i="14" r="BK138"/>
  <c i="15" r="BK116"/>
  <c i="16" r="J326"/>
  <c i="2" r="F36"/>
  <c i="8" r="J161"/>
  <c i="9" r="BK103"/>
  <c i="10" r="J168"/>
  <c i="11" r="J132"/>
  <c i="12" r="BK168"/>
  <c i="13" r="BK280"/>
  <c r="BK239"/>
  <c i="15" r="BK87"/>
  <c i="16" r="J226"/>
  <c r="BK385"/>
  <c r="BK257"/>
  <c i="2" r="BK95"/>
  <c i="3" r="J194"/>
  <c r="BK186"/>
  <c i="4" r="BK94"/>
  <c i="5" r="BK106"/>
  <c i="6" r="J230"/>
  <c r="BK121"/>
  <c r="BK123"/>
  <c i="7" r="BK201"/>
  <c r="BK135"/>
  <c i="9" r="J119"/>
  <c r="BK99"/>
  <c i="10" r="J101"/>
  <c i="11" r="J171"/>
  <c i="12" r="J165"/>
  <c i="13" r="J154"/>
  <c r="BK196"/>
  <c i="15" r="BK162"/>
  <c i="16" r="BK242"/>
  <c r="BK293"/>
  <c r="BK253"/>
  <c i="3" r="BK194"/>
  <c r="BK106"/>
  <c r="J166"/>
  <c i="4" r="BK161"/>
  <c i="5" r="J103"/>
  <c i="8" r="BK157"/>
  <c r="J117"/>
  <c i="9" r="J198"/>
  <c i="10" r="BK194"/>
  <c i="11" r="BK108"/>
  <c i="12" r="BK161"/>
  <c i="13" r="BK276"/>
  <c r="BK108"/>
  <c i="14" r="J127"/>
  <c i="15" r="J108"/>
  <c i="16" r="J212"/>
  <c r="J300"/>
  <c i="17" r="J119"/>
  <c i="3" r="BK117"/>
  <c r="BK137"/>
  <c r="BK280"/>
  <c i="4" r="J128"/>
  <c i="8" r="BK178"/>
  <c r="J125"/>
  <c i="9" r="J157"/>
  <c r="J179"/>
  <c i="10" r="BK166"/>
  <c i="12" r="BK196"/>
  <c r="BK99"/>
  <c i="13" r="BK146"/>
  <c i="14" r="J115"/>
  <c i="15" r="BK146"/>
  <c i="16" r="BK197"/>
  <c r="J121"/>
  <c i="17" r="BK108"/>
  <c i="3" r="BK253"/>
  <c r="J291"/>
  <c i="4" r="BK140"/>
  <c i="5" r="BK174"/>
  <c i="6" r="BK234"/>
  <c r="BK230"/>
  <c r="BK103"/>
  <c i="7" r="J184"/>
  <c r="BK120"/>
  <c i="8" r="BK101"/>
  <c i="9" r="BK192"/>
  <c r="BK234"/>
  <c i="10" r="J123"/>
  <c i="11" r="BK87"/>
  <c i="12" r="J152"/>
  <c i="13" r="J146"/>
  <c r="J294"/>
  <c i="14" r="BK165"/>
  <c i="15" r="BK95"/>
  <c i="16" r="BK326"/>
  <c r="J399"/>
  <c i="2" r="BK83"/>
  <c i="3" r="BK309"/>
  <c r="J315"/>
  <c i="4" r="BK124"/>
  <c i="6" r="J94"/>
  <c r="BK151"/>
  <c i="7" r="J188"/>
  <c i="8" r="J93"/>
  <c i="9" r="J114"/>
  <c r="J214"/>
  <c i="10" r="J131"/>
  <c i="11" r="J140"/>
  <c i="12" r="J105"/>
  <c i="13" r="J303"/>
  <c r="BK150"/>
  <c i="15" r="J124"/>
  <c i="16" r="J375"/>
  <c i="17" r="BK119"/>
  <c i="1" r="AS69"/>
  <c i="4" r="BK136"/>
  <c i="5" r="BK177"/>
  <c r="BK161"/>
  <c r="J170"/>
  <c i="6" r="J108"/>
  <c r="J123"/>
  <c r="J155"/>
  <c i="7" r="J196"/>
  <c r="J91"/>
  <c i="8" r="BK97"/>
  <c i="9" r="BK251"/>
  <c i="10" r="BK105"/>
  <c i="11" r="BK100"/>
  <c i="12" r="J145"/>
  <c i="13" r="J129"/>
  <c r="BK312"/>
  <c i="14" r="BK157"/>
  <c i="16" r="J393"/>
  <c r="J269"/>
  <c r="BK156"/>
  <c i="3" r="BK263"/>
  <c r="BK115"/>
  <c r="BK183"/>
  <c i="4" r="BK198"/>
  <c i="8" r="J121"/>
  <c i="9" r="J234"/>
  <c r="J88"/>
  <c i="10" r="J158"/>
  <c i="11" r="BK104"/>
  <c i="12" r="J161"/>
  <c i="13" r="J170"/>
  <c r="BK221"/>
  <c i="15" r="J116"/>
  <c i="16" r="BK116"/>
  <c i="2" r="J85"/>
  <c i="3" r="J183"/>
  <c r="J253"/>
  <c i="4" r="J120"/>
  <c i="8" r="BK210"/>
  <c i="9" r="BK210"/>
  <c r="BK242"/>
  <c i="10" r="BK127"/>
  <c i="11" r="BK151"/>
  <c i="12" r="BK102"/>
  <c i="13" r="BK201"/>
  <c r="J99"/>
  <c i="15" r="J112"/>
  <c i="16" r="J95"/>
  <c r="J332"/>
  <c i="17" r="BK93"/>
  <c i="3" r="BK112"/>
  <c r="J120"/>
  <c i="4" r="BK108"/>
  <c r="BK128"/>
  <c i="5" r="J109"/>
  <c i="6" r="BK174"/>
  <c r="BK119"/>
  <c r="BK218"/>
  <c i="7" r="J95"/>
  <c i="8" r="BK174"/>
  <c r="J168"/>
  <c i="9" r="J225"/>
  <c i="10" r="BK135"/>
  <c i="11" r="J167"/>
  <c i="12" r="J133"/>
  <c i="13" r="BK287"/>
  <c r="J276"/>
  <c i="14" r="BK99"/>
  <c i="16" r="J387"/>
  <c r="BK190"/>
  <c r="J193"/>
  <c i="2" r="F37"/>
  <c i="8" r="J194"/>
  <c i="9" r="J132"/>
  <c i="10" r="BK162"/>
  <c r="J182"/>
  <c i="11" r="J154"/>
  <c i="12" r="BK145"/>
  <c i="13" r="BK229"/>
  <c i="14" r="BK140"/>
  <c r="BK119"/>
  <c i="16" r="J340"/>
  <c r="BK234"/>
  <c r="J246"/>
  <c i="2" r="J86"/>
  <c i="3" r="J295"/>
  <c r="J174"/>
  <c i="4" r="J177"/>
  <c i="7" r="J164"/>
  <c i="8" r="BK166"/>
  <c i="9" r="J112"/>
  <c i="10" r="BK142"/>
  <c r="BK123"/>
  <c i="12" r="BK91"/>
  <c i="13" r="BK186"/>
  <c r="BK215"/>
  <c i="14" r="J173"/>
  <c i="15" r="BK136"/>
  <c i="16" r="BK137"/>
  <c r="J277"/>
  <c r="J257"/>
  <c i="2" r="J96"/>
  <c i="3" r="J100"/>
  <c r="J255"/>
  <c i="4" r="J173"/>
  <c i="5" r="J177"/>
  <c i="6" r="J210"/>
  <c r="J189"/>
  <c r="J243"/>
  <c i="7" r="J124"/>
  <c r="J166"/>
  <c i="8" r="J218"/>
  <c i="9" r="BK153"/>
  <c i="10" r="J154"/>
  <c i="12" r="J173"/>
  <c r="J194"/>
  <c i="13" r="BK174"/>
  <c r="BK306"/>
  <c i="15" r="J153"/>
  <c i="16" r="J309"/>
  <c r="J313"/>
  <c r="J125"/>
  <c r="J137"/>
  <c i="3" r="BK96"/>
  <c r="J288"/>
  <c i="4" r="J161"/>
  <c i="5" r="BK170"/>
  <c i="6" r="BK210"/>
  <c r="J222"/>
  <c r="BK243"/>
  <c i="7" r="BK147"/>
  <c i="8" r="BK190"/>
  <c i="9" r="J172"/>
  <c i="10" r="J215"/>
  <c i="11" r="J151"/>
  <c i="12" r="J137"/>
  <c i="13" r="BK170"/>
  <c i="14" r="J138"/>
  <c i="15" r="J95"/>
  <c i="16" r="BK202"/>
  <c i="2" r="BK98"/>
  <c r="J91"/>
  <c i="3" r="BK145"/>
  <c r="J306"/>
  <c i="4" r="J189"/>
  <c i="5" r="J87"/>
  <c r="BK135"/>
  <c r="J203"/>
  <c i="6" r="J201"/>
  <c r="BK194"/>
  <c r="J130"/>
  <c i="7" r="J99"/>
  <c r="BK172"/>
  <c i="8" r="BK109"/>
  <c i="9" r="J107"/>
  <c r="BK269"/>
  <c i="10" r="J127"/>
  <c i="11" r="BK132"/>
  <c i="13" r="BK299"/>
  <c r="J179"/>
  <c r="BK125"/>
  <c i="15" r="BK174"/>
  <c i="16" r="J184"/>
  <c r="J336"/>
  <c r="BK367"/>
  <c i="2" r="J84"/>
  <c i="3" r="BK133"/>
  <c r="J311"/>
  <c i="4" r="BK181"/>
  <c i="8" r="BK146"/>
  <c i="9" r="J255"/>
  <c r="J183"/>
  <c i="10" r="J97"/>
  <c i="11" r="BK120"/>
  <c i="12" r="J91"/>
  <c i="13" r="J299"/>
  <c r="J181"/>
  <c i="14" r="J99"/>
  <c i="16" r="BK206"/>
  <c i="17" r="J114"/>
  <c i="3" r="BK304"/>
  <c r="J103"/>
  <c r="BK291"/>
  <c i="4" r="BK112"/>
  <c i="7" r="BK176"/>
  <c i="8" r="J135"/>
  <c i="9" r="BK169"/>
  <c r="J137"/>
  <c i="10" r="BK189"/>
  <c i="11" r="J91"/>
  <c i="12" r="BK177"/>
  <c i="13" r="BK179"/>
  <c r="J232"/>
  <c i="14" r="BK149"/>
  <c i="16" r="BK121"/>
  <c r="J297"/>
  <c r="BK164"/>
  <c i="2" r="J97"/>
  <c i="3" r="BK162"/>
  <c r="J162"/>
  <c i="5" r="J174"/>
  <c i="6" r="J138"/>
  <c r="J182"/>
  <c r="J127"/>
  <c i="7" r="BK127"/>
  <c i="8" r="BK213"/>
  <c i="9" r="BK114"/>
  <c r="J93"/>
  <c i="10" r="BK146"/>
  <c i="11" r="BK175"/>
  <c i="12" r="J99"/>
  <c i="13" r="J213"/>
  <c r="BK268"/>
  <c i="14" r="J134"/>
  <c i="15" r="BK124"/>
  <c i="16" r="J160"/>
  <c r="BK309"/>
  <c i="17" r="J101"/>
  <c i="3" r="J93"/>
  <c r="J213"/>
  <c i="4" r="BK150"/>
  <c i="5" r="J139"/>
  <c i="8" r="BK186"/>
  <c i="9" r="J222"/>
  <c r="BK112"/>
  <c i="10" r="J189"/>
  <c i="11" r="BK154"/>
  <c i="12" r="BK121"/>
  <c i="13" r="J252"/>
  <c r="BK209"/>
  <c i="16" r="J174"/>
  <c r="BK103"/>
  <c r="BK179"/>
  <c i="2" r="BK82"/>
  <c i="3" r="BK213"/>
  <c i="4" r="BK168"/>
  <c r="J165"/>
  <c i="7" r="J201"/>
  <c i="8" r="BK161"/>
  <c i="9" r="J127"/>
  <c i="10" r="J174"/>
  <c i="11" r="BK140"/>
  <c i="12" r="BK117"/>
  <c i="13" r="BK103"/>
  <c r="BK256"/>
  <c i="14" r="J130"/>
  <c i="16" r="BK390"/>
  <c r="BK129"/>
  <c r="J404"/>
  <c i="2" r="J87"/>
  <c i="3" r="J204"/>
  <c i="4" r="J140"/>
  <c i="5" r="J161"/>
  <c i="6" r="J163"/>
  <c r="J234"/>
  <c r="J134"/>
  <c r="J98"/>
  <c i="7" r="J127"/>
  <c i="8" r="J178"/>
  <c i="9" r="BK198"/>
  <c i="10" r="J202"/>
  <c i="11" r="J120"/>
  <c i="12" r="J148"/>
  <c i="13" r="BK248"/>
  <c r="J167"/>
  <c i="14" r="BK152"/>
  <c i="15" r="J128"/>
  <c i="16" r="J133"/>
  <c r="J206"/>
  <c i="17" r="BK114"/>
  <c i="3" r="J230"/>
  <c r="J133"/>
  <c r="J228"/>
  <c i="5" r="J127"/>
  <c i="6" r="BK143"/>
  <c r="BK240"/>
  <c i="7" r="J143"/>
  <c r="J147"/>
  <c i="8" r="J113"/>
  <c i="9" r="BK246"/>
  <c i="10" r="BK87"/>
  <c i="11" r="J128"/>
  <c i="12" r="BK109"/>
  <c i="13" r="J117"/>
  <c r="J95"/>
  <c i="14" r="BK178"/>
  <c i="16" r="BK125"/>
  <c r="J152"/>
  <c i="2" r="BK96"/>
  <c i="3" r="BK154"/>
  <c r="BK150"/>
  <c i="4" r="BK99"/>
  <c i="5" r="BK153"/>
  <c r="BK97"/>
  <c r="BK127"/>
  <c r="J131"/>
  <c i="6" r="J227"/>
  <c r="J194"/>
  <c r="BK178"/>
  <c i="7" r="J104"/>
  <c i="8" r="BK151"/>
  <c r="J190"/>
  <c i="9" r="BK150"/>
  <c i="10" r="J119"/>
  <c i="11" r="BK116"/>
  <c i="12" r="BK129"/>
  <c i="13" r="BK142"/>
  <c r="J236"/>
  <c i="14" r="BK130"/>
  <c i="16" r="BK226"/>
  <c i="17" r="BK106"/>
  <c i="3" r="J280"/>
  <c r="BK268"/>
  <c i="4" r="J94"/>
  <c i="5" r="J194"/>
  <c i="8" r="BK128"/>
  <c i="9" r="J117"/>
  <c i="10" r="BK178"/>
  <c r="BK97"/>
  <c i="12" r="BK113"/>
  <c r="BK88"/>
  <c i="13" r="J244"/>
  <c i="14" r="J111"/>
  <c i="15" r="BK170"/>
  <c i="16" r="BK300"/>
  <c i="3" r="J220"/>
  <c r="BK103"/>
  <c i="4" r="BK173"/>
  <c i="5" r="BK87"/>
  <c i="8" r="J166"/>
  <c r="BK113"/>
  <c i="9" r="BK132"/>
  <c i="10" r="J162"/>
  <c r="BK150"/>
  <c i="11" r="J147"/>
  <c i="13" r="J248"/>
  <c r="BK129"/>
  <c i="14" r="BK134"/>
  <c i="15" r="J166"/>
  <c i="16" r="J280"/>
  <c r="BK152"/>
  <c i="2" r="J93"/>
  <c i="3" r="BK120"/>
  <c r="BK245"/>
  <c i="4" r="BK194"/>
  <c i="5" r="BK139"/>
  <c i="6" r="J103"/>
  <c r="BK127"/>
  <c r="BK222"/>
  <c r="BK163"/>
  <c i="7" r="J116"/>
  <c i="8" r="BK125"/>
  <c i="9" r="J97"/>
  <c r="J264"/>
  <c i="10" r="J90"/>
  <c i="12" r="J88"/>
  <c r="BK137"/>
  <c i="13" r="J196"/>
  <c i="14" r="J87"/>
  <c i="15" r="J141"/>
  <c i="16" r="BK297"/>
  <c r="BK365"/>
  <c r="BK160"/>
  <c i="2" r="BK85"/>
  <c i="3" r="J239"/>
  <c r="BK315"/>
  <c i="4" r="BK144"/>
  <c i="7" r="J131"/>
  <c i="9" r="BK225"/>
  <c r="BK110"/>
  <c i="10" r="J186"/>
  <c i="11" r="BK167"/>
  <c i="12" r="J141"/>
  <c i="13" r="BK133"/>
  <c r="BK260"/>
  <c i="14" r="J95"/>
  <c i="15" r="J136"/>
  <c i="16" r="J318"/>
  <c r="J396"/>
  <c r="J334"/>
  <c i="3" r="BK228"/>
  <c r="BK109"/>
  <c r="BK208"/>
  <c i="5" r="BK194"/>
  <c i="8" r="J202"/>
  <c i="9" r="BK172"/>
  <c r="BK203"/>
  <c i="10" r="J138"/>
  <c i="11" r="J124"/>
  <c r="J100"/>
  <c i="13" r="J108"/>
  <c r="J215"/>
  <c r="BK139"/>
  <c i="15" r="J132"/>
  <c i="16" r="BK318"/>
  <c r="BK332"/>
  <c i="2" r="BK99"/>
  <c i="3" r="J128"/>
  <c r="J145"/>
  <c r="BK260"/>
  <c i="5" r="BK190"/>
  <c i="6" r="J159"/>
  <c r="J143"/>
  <c r="BK201"/>
  <c i="7" r="BK99"/>
  <c r="BK164"/>
  <c i="8" r="J198"/>
  <c i="9" r="BK101"/>
  <c i="10" r="J178"/>
  <c i="11" r="BK163"/>
  <c i="12" r="BK152"/>
  <c r="J121"/>
  <c i="13" r="BK121"/>
  <c i="14" r="J165"/>
  <c i="15" r="BK128"/>
  <c i="16" r="J293"/>
  <c r="BK336"/>
  <c r="J190"/>
  <c i="3" r="BK288"/>
  <c r="BK166"/>
  <c r="BK202"/>
  <c i="4" r="J168"/>
  <c i="5" r="J157"/>
  <c i="6" r="J214"/>
  <c r="J192"/>
  <c i="8" r="BK138"/>
  <c i="9" r="J251"/>
  <c r="J230"/>
  <c i="10" r="BK186"/>
  <c r="BK198"/>
  <c i="11" r="BK147"/>
  <c i="13" r="J190"/>
  <c r="BK181"/>
  <c i="14" r="BK115"/>
  <c i="15" r="J104"/>
  <c i="16" r="J234"/>
  <c i="3" r="J158"/>
  <c r="BK255"/>
  <c i="4" r="J112"/>
  <c i="5" r="BK165"/>
  <c r="J90"/>
  <c r="BK100"/>
  <c i="6" r="BK101"/>
  <c r="J174"/>
  <c r="J105"/>
  <c i="7" r="J155"/>
  <c r="J135"/>
  <c i="8" r="J97"/>
  <c i="9" r="J259"/>
  <c i="10" r="BK115"/>
  <c i="11" r="J180"/>
  <c i="12" r="BK185"/>
  <c i="13" r="BK205"/>
  <c r="BK112"/>
  <c i="14" r="J107"/>
  <c i="15" r="J120"/>
  <c i="16" r="BK99"/>
  <c r="BK373"/>
  <c i="2" r="BK87"/>
  <c i="3" r="BK311"/>
  <c r="BK174"/>
  <c i="4" r="J132"/>
  <c i="8" r="BK218"/>
  <c r="J142"/>
  <c i="9" r="BK179"/>
  <c r="BK90"/>
  <c i="10" r="J146"/>
  <c i="11" r="BK91"/>
  <c i="12" r="J154"/>
  <c i="13" r="J287"/>
  <c r="BK318"/>
  <c i="15" r="BK166"/>
  <c i="16" r="BK305"/>
  <c i="2" r="J92"/>
  <c i="3" r="J215"/>
  <c r="J141"/>
  <c i="4" r="BK165"/>
  <c i="8" r="J101"/>
  <c i="9" r="BK161"/>
  <c r="BK97"/>
  <c i="10" r="BK131"/>
  <c i="12" r="BK105"/>
  <c r="J102"/>
  <c i="13" r="J280"/>
  <c i="14" r="BK103"/>
  <c i="15" r="BK91"/>
  <c i="16" r="BK112"/>
  <c r="J107"/>
  <c i="2" r="J99"/>
  <c i="3" r="BK306"/>
  <c r="J109"/>
  <c i="4" r="J124"/>
  <c i="5" r="BK123"/>
  <c i="6" r="J198"/>
  <c r="J236"/>
  <c r="BK94"/>
  <c i="7" r="BK196"/>
  <c r="BK184"/>
  <c i="8" r="BK202"/>
  <c i="9" r="BK183"/>
  <c r="BK205"/>
  <c i="10" r="BK111"/>
  <c i="11" r="J142"/>
  <c i="12" r="BK194"/>
  <c i="13" r="BK236"/>
  <c r="BK285"/>
  <c i="15" r="BK132"/>
  <c i="16" r="J323"/>
  <c r="BK174"/>
  <c r="J179"/>
  <c i="17" r="J116"/>
  <c i="3" r="J190"/>
  <c r="J309"/>
  <c r="BK190"/>
  <c i="5" r="J182"/>
  <c i="8" r="J146"/>
  <c r="J105"/>
  <c i="9" r="J169"/>
  <c r="BK222"/>
  <c i="11" r="J95"/>
  <c i="12" r="J181"/>
  <c i="13" r="BK194"/>
  <c r="J133"/>
  <c i="15" r="BK108"/>
  <c i="16" r="J156"/>
  <c r="BK264"/>
  <c i="2" r="J34"/>
  <c i="8" r="J154"/>
  <c i="9" r="J161"/>
  <c r="BK127"/>
  <c i="10" r="BK94"/>
  <c i="11" r="BK128"/>
  <c i="13" r="J260"/>
  <c r="J139"/>
  <c i="14" r="BK111"/>
  <c i="15" r="J179"/>
  <c i="16" r="J328"/>
  <c r="BK340"/>
  <c r="BK280"/>
  <c i="2" r="BK93"/>
  <c i="3" r="J154"/>
  <c r="J199"/>
  <c i="4" r="BK177"/>
  <c i="5" r="J100"/>
  <c i="6" r="J111"/>
  <c r="J247"/>
  <c r="BK159"/>
  <c i="7" r="BK159"/>
  <c r="BK124"/>
  <c i="8" r="BK142"/>
  <c i="9" r="J99"/>
  <c i="10" r="BK168"/>
  <c i="11" r="J116"/>
  <c i="12" r="J129"/>
  <c i="13" r="BK252"/>
  <c r="J268"/>
  <c i="14" r="BK173"/>
  <c i="16" r="BK212"/>
  <c r="J169"/>
  <c r="BK133"/>
  <c i="17" r="J108"/>
  <c i="3" r="J106"/>
  <c r="J300"/>
  <c i="4" r="BK103"/>
  <c i="5" r="J198"/>
  <c i="6" r="BK114"/>
  <c r="J167"/>
  <c i="7" r="J176"/>
  <c r="BK116"/>
  <c i="8" r="BK117"/>
  <c i="9" r="BK146"/>
  <c r="BK255"/>
  <c i="10" r="J142"/>
  <c i="12" r="J125"/>
  <c r="BK165"/>
  <c i="13" r="BK272"/>
  <c r="BK297"/>
  <c i="15" r="J91"/>
  <c i="16" r="J259"/>
  <c r="J290"/>
  <c i="2" r="J94"/>
  <c i="3" r="J285"/>
  <c r="J150"/>
  <c i="4" r="J144"/>
  <c i="5" r="J149"/>
  <c r="BK144"/>
  <c r="BK149"/>
  <c i="6" r="BK206"/>
  <c r="BK138"/>
  <c r="BK108"/>
  <c i="7" r="J179"/>
  <c i="8" r="J207"/>
  <c i="9" r="BK157"/>
  <c i="10" r="BK138"/>
  <c r="J87"/>
  <c i="12" r="J199"/>
  <c i="13" r="J229"/>
  <c r="BK117"/>
  <c i="14" r="J169"/>
  <c i="15" r="BK150"/>
  <c i="16" r="BK328"/>
  <c r="J112"/>
  <c i="17" r="J93"/>
  <c i="3" r="J137"/>
  <c r="BK243"/>
  <c r="J263"/>
  <c i="4" r="J103"/>
  <c i="8" r="J138"/>
  <c i="9" r="BK142"/>
  <c r="BK137"/>
  <c i="10" r="BK101"/>
  <c i="11" r="BK159"/>
  <c i="12" r="J97"/>
  <c i="13" r="J225"/>
  <c i="14" r="BK145"/>
  <c i="15" r="J158"/>
  <c i="16" r="BK210"/>
  <c i="3" r="BK177"/>
  <c r="J177"/>
  <c i="4" r="BK132"/>
  <c i="5" r="BK131"/>
  <c i="8" r="J128"/>
  <c i="9" r="J218"/>
  <c r="BK260"/>
  <c i="11" r="BK142"/>
  <c i="12" r="BK181"/>
  <c i="13" r="BK225"/>
  <c r="BK294"/>
  <c i="14" r="J152"/>
  <c i="16" r="J202"/>
  <c r="J210"/>
  <c i="17" r="BK112"/>
  <c i="2" r="BK86"/>
  <c i="3" r="J96"/>
  <c r="BK318"/>
  <c i="4" r="J185"/>
  <c i="6" r="BK111"/>
  <c r="BK198"/>
  <c r="BK98"/>
  <c r="BK105"/>
  <c i="7" r="J139"/>
  <c r="BK139"/>
  <c i="9" r="J205"/>
  <c r="BK117"/>
  <c i="10" r="BK170"/>
  <c r="J115"/>
  <c i="12" r="BK133"/>
  <c r="J113"/>
  <c i="13" r="J209"/>
  <c r="BK154"/>
  <c i="14" r="J91"/>
  <c i="15" r="J146"/>
  <c i="16" r="J186"/>
  <c r="BK216"/>
  <c r="J365"/>
  <c i="17" r="BK97"/>
  <c i="3" r="BK124"/>
  <c r="J235"/>
  <c i="4" r="J136"/>
  <c i="7" r="J120"/>
  <c i="8" r="BK168"/>
  <c i="9" r="BK187"/>
  <c i="10" r="BK182"/>
  <c r="J108"/>
  <c i="11" r="J108"/>
  <c i="12" r="BK204"/>
  <c i="13" r="BK213"/>
  <c i="14" r="J123"/>
  <c i="15" r="J170"/>
  <c i="16" r="J373"/>
  <c r="J103"/>
  <c i="2" r="BK89"/>
  <c i="3" r="J224"/>
  <c r="J318"/>
  <c i="4" r="BK148"/>
  <c i="7" r="BK95"/>
  <c i="8" r="BK207"/>
  <c i="9" r="BK165"/>
  <c r="BK259"/>
  <c i="10" r="BK206"/>
  <c i="11" r="J104"/>
  <c i="12" r="BK148"/>
  <c i="13" r="BK303"/>
  <c r="J201"/>
  <c i="14" r="BK123"/>
  <c r="J161"/>
  <c i="16" r="J345"/>
  <c r="J242"/>
  <c r="BK287"/>
  <c r="J141"/>
  <c i="2" r="BK90"/>
  <c i="3" r="J202"/>
  <c i="4" r="BK155"/>
  <c i="5" r="BK186"/>
  <c i="6" r="J121"/>
  <c r="BK247"/>
  <c i="7" r="BK143"/>
  <c r="J159"/>
  <c i="8" r="J186"/>
  <c i="9" r="J90"/>
  <c r="BK93"/>
  <c i="10" r="BK108"/>
  <c i="12" r="BK156"/>
  <c i="13" r="J205"/>
  <c r="J239"/>
  <c r="BK158"/>
  <c i="15" r="BK112"/>
  <c i="16" r="BK186"/>
  <c r="BK95"/>
  <c r="J283"/>
  <c i="2" r="F34"/>
  <c i="4" r="BK116"/>
  <c i="5" r="J97"/>
  <c i="6" r="J151"/>
  <c r="J116"/>
  <c i="7" r="J192"/>
  <c i="8" r="J181"/>
  <c i="9" r="BK214"/>
  <c r="BK123"/>
  <c i="10" r="J94"/>
  <c i="12" r="BK199"/>
  <c r="BK97"/>
  <c i="13" r="BK265"/>
  <c i="14" r="BK169"/>
  <c i="15" r="J174"/>
  <c i="16" r="BK269"/>
  <c i="2" r="J95"/>
  <c i="3" r="BK93"/>
  <c r="J245"/>
  <c i="5" r="J165"/>
  <c r="BK113"/>
  <c r="BK109"/>
  <c i="6" r="BK155"/>
  <c r="J206"/>
  <c r="BK227"/>
  <c i="7" r="BK192"/>
  <c r="BK152"/>
  <c i="8" r="J210"/>
  <c i="9" r="BK256"/>
  <c r="BK107"/>
  <c i="10" r="BK210"/>
  <c i="11" r="BK95"/>
  <c i="12" r="J196"/>
  <c i="13" r="J256"/>
  <c i="14" r="BK127"/>
  <c i="15" r="BK179"/>
  <c i="16" r="J197"/>
  <c r="BK277"/>
  <c i="2" r="BK92"/>
  <c i="3" r="J243"/>
  <c r="BK230"/>
  <c i="8" r="J88"/>
  <c r="BK121"/>
  <c i="9" r="J103"/>
  <c r="J263"/>
  <c i="10" r="J206"/>
  <c i="11" r="J112"/>
  <c i="13" r="J221"/>
  <c r="J125"/>
  <c i="14" r="BK87"/>
  <c i="16" r="BK396"/>
  <c r="BK193"/>
  <c i="3" l="1" r="T207"/>
  <c r="R254"/>
  <c r="T299"/>
  <c i="4" r="P160"/>
  <c i="5" r="R169"/>
  <c i="6" r="BK193"/>
  <c r="J193"/>
  <c r="J64"/>
  <c r="T233"/>
  <c i="7" r="BK86"/>
  <c r="J86"/>
  <c r="J61"/>
  <c r="P158"/>
  <c i="8" r="BK173"/>
  <c r="J173"/>
  <c r="J63"/>
  <c i="9" r="T87"/>
  <c r="BK197"/>
  <c r="J197"/>
  <c r="J62"/>
  <c r="BK250"/>
  <c r="J250"/>
  <c r="J64"/>
  <c i="10" r="R181"/>
  <c i="11" r="T86"/>
  <c r="R135"/>
  <c i="12" r="R160"/>
  <c i="13" r="BK200"/>
  <c r="J200"/>
  <c r="J63"/>
  <c r="R231"/>
  <c r="T284"/>
  <c i="14" r="BK144"/>
  <c r="J144"/>
  <c r="J63"/>
  <c i="15" r="BK86"/>
  <c r="J86"/>
  <c r="J61"/>
  <c r="BK135"/>
  <c r="J135"/>
  <c r="J62"/>
  <c i="16" r="P155"/>
  <c i="3" r="T92"/>
  <c r="T234"/>
  <c r="R250"/>
  <c r="P284"/>
  <c r="P308"/>
  <c i="4" r="R143"/>
  <c i="5" r="P86"/>
  <c r="BK160"/>
  <c r="J160"/>
  <c r="J62"/>
  <c i="6" r="BK177"/>
  <c r="J177"/>
  <c r="J62"/>
  <c r="P188"/>
  <c r="P226"/>
  <c r="BK239"/>
  <c r="J239"/>
  <c r="J67"/>
  <c i="7" r="T158"/>
  <c i="8" r="BK160"/>
  <c r="J160"/>
  <c r="J62"/>
  <c r="BK206"/>
  <c r="J206"/>
  <c r="J64"/>
  <c i="9" r="BK217"/>
  <c r="J217"/>
  <c r="J63"/>
  <c i="10" r="BK181"/>
  <c r="J181"/>
  <c r="J63"/>
  <c i="11" r="BK135"/>
  <c r="J135"/>
  <c r="J62"/>
  <c i="12" r="R87"/>
  <c r="BK151"/>
  <c r="J151"/>
  <c r="J62"/>
  <c r="BK193"/>
  <c r="J193"/>
  <c r="J64"/>
  <c i="13" r="T94"/>
  <c r="R200"/>
  <c r="BK220"/>
  <c r="J220"/>
  <c r="J64"/>
  <c r="BK264"/>
  <c r="J264"/>
  <c r="J66"/>
  <c r="BK296"/>
  <c r="J296"/>
  <c r="J68"/>
  <c i="14" r="T86"/>
  <c r="T133"/>
  <c i="15" r="R86"/>
  <c r="P135"/>
  <c i="16" r="BK94"/>
  <c r="J94"/>
  <c r="J61"/>
  <c r="BK201"/>
  <c r="J201"/>
  <c r="J63"/>
  <c r="T245"/>
  <c r="BK322"/>
  <c r="J322"/>
  <c r="J67"/>
  <c r="R348"/>
  <c i="3" r="R207"/>
  <c r="T254"/>
  <c r="R299"/>
  <c i="4" r="R89"/>
  <c r="BK143"/>
  <c r="J143"/>
  <c r="J62"/>
  <c i="5" r="T169"/>
  <c i="6" r="R90"/>
  <c r="R177"/>
  <c r="R188"/>
  <c r="R226"/>
  <c r="R239"/>
  <c i="7" r="BK158"/>
  <c r="J158"/>
  <c r="J62"/>
  <c i="8" r="T173"/>
  <c i="9" r="P217"/>
  <c i="10" r="P86"/>
  <c r="BK165"/>
  <c r="J165"/>
  <c r="J62"/>
  <c i="11" r="P86"/>
  <c r="P135"/>
  <c i="12" r="P87"/>
  <c r="T151"/>
  <c i="13" r="BK173"/>
  <c r="J173"/>
  <c r="J62"/>
  <c r="T231"/>
  <c r="P284"/>
  <c i="14" r="R86"/>
  <c r="P133"/>
  <c i="15" r="R145"/>
  <c i="16" r="R94"/>
  <c r="T201"/>
  <c r="P282"/>
  <c r="P322"/>
  <c i="2" r="BK81"/>
  <c r="J81"/>
  <c r="J60"/>
  <c i="3" r="BK92"/>
  <c r="J92"/>
  <c r="J61"/>
  <c r="BK234"/>
  <c r="J234"/>
  <c r="J63"/>
  <c r="BK250"/>
  <c r="J250"/>
  <c r="J64"/>
  <c r="BK284"/>
  <c r="J284"/>
  <c r="J66"/>
  <c r="BK308"/>
  <c r="J308"/>
  <c r="J68"/>
  <c i="4" r="T160"/>
  <c i="5" r="T86"/>
  <c r="P160"/>
  <c i="6" r="T193"/>
  <c r="R233"/>
  <c i="7" r="BK171"/>
  <c r="J171"/>
  <c r="J63"/>
  <c i="8" r="T87"/>
  <c r="R160"/>
  <c r="R206"/>
  <c i="9" r="R87"/>
  <c r="P197"/>
  <c r="P250"/>
  <c i="10" r="BK86"/>
  <c r="P165"/>
  <c i="11" r="BK146"/>
  <c r="J146"/>
  <c r="J63"/>
  <c i="12" r="BK160"/>
  <c r="J160"/>
  <c r="J63"/>
  <c r="T193"/>
  <c i="13" r="BK94"/>
  <c r="J94"/>
  <c r="J61"/>
  <c r="R173"/>
  <c r="P231"/>
  <c r="R284"/>
  <c r="R309"/>
  <c r="R308"/>
  <c i="14" r="P86"/>
  <c i="15" r="P86"/>
  <c r="T135"/>
  <c i="16" r="T155"/>
  <c r="R245"/>
  <c r="P312"/>
  <c r="BK348"/>
  <c r="J348"/>
  <c r="J70"/>
  <c i="17" r="BK92"/>
  <c i="2" r="T81"/>
  <c r="T80"/>
  <c i="3" r="BK207"/>
  <c r="J207"/>
  <c r="J62"/>
  <c r="BK254"/>
  <c r="J254"/>
  <c r="J65"/>
  <c r="BK299"/>
  <c r="J299"/>
  <c r="J67"/>
  <c i="4" r="BK160"/>
  <c r="J160"/>
  <c r="J64"/>
  <c i="5" r="R86"/>
  <c r="T160"/>
  <c i="6" r="T90"/>
  <c r="T177"/>
  <c r="T188"/>
  <c r="BK233"/>
  <c r="J233"/>
  <c r="J66"/>
  <c r="T239"/>
  <c i="7" r="R158"/>
  <c i="8" r="P87"/>
  <c r="P160"/>
  <c r="P206"/>
  <c i="9" r="BK87"/>
  <c r="J87"/>
  <c r="J61"/>
  <c r="T217"/>
  <c i="10" r="R86"/>
  <c r="R85"/>
  <c r="R84"/>
  <c r="R165"/>
  <c i="11" r="T146"/>
  <c i="12" r="T160"/>
  <c i="13" r="R94"/>
  <c r="T200"/>
  <c r="R220"/>
  <c r="P264"/>
  <c r="P296"/>
  <c r="BK309"/>
  <c r="J309"/>
  <c r="J72"/>
  <c i="14" r="BK86"/>
  <c r="J86"/>
  <c r="J61"/>
  <c r="BK133"/>
  <c r="J133"/>
  <c r="J62"/>
  <c r="R133"/>
  <c i="15" r="T145"/>
  <c i="16" r="R155"/>
  <c r="P245"/>
  <c r="BK312"/>
  <c r="J312"/>
  <c r="J66"/>
  <c r="T322"/>
  <c i="17" r="P105"/>
  <c i="3" r="P207"/>
  <c r="P254"/>
  <c r="P299"/>
  <c i="4" r="BK89"/>
  <c r="J89"/>
  <c r="J61"/>
  <c r="R160"/>
  <c i="5" r="BK86"/>
  <c r="J86"/>
  <c r="J61"/>
  <c r="R160"/>
  <c i="6" r="R193"/>
  <c r="P233"/>
  <c i="7" r="T86"/>
  <c r="T85"/>
  <c r="T84"/>
  <c r="T171"/>
  <c i="8" r="R87"/>
  <c r="T160"/>
  <c r="T206"/>
  <c i="9" r="P87"/>
  <c r="P86"/>
  <c r="P85"/>
  <c i="1" r="AU62"/>
  <c i="9" r="R197"/>
  <c r="T250"/>
  <c i="10" r="T181"/>
  <c i="11" r="R146"/>
  <c i="12" r="T87"/>
  <c r="T86"/>
  <c r="T85"/>
  <c r="R151"/>
  <c r="P193"/>
  <c i="13" r="P173"/>
  <c r="BK231"/>
  <c r="J231"/>
  <c r="J65"/>
  <c r="BK284"/>
  <c r="J284"/>
  <c r="J67"/>
  <c r="T296"/>
  <c i="14" r="R144"/>
  <c i="15" r="BK145"/>
  <c r="J145"/>
  <c r="J63"/>
  <c i="16" r="BK155"/>
  <c r="J155"/>
  <c r="J62"/>
  <c r="BK245"/>
  <c r="J245"/>
  <c r="J64"/>
  <c r="T282"/>
  <c r="R322"/>
  <c r="T348"/>
  <c r="P389"/>
  <c r="R389"/>
  <c i="17" r="R92"/>
  <c r="R105"/>
  <c r="T111"/>
  <c i="2" r="R81"/>
  <c r="R80"/>
  <c i="3" r="R92"/>
  <c r="R234"/>
  <c r="P250"/>
  <c r="R284"/>
  <c r="T308"/>
  <c i="4" r="T89"/>
  <c r="T88"/>
  <c r="T87"/>
  <c r="T143"/>
  <c i="5" r="BK169"/>
  <c r="J169"/>
  <c r="J63"/>
  <c i="6" r="BK90"/>
  <c r="J90"/>
  <c r="J61"/>
  <c r="P193"/>
  <c r="T226"/>
  <c i="7" r="R86"/>
  <c r="R85"/>
  <c r="R84"/>
  <c r="R171"/>
  <c i="8" r="BK87"/>
  <c r="R173"/>
  <c i="9" r="R217"/>
  <c i="10" r="P181"/>
  <c i="11" r="R86"/>
  <c r="R85"/>
  <c r="R84"/>
  <c r="T135"/>
  <c i="12" r="P160"/>
  <c i="13" r="P94"/>
  <c r="P93"/>
  <c r="P92"/>
  <c i="1" r="AU66"/>
  <c i="13" r="P200"/>
  <c r="P220"/>
  <c r="R264"/>
  <c r="R296"/>
  <c r="P309"/>
  <c r="P308"/>
  <c i="14" r="P144"/>
  <c i="15" r="T86"/>
  <c r="T85"/>
  <c r="T84"/>
  <c r="R135"/>
  <c i="16" r="P94"/>
  <c r="R201"/>
  <c r="R282"/>
  <c r="T312"/>
  <c r="P348"/>
  <c r="P347"/>
  <c r="BK389"/>
  <c r="J389"/>
  <c r="J71"/>
  <c r="T389"/>
  <c i="17" r="T92"/>
  <c r="BK111"/>
  <c r="J111"/>
  <c r="J67"/>
  <c i="2" r="P81"/>
  <c r="P80"/>
  <c i="1" r="AU55"/>
  <c i="3" r="P92"/>
  <c r="P91"/>
  <c r="P90"/>
  <c i="1" r="AU56"/>
  <c i="3" r="P234"/>
  <c r="T250"/>
  <c r="T284"/>
  <c r="T91"/>
  <c r="T90"/>
  <c r="R308"/>
  <c i="4" r="P89"/>
  <c r="P88"/>
  <c r="P87"/>
  <c i="1" r="AU57"/>
  <c i="4" r="P143"/>
  <c i="5" r="P169"/>
  <c i="6" r="P90"/>
  <c r="P89"/>
  <c r="P88"/>
  <c i="1" r="AU59"/>
  <c i="6" r="P177"/>
  <c r="BK188"/>
  <c r="J188"/>
  <c r="J63"/>
  <c r="BK226"/>
  <c r="J226"/>
  <c r="J65"/>
  <c r="P239"/>
  <c i="7" r="P86"/>
  <c r="P85"/>
  <c r="P84"/>
  <c i="1" r="AU60"/>
  <c i="7" r="P171"/>
  <c i="8" r="P173"/>
  <c i="9" r="T197"/>
  <c r="R250"/>
  <c i="10" r="T86"/>
  <c r="T85"/>
  <c r="T84"/>
  <c r="T165"/>
  <c i="11" r="BK86"/>
  <c r="J86"/>
  <c r="J61"/>
  <c r="P146"/>
  <c i="12" r="BK87"/>
  <c r="J87"/>
  <c r="J61"/>
  <c r="P151"/>
  <c r="R193"/>
  <c i="13" r="T173"/>
  <c r="T220"/>
  <c r="T264"/>
  <c r="T309"/>
  <c r="T308"/>
  <c i="14" r="T144"/>
  <c i="15" r="P145"/>
  <c i="16" r="T94"/>
  <c r="T93"/>
  <c r="P201"/>
  <c r="BK282"/>
  <c r="J282"/>
  <c r="J65"/>
  <c r="R312"/>
  <c i="17" r="P92"/>
  <c r="BK105"/>
  <c r="J105"/>
  <c r="J66"/>
  <c r="T105"/>
  <c r="P111"/>
  <c r="R111"/>
  <c i="15" r="BK178"/>
  <c r="J178"/>
  <c r="J64"/>
  <c i="5" r="BK202"/>
  <c r="J202"/>
  <c r="J64"/>
  <c i="11" r="BK179"/>
  <c r="J179"/>
  <c r="J64"/>
  <c i="13" r="BK305"/>
  <c r="J305"/>
  <c r="J70"/>
  <c i="16" r="BK398"/>
  <c r="J398"/>
  <c r="J72"/>
  <c i="4" r="BK154"/>
  <c r="J154"/>
  <c r="J63"/>
  <c r="BK193"/>
  <c r="J193"/>
  <c r="J65"/>
  <c i="9" r="BK268"/>
  <c r="J268"/>
  <c r="J65"/>
  <c i="10" r="BK214"/>
  <c r="J214"/>
  <c r="J64"/>
  <c i="12" r="BK203"/>
  <c r="J203"/>
  <c r="J65"/>
  <c i="14" r="BK177"/>
  <c r="J177"/>
  <c r="J64"/>
  <c i="3" r="BK314"/>
  <c r="J314"/>
  <c r="J69"/>
  <c i="7" r="BK200"/>
  <c r="J200"/>
  <c r="J64"/>
  <c i="6" r="BK246"/>
  <c r="J246"/>
  <c r="J68"/>
  <c i="4" r="BK197"/>
  <c r="BK196"/>
  <c r="J196"/>
  <c r="J66"/>
  <c i="3" r="BK317"/>
  <c r="J317"/>
  <c r="J70"/>
  <c i="8" r="BK217"/>
  <c r="J217"/>
  <c r="J65"/>
  <c i="13" r="BK302"/>
  <c r="J302"/>
  <c r="J69"/>
  <c i="16" r="BK344"/>
  <c r="J344"/>
  <c r="J68"/>
  <c i="17" r="BK118"/>
  <c r="J118"/>
  <c r="J68"/>
  <c r="J84"/>
  <c r="BE97"/>
  <c r="BE108"/>
  <c i="16" r="BK93"/>
  <c i="17" r="F59"/>
  <c r="BE93"/>
  <c r="BE119"/>
  <c i="16" r="BK347"/>
  <c r="J347"/>
  <c r="J69"/>
  <c i="17" r="J59"/>
  <c r="J86"/>
  <c r="F58"/>
  <c r="BE101"/>
  <c r="E78"/>
  <c r="BE106"/>
  <c r="BE112"/>
  <c r="BE114"/>
  <c r="BE116"/>
  <c i="16" r="E48"/>
  <c r="F54"/>
  <c r="F89"/>
  <c r="BE99"/>
  <c r="BE193"/>
  <c r="BE197"/>
  <c r="BE206"/>
  <c r="BE210"/>
  <c r="BE269"/>
  <c r="BE300"/>
  <c r="BE313"/>
  <c r="BE375"/>
  <c r="BE390"/>
  <c r="BE396"/>
  <c r="BE399"/>
  <c r="BE404"/>
  <c r="J86"/>
  <c r="BE121"/>
  <c r="BE125"/>
  <c r="BE184"/>
  <c r="BE190"/>
  <c r="BE216"/>
  <c r="BE226"/>
  <c r="BE234"/>
  <c r="BE297"/>
  <c r="BE318"/>
  <c r="BE373"/>
  <c i="15" r="BK85"/>
  <c r="J85"/>
  <c r="J60"/>
  <c i="16" r="BE95"/>
  <c r="BE129"/>
  <c r="BE133"/>
  <c r="BE137"/>
  <c r="BE152"/>
  <c r="BE156"/>
  <c r="BE179"/>
  <c r="BE186"/>
  <c r="BE290"/>
  <c r="BE293"/>
  <c r="BE323"/>
  <c r="BE164"/>
  <c r="BE202"/>
  <c r="BE393"/>
  <c r="J88"/>
  <c r="BE112"/>
  <c r="BE116"/>
  <c r="BE160"/>
  <c r="BE169"/>
  <c r="BE174"/>
  <c r="BE283"/>
  <c r="BE345"/>
  <c r="J89"/>
  <c r="BE107"/>
  <c r="BE212"/>
  <c r="BE242"/>
  <c r="BE246"/>
  <c r="BE277"/>
  <c r="BE305"/>
  <c r="BE309"/>
  <c r="BE340"/>
  <c r="BE349"/>
  <c r="BE367"/>
  <c r="BE103"/>
  <c r="BE250"/>
  <c r="BE253"/>
  <c r="BE259"/>
  <c r="BE264"/>
  <c r="BE334"/>
  <c r="BE365"/>
  <c r="BE385"/>
  <c r="BE387"/>
  <c r="BE141"/>
  <c r="BE257"/>
  <c r="BE280"/>
  <c r="BE287"/>
  <c r="BE326"/>
  <c r="BE328"/>
  <c r="BE332"/>
  <c r="BE336"/>
  <c i="15" r="F80"/>
  <c r="BE104"/>
  <c r="BE146"/>
  <c i="14" r="BK85"/>
  <c r="BK84"/>
  <c r="J84"/>
  <c i="15" r="J80"/>
  <c r="J55"/>
  <c r="BE108"/>
  <c r="F55"/>
  <c r="BE87"/>
  <c r="BE91"/>
  <c r="BE95"/>
  <c r="BE100"/>
  <c r="BE112"/>
  <c r="BE136"/>
  <c r="BE139"/>
  <c r="BE150"/>
  <c r="BE170"/>
  <c r="E48"/>
  <c r="BE116"/>
  <c r="BE120"/>
  <c r="BE124"/>
  <c r="BE128"/>
  <c r="BE132"/>
  <c r="BE153"/>
  <c r="BE179"/>
  <c r="J78"/>
  <c r="BE141"/>
  <c r="BE158"/>
  <c r="BE162"/>
  <c r="BE166"/>
  <c r="BE174"/>
  <c i="14" r="BE91"/>
  <c r="BE103"/>
  <c r="BE115"/>
  <c r="BE123"/>
  <c r="BE178"/>
  <c r="J81"/>
  <c r="BE107"/>
  <c r="BE127"/>
  <c r="BE152"/>
  <c i="13" r="BK308"/>
  <c r="J308"/>
  <c r="J71"/>
  <c i="14" r="E74"/>
  <c r="BE95"/>
  <c r="BE111"/>
  <c i="13" r="BK93"/>
  <c r="J93"/>
  <c r="J60"/>
  <c i="14" r="F54"/>
  <c r="J78"/>
  <c r="BE130"/>
  <c r="BE169"/>
  <c r="J54"/>
  <c r="BE119"/>
  <c r="BE138"/>
  <c r="BE140"/>
  <c r="F55"/>
  <c r="BE99"/>
  <c r="BE134"/>
  <c r="BE87"/>
  <c r="BE161"/>
  <c r="BE165"/>
  <c r="BE173"/>
  <c r="BE145"/>
  <c r="BE149"/>
  <c r="BE157"/>
  <c i="12" r="BK86"/>
  <c r="J86"/>
  <c r="J60"/>
  <c i="13" r="J86"/>
  <c r="BE232"/>
  <c r="BE248"/>
  <c r="BE270"/>
  <c r="BE272"/>
  <c r="BE303"/>
  <c r="BE318"/>
  <c r="F55"/>
  <c r="J88"/>
  <c r="BE108"/>
  <c r="BE162"/>
  <c r="BE170"/>
  <c r="BE174"/>
  <c r="BE209"/>
  <c r="BE215"/>
  <c r="BE221"/>
  <c r="BE225"/>
  <c r="BE239"/>
  <c r="BE297"/>
  <c r="BE312"/>
  <c r="F54"/>
  <c r="BE181"/>
  <c r="BE205"/>
  <c r="BE287"/>
  <c r="BE103"/>
  <c r="BE190"/>
  <c r="BE229"/>
  <c r="BE276"/>
  <c r="BE280"/>
  <c r="E48"/>
  <c r="J89"/>
  <c r="BE117"/>
  <c r="BE129"/>
  <c r="BE139"/>
  <c r="BE142"/>
  <c r="BE213"/>
  <c r="BE265"/>
  <c r="BE285"/>
  <c r="BE290"/>
  <c r="BE306"/>
  <c r="BE154"/>
  <c r="BE158"/>
  <c r="BE167"/>
  <c r="BE194"/>
  <c r="BE260"/>
  <c r="BE268"/>
  <c r="BE315"/>
  <c r="BE95"/>
  <c r="BE121"/>
  <c r="BE125"/>
  <c r="BE179"/>
  <c r="BE236"/>
  <c r="BE244"/>
  <c r="BE310"/>
  <c r="BE99"/>
  <c r="BE112"/>
  <c r="BE133"/>
  <c r="BE146"/>
  <c r="BE150"/>
  <c r="BE186"/>
  <c r="BE196"/>
  <c r="BE201"/>
  <c r="BE252"/>
  <c r="BE256"/>
  <c r="BE294"/>
  <c r="BE299"/>
  <c i="12" r="F54"/>
  <c r="BE91"/>
  <c r="BE109"/>
  <c r="BE113"/>
  <c r="BE129"/>
  <c r="BE148"/>
  <c r="BE156"/>
  <c r="BE185"/>
  <c r="BE204"/>
  <c r="J81"/>
  <c r="BE94"/>
  <c r="BE137"/>
  <c r="BE165"/>
  <c r="BE168"/>
  <c r="BE173"/>
  <c r="BE177"/>
  <c r="BE189"/>
  <c i="11" r="BK85"/>
  <c r="BK84"/>
  <c r="J84"/>
  <c i="12" r="J52"/>
  <c r="F82"/>
  <c r="BE97"/>
  <c r="BE154"/>
  <c r="BE196"/>
  <c r="E48"/>
  <c r="BE102"/>
  <c r="BE105"/>
  <c r="BE117"/>
  <c r="BE141"/>
  <c r="BE145"/>
  <c r="BE161"/>
  <c r="BE199"/>
  <c r="BE99"/>
  <c r="BE121"/>
  <c r="BE125"/>
  <c r="BE152"/>
  <c r="BE194"/>
  <c r="BE88"/>
  <c r="J82"/>
  <c r="BE133"/>
  <c r="BE181"/>
  <c i="11" r="F54"/>
  <c r="BE104"/>
  <c r="BE108"/>
  <c r="BE163"/>
  <c r="BE167"/>
  <c r="BE180"/>
  <c i="10" r="J86"/>
  <c r="J61"/>
  <c i="11" r="E74"/>
  <c r="J80"/>
  <c r="BE171"/>
  <c r="J55"/>
  <c r="F81"/>
  <c r="BE132"/>
  <c r="BE151"/>
  <c r="BE154"/>
  <c r="BE159"/>
  <c r="BE91"/>
  <c r="BE95"/>
  <c r="BE116"/>
  <c r="BE120"/>
  <c r="BE124"/>
  <c r="BE128"/>
  <c r="J52"/>
  <c r="BE87"/>
  <c r="BE100"/>
  <c r="BE136"/>
  <c r="BE140"/>
  <c r="BE112"/>
  <c r="BE142"/>
  <c r="BE147"/>
  <c r="BE175"/>
  <c i="10" r="E48"/>
  <c r="J55"/>
  <c r="BE131"/>
  <c r="BE135"/>
  <c r="BE142"/>
  <c r="BE158"/>
  <c r="BE162"/>
  <c r="BE174"/>
  <c r="BE215"/>
  <c i="9" r="BK86"/>
  <c r="J86"/>
  <c r="J60"/>
  <c i="10" r="F54"/>
  <c r="J80"/>
  <c r="BE178"/>
  <c r="BE202"/>
  <c r="BE194"/>
  <c r="BE198"/>
  <c r="BE210"/>
  <c r="F81"/>
  <c r="BE87"/>
  <c r="BE101"/>
  <c r="BE105"/>
  <c r="BE138"/>
  <c r="BE186"/>
  <c r="BE206"/>
  <c r="BE97"/>
  <c r="BE108"/>
  <c r="BE111"/>
  <c r="J52"/>
  <c r="BE115"/>
  <c r="BE119"/>
  <c r="BE166"/>
  <c r="BE168"/>
  <c r="BE182"/>
  <c r="BE189"/>
  <c r="BE90"/>
  <c r="BE94"/>
  <c r="BE123"/>
  <c r="BE127"/>
  <c r="BE146"/>
  <c r="BE150"/>
  <c r="BE154"/>
  <c r="BE170"/>
  <c i="9" r="E48"/>
  <c r="BE88"/>
  <c r="BE114"/>
  <c r="BE123"/>
  <c r="BE161"/>
  <c r="BE198"/>
  <c r="BE203"/>
  <c r="BE251"/>
  <c r="BE259"/>
  <c r="BE260"/>
  <c r="BE263"/>
  <c r="BE264"/>
  <c r="BE269"/>
  <c r="J55"/>
  <c r="F82"/>
  <c r="BE97"/>
  <c r="BE103"/>
  <c r="BE107"/>
  <c r="BE110"/>
  <c r="BE132"/>
  <c r="BE146"/>
  <c r="BE176"/>
  <c r="BE183"/>
  <c r="BE187"/>
  <c r="BE218"/>
  <c r="BE230"/>
  <c r="BE255"/>
  <c r="BE256"/>
  <c r="BE90"/>
  <c r="BE93"/>
  <c r="BE117"/>
  <c r="BE119"/>
  <c r="BE165"/>
  <c r="BE169"/>
  <c r="BE179"/>
  <c r="BE214"/>
  <c r="BE142"/>
  <c r="BE195"/>
  <c r="BE234"/>
  <c r="BE242"/>
  <c i="8" r="J87"/>
  <c r="J61"/>
  <c i="9" r="J81"/>
  <c r="BE150"/>
  <c r="BE172"/>
  <c r="BE210"/>
  <c r="BE246"/>
  <c r="F54"/>
  <c r="J79"/>
  <c r="BE205"/>
  <c r="BE222"/>
  <c r="BE112"/>
  <c r="BE127"/>
  <c r="BE157"/>
  <c r="BE192"/>
  <c r="BE225"/>
  <c r="BE238"/>
  <c r="BE99"/>
  <c r="BE101"/>
  <c r="BE137"/>
  <c r="BE153"/>
  <c i="8" r="J54"/>
  <c r="F82"/>
  <c r="BE131"/>
  <c r="BE135"/>
  <c r="BE213"/>
  <c r="J52"/>
  <c r="BE128"/>
  <c r="BE168"/>
  <c r="BE174"/>
  <c r="BE181"/>
  <c r="BE186"/>
  <c r="E75"/>
  <c r="F81"/>
  <c r="BE101"/>
  <c r="BE154"/>
  <c r="J55"/>
  <c r="BE121"/>
  <c r="BE125"/>
  <c r="BE142"/>
  <c r="BE157"/>
  <c r="BE198"/>
  <c r="BE218"/>
  <c r="BE97"/>
  <c r="BE138"/>
  <c r="BE146"/>
  <c r="BE178"/>
  <c r="BE194"/>
  <c r="BE202"/>
  <c r="BE109"/>
  <c r="BE113"/>
  <c r="BE117"/>
  <c r="BE161"/>
  <c r="BE166"/>
  <c r="BE190"/>
  <c i="7" r="BK85"/>
  <c r="BK84"/>
  <c r="J84"/>
  <c i="8" r="BE88"/>
  <c r="BE151"/>
  <c r="BE93"/>
  <c r="BE105"/>
  <c r="BE207"/>
  <c r="BE210"/>
  <c i="6" r="BK89"/>
  <c r="J89"/>
  <c r="J60"/>
  <c i="7" r="J54"/>
  <c r="F80"/>
  <c r="BE99"/>
  <c r="BE120"/>
  <c r="J81"/>
  <c r="BE108"/>
  <c r="BE116"/>
  <c r="BE131"/>
  <c r="BE143"/>
  <c r="BE147"/>
  <c r="BE184"/>
  <c r="BE196"/>
  <c r="J52"/>
  <c r="BE87"/>
  <c r="BE91"/>
  <c r="BE112"/>
  <c r="BE152"/>
  <c r="BE155"/>
  <c r="BE188"/>
  <c r="E48"/>
  <c r="BE95"/>
  <c r="BE104"/>
  <c r="BE179"/>
  <c r="BE201"/>
  <c r="F81"/>
  <c r="BE127"/>
  <c r="BE139"/>
  <c r="BE166"/>
  <c r="BE172"/>
  <c r="BE192"/>
  <c r="BE124"/>
  <c r="BE135"/>
  <c r="BE159"/>
  <c r="BE164"/>
  <c r="BE176"/>
  <c i="6" r="E78"/>
  <c r="BE192"/>
  <c r="BE194"/>
  <c r="BE206"/>
  <c r="BE227"/>
  <c r="BE230"/>
  <c r="BE234"/>
  <c r="BE236"/>
  <c r="BE247"/>
  <c r="J82"/>
  <c r="BE121"/>
  <c r="BE134"/>
  <c r="BE143"/>
  <c r="BE147"/>
  <c r="BE171"/>
  <c r="BE178"/>
  <c r="BE198"/>
  <c r="F84"/>
  <c r="BE91"/>
  <c r="BE103"/>
  <c r="BE105"/>
  <c r="BE108"/>
  <c r="BE111"/>
  <c r="BE138"/>
  <c r="BE182"/>
  <c r="BE184"/>
  <c r="BE201"/>
  <c i="5" r="BK85"/>
  <c r="J85"/>
  <c r="J60"/>
  <c i="6" r="J54"/>
  <c r="BE98"/>
  <c r="BE114"/>
  <c r="BE116"/>
  <c r="BE123"/>
  <c r="BE151"/>
  <c r="BE214"/>
  <c r="BE243"/>
  <c r="BE101"/>
  <c r="BE119"/>
  <c r="BE240"/>
  <c r="F55"/>
  <c r="BE159"/>
  <c r="BE163"/>
  <c r="BE167"/>
  <c r="BE210"/>
  <c r="BE222"/>
  <c r="J55"/>
  <c r="BE94"/>
  <c r="BE127"/>
  <c r="BE130"/>
  <c r="BE155"/>
  <c r="BE174"/>
  <c r="BE189"/>
  <c r="BE218"/>
  <c i="4" r="J197"/>
  <c r="J67"/>
  <c i="5" r="E48"/>
  <c r="F54"/>
  <c r="J80"/>
  <c r="BE177"/>
  <c r="BE186"/>
  <c r="BE190"/>
  <c r="BE203"/>
  <c r="J52"/>
  <c r="BE87"/>
  <c r="BE198"/>
  <c r="F55"/>
  <c r="J81"/>
  <c r="BE131"/>
  <c r="BE139"/>
  <c r="BE194"/>
  <c r="BE90"/>
  <c r="BE123"/>
  <c r="BE127"/>
  <c r="BE144"/>
  <c r="BE157"/>
  <c r="BE94"/>
  <c r="BE100"/>
  <c r="BE103"/>
  <c r="BE106"/>
  <c r="BE109"/>
  <c r="BE113"/>
  <c r="BE174"/>
  <c r="BE97"/>
  <c r="BE165"/>
  <c r="BE182"/>
  <c i="4" r="BK88"/>
  <c r="J88"/>
  <c r="J60"/>
  <c i="5" r="BE149"/>
  <c r="BE170"/>
  <c r="BE118"/>
  <c r="BE135"/>
  <c r="BE153"/>
  <c r="BE161"/>
  <c i="4" r="BE112"/>
  <c r="BE168"/>
  <c r="BE177"/>
  <c r="F54"/>
  <c r="E77"/>
  <c r="J84"/>
  <c r="BE144"/>
  <c r="BE155"/>
  <c r="BE161"/>
  <c r="BE198"/>
  <c r="J54"/>
  <c r="F84"/>
  <c r="BE128"/>
  <c r="BE132"/>
  <c r="BE165"/>
  <c r="BE181"/>
  <c r="BE94"/>
  <c r="BE99"/>
  <c r="BE189"/>
  <c r="BE194"/>
  <c r="BE120"/>
  <c r="BE173"/>
  <c r="J81"/>
  <c r="BE90"/>
  <c r="BE103"/>
  <c r="BE124"/>
  <c r="BE140"/>
  <c r="BE148"/>
  <c r="BE108"/>
  <c r="BE116"/>
  <c r="BE136"/>
  <c r="BE150"/>
  <c r="BE185"/>
  <c i="3" r="E48"/>
  <c r="BE93"/>
  <c r="BE117"/>
  <c r="BE145"/>
  <c r="BE177"/>
  <c r="BE315"/>
  <c r="BE318"/>
  <c r="F55"/>
  <c r="BE120"/>
  <c r="BE154"/>
  <c r="BE202"/>
  <c r="BE208"/>
  <c r="BE228"/>
  <c r="BE243"/>
  <c r="BE303"/>
  <c r="BE304"/>
  <c r="J84"/>
  <c r="BE100"/>
  <c r="BE103"/>
  <c r="BE133"/>
  <c r="BE230"/>
  <c r="BE306"/>
  <c r="BE311"/>
  <c r="J87"/>
  <c r="BE115"/>
  <c r="BE137"/>
  <c r="BE174"/>
  <c r="BE190"/>
  <c r="BE280"/>
  <c r="BE285"/>
  <c r="BE291"/>
  <c r="F54"/>
  <c r="J86"/>
  <c r="BE96"/>
  <c r="BE124"/>
  <c r="BE158"/>
  <c r="BE194"/>
  <c r="BE220"/>
  <c r="BE253"/>
  <c r="BE255"/>
  <c r="BE260"/>
  <c r="BE263"/>
  <c r="BE276"/>
  <c r="BE109"/>
  <c r="BE112"/>
  <c r="BE141"/>
  <c r="BE183"/>
  <c r="BE186"/>
  <c r="BE199"/>
  <c r="BE235"/>
  <c r="BE239"/>
  <c r="BE295"/>
  <c r="BE300"/>
  <c r="BE309"/>
  <c i="2" r="BK80"/>
  <c r="J80"/>
  <c i="3" r="BE128"/>
  <c r="BE171"/>
  <c r="BE204"/>
  <c r="BE215"/>
  <c r="BE224"/>
  <c r="BE245"/>
  <c r="BE251"/>
  <c r="BE268"/>
  <c r="BE288"/>
  <c r="BE106"/>
  <c r="BE150"/>
  <c r="BE162"/>
  <c r="BE166"/>
  <c r="BE213"/>
  <c r="BE272"/>
  <c i="2" r="E48"/>
  <c r="J52"/>
  <c r="F54"/>
  <c r="J54"/>
  <c r="F55"/>
  <c r="J55"/>
  <c r="BE82"/>
  <c r="BE83"/>
  <c r="BE84"/>
  <c r="BE85"/>
  <c r="BE86"/>
  <c r="BE87"/>
  <c r="BE89"/>
  <c r="BE90"/>
  <c r="BE91"/>
  <c r="BE92"/>
  <c r="BE93"/>
  <c r="BE94"/>
  <c r="BE95"/>
  <c r="BE96"/>
  <c r="BE97"/>
  <c r="BE98"/>
  <c r="BE99"/>
  <c i="1" r="BC55"/>
  <c r="BA55"/>
  <c r="AW55"/>
  <c r="BB55"/>
  <c r="BD55"/>
  <c i="12" r="F34"/>
  <c i="1" r="BA65"/>
  <c i="12" r="J34"/>
  <c i="1" r="AW65"/>
  <c i="14" r="F35"/>
  <c i="1" r="BB67"/>
  <c r="AS54"/>
  <c i="11" r="J30"/>
  <c i="13" r="F37"/>
  <c i="1" r="BD66"/>
  <c i="12" r="F37"/>
  <c i="1" r="BD65"/>
  <c i="12" r="F36"/>
  <c i="1" r="BC65"/>
  <c i="12" r="F35"/>
  <c i="1" r="BB65"/>
  <c i="13" r="F35"/>
  <c i="1" r="BB66"/>
  <c i="5" r="F34"/>
  <c i="1" r="BA58"/>
  <c i="13" r="J34"/>
  <c i="1" r="AW66"/>
  <c i="4" r="F37"/>
  <c i="1" r="BD57"/>
  <c i="3" r="F35"/>
  <c i="1" r="BB56"/>
  <c i="15" r="F36"/>
  <c i="1" r="BC68"/>
  <c i="9" r="F37"/>
  <c i="1" r="BD62"/>
  <c i="14" r="F36"/>
  <c i="1" r="BC67"/>
  <c i="16" r="F36"/>
  <c i="1" r="BC70"/>
  <c i="4" r="J34"/>
  <c i="1" r="AW57"/>
  <c i="16" r="F34"/>
  <c i="1" r="BA70"/>
  <c i="11" r="J34"/>
  <c i="1" r="AW64"/>
  <c i="17" r="F39"/>
  <c i="1" r="BD71"/>
  <c i="8" r="F36"/>
  <c i="1" r="BC61"/>
  <c i="10" r="F36"/>
  <c i="1" r="BC63"/>
  <c i="7" r="J34"/>
  <c i="1" r="AW60"/>
  <c i="11" r="F37"/>
  <c i="1" r="BD64"/>
  <c i="5" r="F36"/>
  <c i="1" r="BC58"/>
  <c i="16" r="J34"/>
  <c i="1" r="AW70"/>
  <c i="8" r="F34"/>
  <c i="1" r="BA61"/>
  <c i="15" r="J34"/>
  <c i="1" r="AW68"/>
  <c i="7" r="J30"/>
  <c i="10" r="J34"/>
  <c i="1" r="AW63"/>
  <c i="6" r="F37"/>
  <c i="1" r="BD59"/>
  <c i="14" r="F34"/>
  <c i="1" r="BA67"/>
  <c i="7" r="F37"/>
  <c i="1" r="BD60"/>
  <c i="3" r="F37"/>
  <c i="1" r="BD56"/>
  <c i="2" r="J30"/>
  <c i="4" r="F36"/>
  <c i="1" r="BC57"/>
  <c i="16" r="F35"/>
  <c i="1" r="BB70"/>
  <c i="9" r="F35"/>
  <c i="1" r="BB62"/>
  <c i="11" r="F34"/>
  <c i="1" r="BA64"/>
  <c i="17" r="F38"/>
  <c i="1" r="BC71"/>
  <c i="7" r="F35"/>
  <c i="1" r="BB60"/>
  <c i="11" r="F36"/>
  <c i="1" r="BC64"/>
  <c i="8" r="J34"/>
  <c i="1" r="AW61"/>
  <c i="5" r="F37"/>
  <c i="1" r="BD58"/>
  <c i="3" r="F34"/>
  <c i="1" r="BA56"/>
  <c i="10" r="F34"/>
  <c i="1" r="BA63"/>
  <c i="14" r="F37"/>
  <c i="1" r="BD67"/>
  <c i="11" r="F35"/>
  <c i="1" r="BB64"/>
  <c i="6" r="F34"/>
  <c i="1" r="BA59"/>
  <c i="9" r="J34"/>
  <c i="1" r="AW62"/>
  <c i="17" r="F36"/>
  <c i="1" r="BA71"/>
  <c i="5" r="F35"/>
  <c i="1" r="BB58"/>
  <c i="15" r="F34"/>
  <c i="1" r="BA68"/>
  <c i="6" r="F35"/>
  <c i="1" r="BB59"/>
  <c i="8" r="F35"/>
  <c i="1" r="BB61"/>
  <c i="7" r="F36"/>
  <c i="1" r="BC60"/>
  <c i="6" r="F36"/>
  <c i="1" r="BC59"/>
  <c i="4" r="F34"/>
  <c i="1" r="BA57"/>
  <c i="14" r="J30"/>
  <c i="5" r="J34"/>
  <c i="1" r="AW58"/>
  <c i="8" r="F37"/>
  <c i="1" r="BD61"/>
  <c i="15" r="F37"/>
  <c i="1" r="BD68"/>
  <c i="15" r="F35"/>
  <c i="1" r="BB68"/>
  <c i="13" r="F36"/>
  <c i="1" r="BC66"/>
  <c i="4" r="F35"/>
  <c i="1" r="BB57"/>
  <c i="13" r="F34"/>
  <c i="1" r="BA66"/>
  <c i="9" r="F36"/>
  <c i="1" r="BC62"/>
  <c i="10" r="F35"/>
  <c i="1" r="BB63"/>
  <c i="7" r="F34"/>
  <c i="1" r="BA60"/>
  <c i="3" r="J34"/>
  <c i="1" r="AW56"/>
  <c i="17" r="J36"/>
  <c i="1" r="AW71"/>
  <c i="9" r="F34"/>
  <c i="1" r="BA62"/>
  <c i="17" r="F37"/>
  <c i="1" r="BB71"/>
  <c i="6" r="J34"/>
  <c i="1" r="AW59"/>
  <c i="10" r="F37"/>
  <c i="1" r="BD63"/>
  <c i="14" r="J34"/>
  <c i="1" r="AW67"/>
  <c i="16" r="F37"/>
  <c i="1" r="BD70"/>
  <c i="3" r="F36"/>
  <c i="1" r="BC56"/>
  <c i="17" l="1" r="P91"/>
  <c r="P90"/>
  <c i="1" r="AU71"/>
  <c i="3" r="R91"/>
  <c r="R90"/>
  <c i="8" r="P86"/>
  <c r="P85"/>
  <c i="1" r="AU61"/>
  <c i="5" r="T85"/>
  <c r="T84"/>
  <c i="12" r="P86"/>
  <c r="P85"/>
  <c i="1" r="AU65"/>
  <c i="14" r="T85"/>
  <c r="T84"/>
  <c i="5" r="P85"/>
  <c r="P84"/>
  <c i="1" r="AU58"/>
  <c i="11" r="T85"/>
  <c r="T84"/>
  <c i="17" r="R91"/>
  <c r="R90"/>
  <c i="15" r="P85"/>
  <c r="P84"/>
  <c i="1" r="AU68"/>
  <c i="8" r="T86"/>
  <c r="T85"/>
  <c i="13" r="R93"/>
  <c r="R92"/>
  <c i="10" r="BK85"/>
  <c r="J85"/>
  <c r="J60"/>
  <c i="14" r="R85"/>
  <c r="R84"/>
  <c i="13" r="T93"/>
  <c r="T92"/>
  <c i="16" r="P93"/>
  <c r="P92"/>
  <c i="1" r="AU70"/>
  <c i="8" r="BK86"/>
  <c r="J86"/>
  <c r="J60"/>
  <c i="5" r="R85"/>
  <c r="R84"/>
  <c i="10" r="P85"/>
  <c r="P84"/>
  <c i="1" r="AU63"/>
  <c i="6" r="T89"/>
  <c r="T88"/>
  <c i="16" r="R93"/>
  <c i="6" r="R89"/>
  <c r="R88"/>
  <c i="14" r="P85"/>
  <c r="P84"/>
  <c i="1" r="AU67"/>
  <c i="11" r="P85"/>
  <c r="P84"/>
  <c i="1" r="AU64"/>
  <c i="12" r="R86"/>
  <c r="R85"/>
  <c i="17" r="T91"/>
  <c r="T90"/>
  <c i="16" r="T347"/>
  <c r="T92"/>
  <c i="17" r="BK91"/>
  <c r="J91"/>
  <c r="J64"/>
  <c i="9" r="R86"/>
  <c r="R85"/>
  <c i="4" r="R88"/>
  <c r="R87"/>
  <c i="15" r="R85"/>
  <c r="R84"/>
  <c i="9" r="T86"/>
  <c r="T85"/>
  <c i="8" r="R86"/>
  <c r="R85"/>
  <c i="16" r="R347"/>
  <c i="3" r="BK91"/>
  <c r="J91"/>
  <c r="J60"/>
  <c i="17" r="J92"/>
  <c r="J65"/>
  <c i="16" r="BK92"/>
  <c r="J92"/>
  <c r="J93"/>
  <c r="J60"/>
  <c i="15" r="BK84"/>
  <c r="J84"/>
  <c r="J59"/>
  <c i="1" r="AG67"/>
  <c i="14" r="J59"/>
  <c r="J85"/>
  <c r="J60"/>
  <c i="13" r="BK92"/>
  <c r="J92"/>
  <c r="J59"/>
  <c i="12" r="BK85"/>
  <c r="J85"/>
  <c i="1" r="AG64"/>
  <c i="11" r="J59"/>
  <c r="J85"/>
  <c r="J60"/>
  <c i="9" r="BK85"/>
  <c r="J85"/>
  <c r="J59"/>
  <c i="1" r="AG60"/>
  <c i="7" r="J85"/>
  <c r="J60"/>
  <c r="J59"/>
  <c i="6" r="BK88"/>
  <c r="J88"/>
  <c i="5" r="BK84"/>
  <c r="J84"/>
  <c r="J59"/>
  <c i="4" r="BK87"/>
  <c r="J87"/>
  <c r="J59"/>
  <c i="1" r="AG55"/>
  <c i="2" r="J59"/>
  <c i="15" r="F33"/>
  <c i="1" r="AZ68"/>
  <c i="11" r="F33"/>
  <c i="1" r="AZ64"/>
  <c i="3" r="F33"/>
  <c i="1" r="AZ56"/>
  <c i="2" r="J33"/>
  <c i="1" r="AV55"/>
  <c r="AT55"/>
  <c r="AN55"/>
  <c i="6" r="J30"/>
  <c i="1" r="AG59"/>
  <c i="7" r="J33"/>
  <c i="1" r="AV60"/>
  <c r="AT60"/>
  <c r="AN60"/>
  <c i="12" r="F33"/>
  <c i="1" r="AZ65"/>
  <c i="2" r="F33"/>
  <c i="1" r="AZ55"/>
  <c r="BA69"/>
  <c r="AW69"/>
  <c r="AU69"/>
  <c i="17" r="F35"/>
  <c i="1" r="AZ71"/>
  <c i="4" r="F33"/>
  <c i="1" r="AZ57"/>
  <c i="14" r="F33"/>
  <c i="1" r="AZ67"/>
  <c i="5" r="F33"/>
  <c i="1" r="AZ58"/>
  <c i="7" r="F33"/>
  <c i="1" r="AZ60"/>
  <c i="16" r="J30"/>
  <c i="1" r="AG70"/>
  <c i="15" r="J33"/>
  <c i="1" r="AV68"/>
  <c r="AT68"/>
  <c i="10" r="J33"/>
  <c i="1" r="AV63"/>
  <c r="AT63"/>
  <c i="16" r="F33"/>
  <c i="1" r="AZ70"/>
  <c i="8" r="J33"/>
  <c i="1" r="AV61"/>
  <c r="AT61"/>
  <c i="13" r="F33"/>
  <c i="1" r="AZ66"/>
  <c i="8" r="F33"/>
  <c i="1" r="AZ61"/>
  <c i="17" r="J35"/>
  <c i="1" r="AV71"/>
  <c r="AT71"/>
  <c i="9" r="F33"/>
  <c i="1" r="AZ62"/>
  <c i="10" r="F33"/>
  <c i="1" r="AZ63"/>
  <c i="13" r="J33"/>
  <c i="1" r="AV66"/>
  <c r="AT66"/>
  <c r="BB69"/>
  <c r="AX69"/>
  <c i="3" r="J33"/>
  <c i="1" r="AV56"/>
  <c r="AT56"/>
  <c i="12" r="J30"/>
  <c i="1" r="AG65"/>
  <c i="14" r="J33"/>
  <c i="1" r="AV67"/>
  <c r="AT67"/>
  <c r="AN67"/>
  <c i="5" r="J33"/>
  <c i="1" r="AV58"/>
  <c r="AT58"/>
  <c r="BD69"/>
  <c i="4" r="J33"/>
  <c i="1" r="AV57"/>
  <c r="AT57"/>
  <c i="6" r="F33"/>
  <c i="1" r="AZ59"/>
  <c i="12" r="J33"/>
  <c i="1" r="AV65"/>
  <c r="AT65"/>
  <c i="16" r="J33"/>
  <c i="1" r="AV70"/>
  <c r="AT70"/>
  <c r="BC69"/>
  <c r="AY69"/>
  <c i="9" r="J33"/>
  <c i="1" r="AV62"/>
  <c r="AT62"/>
  <c i="6" r="J33"/>
  <c i="1" r="AV59"/>
  <c r="AT59"/>
  <c i="11" r="J33"/>
  <c i="1" r="AV64"/>
  <c r="AT64"/>
  <c r="AN64"/>
  <c i="16" l="1" r="R92"/>
  <c i="8" r="BK85"/>
  <c r="J85"/>
  <c r="J59"/>
  <c i="10" r="BK84"/>
  <c r="J84"/>
  <c r="J59"/>
  <c i="3" r="BK90"/>
  <c r="J90"/>
  <c i="17" r="BK90"/>
  <c r="J90"/>
  <c r="J63"/>
  <c i="1" r="AN70"/>
  <c i="16" r="J59"/>
  <c r="J39"/>
  <c i="14" r="J39"/>
  <c i="1" r="AN65"/>
  <c i="12" r="J59"/>
  <c r="J39"/>
  <c i="11" r="J39"/>
  <c i="1" r="AN59"/>
  <c i="6" r="J59"/>
  <c i="7" r="J39"/>
  <c i="6" r="J39"/>
  <c i="2" r="J39"/>
  <c i="9" r="J30"/>
  <c i="1" r="AG62"/>
  <c r="AN62"/>
  <c i="15" r="J30"/>
  <c i="1" r="AG68"/>
  <c r="AN68"/>
  <c r="AU54"/>
  <c i="3" r="J30"/>
  <c i="1" r="AG56"/>
  <c r="AZ69"/>
  <c r="AV69"/>
  <c r="AT69"/>
  <c i="13" r="J30"/>
  <c i="1" r="AG66"/>
  <c r="AN66"/>
  <c r="BD54"/>
  <c r="W33"/>
  <c r="BB54"/>
  <c r="W31"/>
  <c r="BA54"/>
  <c r="W30"/>
  <c r="BC54"/>
  <c r="W32"/>
  <c i="5" r="J30"/>
  <c i="1" r="AG58"/>
  <c i="4" r="J30"/>
  <c i="1" r="AG57"/>
  <c r="AN57"/>
  <c i="3" l="1" r="J39"/>
  <c r="J59"/>
  <c i="15" r="J39"/>
  <c i="13" r="J39"/>
  <c i="9" r="J39"/>
  <c i="5" r="J39"/>
  <c i="1" r="AN58"/>
  <c i="4" r="J39"/>
  <c i="1" r="AN56"/>
  <c i="8" r="J30"/>
  <c i="1" r="AG61"/>
  <c r="AN61"/>
  <c r="AX54"/>
  <c i="17" r="J32"/>
  <c i="1" r="AG71"/>
  <c i="10" r="J30"/>
  <c i="1" r="AG63"/>
  <c r="AN63"/>
  <c r="AY54"/>
  <c r="AW54"/>
  <c r="AK30"/>
  <c r="AZ54"/>
  <c r="W29"/>
  <c i="10" l="1" r="J39"/>
  <c i="8" r="J39"/>
  <c i="17" r="J41"/>
  <c i="1" r="AN71"/>
  <c r="AG69"/>
  <c r="AV54"/>
  <c r="AK29"/>
  <c l="1" r="AN69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<sst xmlns="http://schemas.openxmlformats.org/spreadsheetml/2006/main">
  <si>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</si>
  <si>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</si>
  <si>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</si>
  <si>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</si>
  <si>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</si>
  <si>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{15895da5-e7d7-43ca-a71e-7902195398fe}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</si>
  <si>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</si>
  <si>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</si>
  <si>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</si>
  <si>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</si>
  <si>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</si>
  <si>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</si>
  <si>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</si>
  <si>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</si>
  <si>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07-23o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</si>
  <si>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</si>
  <si>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</si>
  <si>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Polní cesty a ÚSES stavby D6 Lubenec - obchvat</t>
  </si>
  <si>
    <t>KSO:</t>
  </si>
  <si>
    <t/>
  </si>
  <si>
    <t>CC-CZ:</t>
  </si>
  <si>
    <t>Místo:</t>
  </si>
  <si>
    <t xml:space="preserve"> </t>
  </si>
  <si>
    <t>Datum:</t>
  </si>
  <si>
    <t>16. 10. 2024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</si>
  <si>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</si>
  <si>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</si>
  <si>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</si>
  <si>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</si>
  <si>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</si>
  <si>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</si>
  <si>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</si>
  <si>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</si>
  <si>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</si>
  <si>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</si>
  <si>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</si>
  <si>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</si>
  <si>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</si>
  <si>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</si>
  <si>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</si>
  <si>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</si>
  <si>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</si>
  <si>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</si>
  <si>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</si>
  <si>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</si>
  <si>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</si>
  <si>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</si>
  <si>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</si>
  <si>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</si>
  <si>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</si>
  <si>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</si>
  <si>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</si>
  <si>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</si>
  <si>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</si>
  <si>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</si>
  <si>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</si>
  <si>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</si>
  <si>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</si>
  <si>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</si>
  <si>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</si>
  <si>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</si>
  <si>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</si>
  <si>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</si>
  <si>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</si>
  <si>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</si>
  <si>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</si>
  <si>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</si>
  <si>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</si>
  <si>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</si>
  <si>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</si>
  <si>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</si>
  <si>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</si>
  <si>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</si>
  <si>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</si>
  <si>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SO-000</t>
  </si>
  <si>
    <t>Vedlejší a ostatní náklady</t>
  </si>
  <si>
    <t>STA</t>
  </si>
  <si>
    <t>1</t>
  </si>
  <si>
    <t>{1907892c-19ed-469c-8bb1-39b5ef7eb7e6}</t>
  </si>
  <si>
    <t>2</t>
  </si>
  <si>
    <t>SO-101</t>
  </si>
  <si>
    <t>Polní cesta VPC 2N</t>
  </si>
  <si>
    <t>{5671a892-7598-4f3e-a6aa-b93ca93e7c0e}</t>
  </si>
  <si>
    <t>SO-102</t>
  </si>
  <si>
    <t>Polní cesta VPC 3N-1</t>
  </si>
  <si>
    <t>{96c9a218-7ab6-433f-96e6-96756fd63186}</t>
  </si>
  <si>
    <t>SO-103</t>
  </si>
  <si>
    <t>Polní cesta VPC 3N-2</t>
  </si>
  <si>
    <t>{2620a628-1993-4e4b-a7a3-be6dd9d6801a}</t>
  </si>
  <si>
    <t>SO-104</t>
  </si>
  <si>
    <t>Polní cesta VPC 4N</t>
  </si>
  <si>
    <t>{57960584-d2c5-4a7a-a2a1-e715305d5257}</t>
  </si>
  <si>
    <t>SO-105</t>
  </si>
  <si>
    <t>Polní cesta DPC 5N</t>
  </si>
  <si>
    <t>{da16a0c1-571d-4bff-980c-c1cb8eeb41b4}</t>
  </si>
  <si>
    <t>SO-107</t>
  </si>
  <si>
    <t>Polní cesta VPC 7N</t>
  </si>
  <si>
    <t>{dfbdc339-8c02-4c64-a17e-bff330ef4e26}</t>
  </si>
  <si>
    <t>SO-108</t>
  </si>
  <si>
    <t>Polní cesta VPC 9N-1</t>
  </si>
  <si>
    <t>{6e42370c-b37b-41bd-aa95-822d5b339639}</t>
  </si>
  <si>
    <t>SO-109</t>
  </si>
  <si>
    <t>Polní cesta VPC 9N-2</t>
  </si>
  <si>
    <t>{26591fa1-f06d-4e77-b184-6e55cd3d4ecc}</t>
  </si>
  <si>
    <t>SO-110</t>
  </si>
  <si>
    <t>Polní cesta VPC 10N</t>
  </si>
  <si>
    <t>{8b428a8c-7458-432e-a873-60a6e907a3d5}</t>
  </si>
  <si>
    <t>SO-111</t>
  </si>
  <si>
    <t>Polní cesta VPC 18N</t>
  </si>
  <si>
    <t>{504c086d-ba96-421f-ac2b-d3ccebf78c95}</t>
  </si>
  <si>
    <t>SO-112</t>
  </si>
  <si>
    <t>Polní cesta VPC 24N</t>
  </si>
  <si>
    <t>{1b4e7309-7bab-4f0e-bda2-637a5234022a}</t>
  </si>
  <si>
    <t>SO-113</t>
  </si>
  <si>
    <t>Polní cesta HPC 7R</t>
  </si>
  <si>
    <t>{3731ac14-a0da-4b07-8b86-444d8314b768}</t>
  </si>
  <si>
    <t>SO-114</t>
  </si>
  <si>
    <t>Polní cesta VPC 8N</t>
  </si>
  <si>
    <t>{90bf7708-0a03-452a-84b6-0ee4faae4f8e}</t>
  </si>
  <si>
    <t>SO-201</t>
  </si>
  <si>
    <t>Most M1</t>
  </si>
  <si>
    <t>{aca03c25-5cad-4a99-b78d-05f327b4bb7f}</t>
  </si>
  <si>
    <t>Soupis</t>
  </si>
  <si>
    <t>###NOINSERT###</t>
  </si>
  <si>
    <t>SO-900</t>
  </si>
  <si>
    <t>Bourací práce starého mostu</t>
  </si>
  <si>
    <t>{3019afa0-bb70-48ee-9b25-9d0d90333b6b}</t>
  </si>
  <si>
    <t>KRYCÍ LIST SOUPISU PRACÍ</t>
  </si>
  <si>
    <t>Objekt:</t>
  </si>
  <si>
    <t>SO-000 -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</si>
  <si>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</si>
  <si>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</si>
  <si>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</si>
  <si>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</si>
  <si>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</si>
  <si>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</si>
  <si>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</si>
  <si>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</si>
  <si>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</si>
  <si>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</si>
  <si>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</si>
  <si>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</si>
  <si>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</si>
  <si>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</si>
  <si>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</si>
  <si>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</si>
  <si>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</si>
  <si>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</si>
  <si>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</si>
  <si>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</si>
  <si>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4</t>
  </si>
  <si>
    <t>ROZPOCET</t>
  </si>
  <si>
    <t>K</t>
  </si>
  <si>
    <t>00000101</t>
  </si>
  <si>
    <t>Zařízení staveniště (veškeré náklady spojené s vybudováním, provozem a odstraněním zařízení staveniště, včetně veškerých přípojek, přístupů, skládek a mezideponie)</t>
  </si>
  <si>
    <t>kpl</t>
  </si>
  <si>
    <t>1445698414</t>
  </si>
  <si>
    <t>00000102</t>
  </si>
  <si>
    <t>Geodetické vytyčení pozemků před stavbou, geodetické vytyčení stavby</t>
  </si>
  <si>
    <t>70670674</t>
  </si>
  <si>
    <t>3</t>
  </si>
  <si>
    <t>00000106</t>
  </si>
  <si>
    <t>Dozor geologa</t>
  </si>
  <si>
    <t>-600560587</t>
  </si>
  <si>
    <t>00000107</t>
  </si>
  <si>
    <t>Vytýčení inženýrských sítí</t>
  </si>
  <si>
    <t>1909949985</t>
  </si>
  <si>
    <t>5</t>
  </si>
  <si>
    <t>00000108</t>
  </si>
  <si>
    <t>Dopravní značení na staveništi a omezení provozu při výstavbě</t>
  </si>
  <si>
    <t>881598771</t>
  </si>
  <si>
    <t>6</t>
  </si>
  <si>
    <t>00000109</t>
  </si>
  <si>
    <t>Archeologický dozor, základní archeologický průzkum</t>
  </si>
  <si>
    <t>982297383</t>
  </si>
  <si>
    <t>VV</t>
  </si>
  <si>
    <t>"viz vyjádření Regionálního muzea v Žatci"1</t>
  </si>
  <si>
    <t>7</t>
  </si>
  <si>
    <t>00000110</t>
  </si>
  <si>
    <t>Geodetické zaměření skutečného provedení stavby</t>
  </si>
  <si>
    <t>1011096697</t>
  </si>
  <si>
    <t>8</t>
  </si>
  <si>
    <t>00000111</t>
  </si>
  <si>
    <t>Protokolární předání stavbou dotčených pozemků a komunikací, udržba dotčených komunikací, uvedených do původního stavu, zpět jejich vlastníkům.</t>
  </si>
  <si>
    <t>-1244233953</t>
  </si>
  <si>
    <t>9</t>
  </si>
  <si>
    <t>00000112</t>
  </si>
  <si>
    <t>Aktualizace vyjádření správců sítí</t>
  </si>
  <si>
    <t>580124498</t>
  </si>
  <si>
    <t>10</t>
  </si>
  <si>
    <t>00000113</t>
  </si>
  <si>
    <t>Geometrický plán pro kolaudační řízení, případně zápis do KN</t>
  </si>
  <si>
    <t>-336519004</t>
  </si>
  <si>
    <t>11</t>
  </si>
  <si>
    <t>00000114</t>
  </si>
  <si>
    <t>Zpracování a předání dokumentace skutečného provedení stavby (3 paré + 1 paré v elektronické podobě) objednateli - pro celou stavbu</t>
  </si>
  <si>
    <t>847402053</t>
  </si>
  <si>
    <t>00000115</t>
  </si>
  <si>
    <t>Zkoušky a měření (únosnost pláně, atd.)</t>
  </si>
  <si>
    <t>127087199</t>
  </si>
  <si>
    <t>13</t>
  </si>
  <si>
    <t>00000116</t>
  </si>
  <si>
    <t>Zajištění publicity realizované stavby - informační bilbord dané velikosti, včetně konstrukce - trvalé</t>
  </si>
  <si>
    <t>-328475840</t>
  </si>
  <si>
    <t>14</t>
  </si>
  <si>
    <t>00000117</t>
  </si>
  <si>
    <t>Zajištění publicity realizované stavby - informační bilbord dané velikosti, včetně konstrukce - dočasné</t>
  </si>
  <si>
    <t>-1070838220</t>
  </si>
  <si>
    <t>15</t>
  </si>
  <si>
    <t>00000118</t>
  </si>
  <si>
    <t>Rozbory zemin a výkopového materiálu pro uložení na skládku</t>
  </si>
  <si>
    <t>-1158735654</t>
  </si>
  <si>
    <t>16</t>
  </si>
  <si>
    <t>00000119</t>
  </si>
  <si>
    <t>Havarijní a povodňový plán stavby</t>
  </si>
  <si>
    <t>-1736062322</t>
  </si>
  <si>
    <t>17</t>
  </si>
  <si>
    <t>00000122</t>
  </si>
  <si>
    <t>Plán bouracích prací</t>
  </si>
  <si>
    <t>ks</t>
  </si>
  <si>
    <t>308702960</t>
  </si>
  <si>
    <t>SO-101 - Polní cesta VPC 2N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</si>
  <si>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</si>
  <si>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</si>
  <si>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</si>
  <si>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</si>
  <si>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</si>
  <si>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</si>
  <si>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</si>
  <si>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</si>
  <si>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99 - Přesun hmot a manipulace se sutí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</si>
  <si>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</si>
  <si>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</si>
  <si>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</si>
  <si>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</si>
  <si>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</si>
  <si>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111211232</t>
  </si>
  <si>
    <t>Snesení větví stromů na hromady nebo naložení na dopravní prostředek listnatých v rovině nebo ve svahu do 1:3, průměru kmene přes 30 cm</t>
  </si>
  <si>
    <t>kus</t>
  </si>
  <si>
    <t>CS ÚRS 2024 02</t>
  </si>
  <si>
    <t>-1312955895</t>
  </si>
  <si>
    <t>Online PSC</t>
  </si>
  <si>
    <t>https://podminky.urs.cz/item/CS_URS_2024_02/111211232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</si>
  <si>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</si>
  <si>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</si>
  <si>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</si>
  <si>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1988159237</t>
  </si>
  <si>
    <t>https://podminky.urs.cz/item/CS_URS_2024_02/111251101</t>
  </si>
  <si>
    <t>736</t>
  </si>
  <si>
    <t>Součet</t>
  </si>
  <si>
    <t>112101102</t>
  </si>
  <si>
    <t>Odstranění stromů s odřezáním kmene a s odvětvením listnatých, průměru kmene přes 300 do 500 mm</t>
  </si>
  <si>
    <t>732279539</t>
  </si>
  <si>
    <t>https://podminky.urs.cz/item/CS_URS_2024_02/112101102</t>
  </si>
  <si>
    <t>112155221</t>
  </si>
  <si>
    <t>Štěpkování s naložením na dopravní prostředek a odvozem do 20 km stromků a větví solitérů, průměru kmene přes 300 do 500 mm</t>
  </si>
  <si>
    <t>-306474091</t>
  </si>
  <si>
    <t>https://podminky.urs.cz/item/CS_URS_2024_02/112155221</t>
  </si>
  <si>
    <t>112155315</t>
  </si>
  <si>
    <t>Štěpkování s naložením na dopravní prostředek a odvozem do 20 km keřového porostu hustého</t>
  </si>
  <si>
    <t>-1210972146</t>
  </si>
  <si>
    <t>https://podminky.urs.cz/item/CS_URS_2024_02/112155315</t>
  </si>
  <si>
    <t>112211112</t>
  </si>
  <si>
    <t>Spálení pařezů na hromadách průměru přes 0,30 do 0,50 m</t>
  </si>
  <si>
    <t>146124718</t>
  </si>
  <si>
    <t>https://podminky.urs.cz/item/CS_URS_2024_02/112211112</t>
  </si>
  <si>
    <t>112251102</t>
  </si>
  <si>
    <t>Odstranění pařezů strojně s jejich vykopáním nebo vytrháním průměru přes 300 do 500 mm</t>
  </si>
  <si>
    <t>-1963234422</t>
  </si>
  <si>
    <t>https://podminky.urs.cz/item/CS_URS_2024_02/112251102</t>
  </si>
  <si>
    <t>113151111</t>
  </si>
  <si>
    <t>Rozebírání zpevněných ploch s přemístěním na skládku na vzdálenost do 20 m nebo s naložením na dopravní prostředek ze silničních panelů</t>
  </si>
  <si>
    <t>1058011070</t>
  </si>
  <si>
    <t>https://podminky.urs.cz/item/CS_URS_2024_02/113151111</t>
  </si>
  <si>
    <t>113152111</t>
  </si>
  <si>
    <t>Odstranění podkladů zpevněných ploch s přemístěním na skládku na vzdálenost do 20 m nebo s naložením na dopravní prostředek z kameniva těženého</t>
  </si>
  <si>
    <t>m3</t>
  </si>
  <si>
    <t>-1564744925</t>
  </si>
  <si>
    <t>https://podminky.urs.cz/item/CS_URS_2024_02/113152111</t>
  </si>
  <si>
    <t>77*0,1</t>
  </si>
  <si>
    <t>115101201</t>
  </si>
  <si>
    <t>Čerpání vody na dopravní výšku do 10 m s uvažovaným průměrným přítokem do 500 l/min</t>
  </si>
  <si>
    <t>hod</t>
  </si>
  <si>
    <t>-746755547</t>
  </si>
  <si>
    <t>https://podminky.urs.cz/item/CS_URS_2024_02/115101201</t>
  </si>
  <si>
    <t>240</t>
  </si>
  <si>
    <t>115101301</t>
  </si>
  <si>
    <t>Pohotovost záložní čerpací soupravy pro dopravní výšku do 10 m s uvažovaným průměrným přítokem do 500 l/min</t>
  </si>
  <si>
    <t>den</t>
  </si>
  <si>
    <t>1952187743</t>
  </si>
  <si>
    <t>https://podminky.urs.cz/item/CS_URS_2024_02/115101301</t>
  </si>
  <si>
    <t>121151125</t>
  </si>
  <si>
    <t>Sejmutí ornice strojně při souvislé ploše přes 500 m2, tl. vrstvy přes 250 do 300 mm</t>
  </si>
  <si>
    <t>-180689505</t>
  </si>
  <si>
    <t>https://podminky.urs.cz/item/CS_URS_2024_02/121151125</t>
  </si>
  <si>
    <t>6921</t>
  </si>
  <si>
    <t>"vsakovací jímka"2,5*2,5</t>
  </si>
  <si>
    <t>121151126</t>
  </si>
  <si>
    <t>Sejmutí ornice strojně při souvislé ploše přes 500 m2, tl. vrstvy přes 300 do 400 mm</t>
  </si>
  <si>
    <t>-1894819888</t>
  </si>
  <si>
    <t>https://podminky.urs.cz/item/CS_URS_2024_02/121151126</t>
  </si>
  <si>
    <t>890</t>
  </si>
  <si>
    <t>122252205</t>
  </si>
  <si>
    <t>Odkopávky a prokopávky nezapažené pro silnice a dálnice strojně v hornině třídy těžitelnosti I přes 500 do 1 000 m3</t>
  </si>
  <si>
    <t>-1401067077</t>
  </si>
  <si>
    <t>https://podminky.urs.cz/item/CS_URS_2024_02/122252205</t>
  </si>
  <si>
    <t>"P1"15</t>
  </si>
  <si>
    <t>131251100</t>
  </si>
  <si>
    <t>Hloubení nezapažených jam a zářezů strojně s urovnáním dna do předepsaného profilu a spádu v hornině třídy těžitelnosti I skupiny 3 do 20 m3</t>
  </si>
  <si>
    <t>602010350</t>
  </si>
  <si>
    <t>https://podminky.urs.cz/item/CS_URS_2024_02/131251100</t>
  </si>
  <si>
    <t>2,5*2,5*2,5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</si>
  <si>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</si>
  <si>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</si>
  <si>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321486417</t>
  </si>
  <si>
    <t>https://podminky.urs.cz/item/CS_URS_2024_02/162751117</t>
  </si>
  <si>
    <t>"odvoz přebytečné zeminy na skládku"15,625+(15-12)</t>
  </si>
  <si>
    <t>"odvoz přebytečné ornice"2432,3-199,32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</si>
  <si>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</si>
  <si>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</si>
  <si>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-1939311777</t>
  </si>
  <si>
    <t>https://podminky.urs.cz/item/CS_URS_2024_02/162751119</t>
  </si>
  <si>
    <t>"odvoz přebytečné zeminy na skládku Vrbička"2251,605*5</t>
  </si>
  <si>
    <t>18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</si>
  <si>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</si>
  <si>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</si>
  <si>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1861653992</t>
  </si>
  <si>
    <t>https://podminky.urs.cz/item/CS_URS_2024_02/171152101</t>
  </si>
  <si>
    <t>317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</si>
  <si>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</si>
  <si>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</si>
  <si>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</si>
  <si>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</si>
  <si>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574587353</t>
  </si>
  <si>
    <t>https://podminky.urs.cz/item/CS_URS_2024_02/171201231</t>
  </si>
  <si>
    <t>"skládka Vrbička"2251,605*1,8</t>
  </si>
  <si>
    <t>20</t>
  </si>
  <si>
    <t>171251201</t>
  </si>
  <si>
    <t>Uložení sypaniny na skládky nebo meziskládky bez hutnění s upravením uložené sypaniny do předepsaného tvaru</t>
  </si>
  <si>
    <t>-949975135</t>
  </si>
  <si>
    <t>https://podminky.urs.cz/item/CS_URS_2024_02/171251201</t>
  </si>
  <si>
    <t>"zemina na skládku Vrbička"2251,605</t>
  </si>
  <si>
    <t>174251101</t>
  </si>
  <si>
    <t>Zásyp sypaninou z jakékoliv horniny strojně s uložením výkopku ve vrstvách bez zhutnění jam, šachet, rýh nebo kolem objektů v těchto vykopávkách</t>
  </si>
  <si>
    <t>1661507458</t>
  </si>
  <si>
    <t>https://podminky.urs.cz/item/CS_URS_2024_02/174251101</t>
  </si>
  <si>
    <t>"zásyp pro propustek vhodnou zeminou"12</t>
  </si>
  <si>
    <t>"zásyp zasakovací jímky"2,5*2,5*2,5</t>
  </si>
  <si>
    <t>22</t>
  </si>
  <si>
    <t>M</t>
  </si>
  <si>
    <t>58343959</t>
  </si>
  <si>
    <t>kamenivo drcené hrubé frakce 32/63</t>
  </si>
  <si>
    <t>618019197</t>
  </si>
  <si>
    <t>15,625*1,8</t>
  </si>
  <si>
    <t>23</t>
  </si>
  <si>
    <t>181152301</t>
  </si>
  <si>
    <t>Úprava pláně na stavbách silnic a dálnic strojně v zářezech mimo skalních bez zhutnění</t>
  </si>
  <si>
    <t>839713619</t>
  </si>
  <si>
    <t>https://podminky.urs.cz/item/CS_URS_2024_02/181152301</t>
  </si>
  <si>
    <t>24</t>
  </si>
  <si>
    <t>181152302</t>
  </si>
  <si>
    <t>Úprava pláně na stavbách silnic a dálnic strojně v zářezech mimo skalních se zhutněním</t>
  </si>
  <si>
    <t>-1415580816</t>
  </si>
  <si>
    <t>https://podminky.urs.cz/item/CS_URS_2024_02/181152302</t>
  </si>
  <si>
    <t>4310*1,46</t>
  </si>
  <si>
    <t>2,2*3,5</t>
  </si>
  <si>
    <t>1040*1,46</t>
  </si>
  <si>
    <t>25</t>
  </si>
  <si>
    <t>181351005</t>
  </si>
  <si>
    <t>Rozprostření a urovnání ornice v rovině nebo ve svahu sklonu do 1:5 strojně při souvislé ploše do 100 m2, tl. vrstvy přes 250 do 300 mm</t>
  </si>
  <si>
    <t>161090042</t>
  </si>
  <si>
    <t>https://podminky.urs.cz/item/CS_URS_2024_02/181351005</t>
  </si>
  <si>
    <t>"vsakovací jámka"2,5*2,5</t>
  </si>
  <si>
    <t>26</t>
  </si>
  <si>
    <t>182151111</t>
  </si>
  <si>
    <t>Svahování trvalých svahů do projektovaných profilů strojně s potřebným přemístěním výkopku při svahování v zářezech v hornině třídy těžitelnosti I, skupiny 1 až 3</t>
  </si>
  <si>
    <t>-69353990</t>
  </si>
  <si>
    <t>https://podminky.urs.cz/item/CS_URS_2024_02/182151111</t>
  </si>
  <si>
    <t>"svahování 1:1,5"(1661)*1,2</t>
  </si>
  <si>
    <t>27</t>
  </si>
  <si>
    <t>182351133</t>
  </si>
  <si>
    <t>Rozprostření a urovnání ornice ve svahu sklonu přes 1:5 strojně při souvislé ploše přes 500 m2, tl. vrstvy do 200 mm</t>
  </si>
  <si>
    <t>-208093242</t>
  </si>
  <si>
    <t>https://podminky.urs.cz/item/CS_URS_2024_02/182351133</t>
  </si>
  <si>
    <t>1993,2</t>
  </si>
  <si>
    <t>28</t>
  </si>
  <si>
    <t>183405211</t>
  </si>
  <si>
    <t>Výsev trávníku hydroosevem na ornici</t>
  </si>
  <si>
    <t>-960518401</t>
  </si>
  <si>
    <t>https://podminky.urs.cz/item/CS_URS_2024_02/183405211</t>
  </si>
  <si>
    <t>6,25</t>
  </si>
  <si>
    <t>29</t>
  </si>
  <si>
    <t>00572474</t>
  </si>
  <si>
    <t>osivo směs travní krajinná-svahová</t>
  </si>
  <si>
    <t>kg</t>
  </si>
  <si>
    <t>211768177</t>
  </si>
  <si>
    <t>1993,2*0,025</t>
  </si>
  <si>
    <t>30</t>
  </si>
  <si>
    <t>00572472</t>
  </si>
  <si>
    <t>osivo směs travní krajinná-rovinná</t>
  </si>
  <si>
    <t>-941300084</t>
  </si>
  <si>
    <t>6,25*0,025</t>
  </si>
  <si>
    <t>31</t>
  </si>
  <si>
    <t>R-01</t>
  </si>
  <si>
    <t>Nákup vhodné zeminy do násypu cesty vč. dopravy</t>
  </si>
  <si>
    <t>519167348</t>
  </si>
  <si>
    <t>Zakládání</t>
  </si>
  <si>
    <t>32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</si>
  <si>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</si>
  <si>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</si>
  <si>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-2023522698</t>
  </si>
  <si>
    <t>https://podminky.urs.cz/item/CS_URS_2024_02/211971121</t>
  </si>
  <si>
    <t>"do trativodu" 1,2*1702</t>
  </si>
  <si>
    <t>"jímka"(2*2)+(2,4*2,4*4)</t>
  </si>
  <si>
    <t>33</t>
  </si>
  <si>
    <t>69311080</t>
  </si>
  <si>
    <t>geotextilie netkaná separační, ochranná, filtrační, drenážní PES 200g/m2</t>
  </si>
  <si>
    <t>-1965312425</t>
  </si>
  <si>
    <t>2069,44*1,1845 'Přepočtené koeficientem množství</t>
  </si>
  <si>
    <t>34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</si>
  <si>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</si>
  <si>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</si>
  <si>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m</t>
  </si>
  <si>
    <t>865816154</t>
  </si>
  <si>
    <t>https://podminky.urs.cz/item/CS_URS_2024_02/212752102</t>
  </si>
  <si>
    <t>"podél cesty včetně uložení geotextilie"1665+37</t>
  </si>
  <si>
    <t>"do vsakovací jímky"2</t>
  </si>
  <si>
    <t>35</t>
  </si>
  <si>
    <t>273321611</t>
  </si>
  <si>
    <t>Základy z betonu železového (bez výztuže) desky z betonu bez zvláštních nároků na prostředí tř. C 30/37</t>
  </si>
  <si>
    <t>1735422329</t>
  </si>
  <si>
    <t>https://podminky.urs.cz/item/CS_URS_2024_02/273321611</t>
  </si>
  <si>
    <t>((1,2*2,2)+(2,2*1))*0,1</t>
  </si>
  <si>
    <t>36</t>
  </si>
  <si>
    <t>273351121</t>
  </si>
  <si>
    <t>Bednění základů desek zřízení</t>
  </si>
  <si>
    <t>-680017188</t>
  </si>
  <si>
    <t>https://podminky.urs.cz/item/CS_URS_2024_02/273351121</t>
  </si>
  <si>
    <t>(0,1*2,2*4)+(0,1*1*2)+(0,1*1,2*2)</t>
  </si>
  <si>
    <t>37</t>
  </si>
  <si>
    <t>273351122</t>
  </si>
  <si>
    <t>Bednění základů desek odstranění</t>
  </si>
  <si>
    <t>-1190048683</t>
  </si>
  <si>
    <t>https://podminky.urs.cz/item/CS_URS_2024_02/273351122</t>
  </si>
  <si>
    <t>38</t>
  </si>
  <si>
    <t>273362021</t>
  </si>
  <si>
    <t>Výztuž základů desek ze svařovaných sítí z drátů typu KARI</t>
  </si>
  <si>
    <t>-359676440</t>
  </si>
  <si>
    <t>https://podminky.urs.cz/item/CS_URS_2024_02/273362021</t>
  </si>
  <si>
    <t>"P25"(((1*2,1)+(0,9*2,1))*1,2)*5,4/1000</t>
  </si>
  <si>
    <t>Svislé a kompletní konstrukce</t>
  </si>
  <si>
    <t>39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</si>
  <si>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</si>
  <si>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</si>
  <si>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-1373089132</t>
  </si>
  <si>
    <t>https://podminky.urs.cz/item/CS_URS_2024_02/321321116</t>
  </si>
  <si>
    <t>1,74*2,2*2</t>
  </si>
  <si>
    <t>40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</si>
  <si>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</si>
  <si>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</si>
  <si>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-1600911421</t>
  </si>
  <si>
    <t>https://podminky.urs.cz/item/CS_URS_2024_02/321351010</t>
  </si>
  <si>
    <t>(1,74*2)+(1,4*2,2)+(1,6*2,2)</t>
  </si>
  <si>
    <t>41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</si>
  <si>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</si>
  <si>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</si>
  <si>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1002683324</t>
  </si>
  <si>
    <t>https://podminky.urs.cz/item/CS_URS_2024_02/321352010</t>
  </si>
  <si>
    <t>42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</si>
  <si>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</si>
  <si>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</si>
  <si>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1281677626</t>
  </si>
  <si>
    <t>https://podminky.urs.cz/item/CS_URS_2024_02/321368211</t>
  </si>
  <si>
    <t>"P1"((5,6*2,2*2)+(1,46*4))*1,2*5,4/1000</t>
  </si>
  <si>
    <t>"P1 obetonování"((4,7*3,5))*1,2*5,4/1000</t>
  </si>
  <si>
    <t>Vodorovné konstrukce</t>
  </si>
  <si>
    <t>43</t>
  </si>
  <si>
    <t>452112112</t>
  </si>
  <si>
    <t>Osazení betonových dílců prstenců nebo rámů pod poklopy a mříže, výšky do 100 mm</t>
  </si>
  <si>
    <t>-710174820</t>
  </si>
  <si>
    <t>https://podminky.urs.cz/item/CS_URS_2024_02/452112112</t>
  </si>
  <si>
    <t>44</t>
  </si>
  <si>
    <t>59224010</t>
  </si>
  <si>
    <t>prstenec šachtový vyrovnávací betonový 625x100x40mm</t>
  </si>
  <si>
    <t>-1607941438</t>
  </si>
  <si>
    <t>Komunikace pozemní</t>
  </si>
  <si>
    <t>45</t>
  </si>
  <si>
    <t>561061121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</si>
  <si>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350 do 400 mm</t>
  </si>
  <si>
    <t>-281293877</t>
  </si>
  <si>
    <t>https://podminky.urs.cz/item/CS_URS_2024_02/561061121</t>
  </si>
  <si>
    <t>"č2"4310*1,46</t>
  </si>
  <si>
    <t>"č"1040*1,46</t>
  </si>
  <si>
    <t>46</t>
  </si>
  <si>
    <t>58530170</t>
  </si>
  <si>
    <t>vápno nehašené CL 90-Q pro úpravu zemin standardní</t>
  </si>
  <si>
    <t>1377122926</t>
  </si>
  <si>
    <t>(7811*0,4*1,8*0,04)</t>
  </si>
  <si>
    <t>47</t>
  </si>
  <si>
    <t>564851111</t>
  </si>
  <si>
    <t>Podklad ze štěrkodrti ŠD s rozprostřením a zhutněním plochy přes 100 m2, po zhutnění tl. 150 mm</t>
  </si>
  <si>
    <t>-511775377</t>
  </si>
  <si>
    <t>https://podminky.urs.cz/item/CS_URS_2024_02/564851111</t>
  </si>
  <si>
    <t>"frakce 0-63 mm"(4310*1,46)+(1040*1,46)</t>
  </si>
  <si>
    <t>"frakce 0-32 mm "(4310*1,32)+(1040*1,32)</t>
  </si>
  <si>
    <t>48</t>
  </si>
  <si>
    <t>569851111</t>
  </si>
  <si>
    <t>Zpevnění krajnic nebo komunikací pro pěší s rozprostřením a zhutněním, po zhutnění štěrkodrtí tl. 150 mm</t>
  </si>
  <si>
    <t>-40636444</t>
  </si>
  <si>
    <t>https://podminky.urs.cz/item/CS_URS_2024_02/569851111</t>
  </si>
  <si>
    <t>((1568+37)*2*0,25)</t>
  </si>
  <si>
    <t>49</t>
  </si>
  <si>
    <t>571901111</t>
  </si>
  <si>
    <t>Posyp podkladu nebo krytu s rozprostřením a zhutněním kamenivem drceným nebo těženým, v množství do 5 kg/m2</t>
  </si>
  <si>
    <t>-708659907</t>
  </si>
  <si>
    <t>https://podminky.urs.cz/item/CS_URS_2024_02/571901111</t>
  </si>
  <si>
    <t>"posyp obrusné vrstvy, kamenivo frakce 8/16, 1,5kg/m2"4310+1040</t>
  </si>
  <si>
    <t>50</t>
  </si>
  <si>
    <t>573451112</t>
  </si>
  <si>
    <t>Dvojitý nátěr DN s posypem kamenivem a se zaválcováním z asfaltu silničního, v množství 1,7 kg/m2</t>
  </si>
  <si>
    <t>-1234173648</t>
  </si>
  <si>
    <t>https://podminky.urs.cz/item/CS_URS_2024_02/573451112</t>
  </si>
  <si>
    <t>4310+1040</t>
  </si>
  <si>
    <t>51</t>
  </si>
  <si>
    <t>574381112</t>
  </si>
  <si>
    <t>Penetrační makadam PM s rozprostřením kameniva na sucho, s prolitím živicí, s posypem drtí a se zhutněním hrubý (PMH) z kameniva hrubého drceného, po zhutnění tl. 100 mm</t>
  </si>
  <si>
    <t>-245936609</t>
  </si>
  <si>
    <t>https://podminky.urs.cz/item/CS_URS_2024_02/574381112</t>
  </si>
  <si>
    <t>Trubní vedení</t>
  </si>
  <si>
    <t>52</t>
  </si>
  <si>
    <t>899102211</t>
  </si>
  <si>
    <t>Demontáž poklopů litinových a ocelových včetně rámů, hmotnosti jednotlivě přes 50 do 100 Kg</t>
  </si>
  <si>
    <t>-1599761412</t>
  </si>
  <si>
    <t>https://podminky.urs.cz/item/CS_URS_2024_02/899102211</t>
  </si>
  <si>
    <t>"včetně očištění"1</t>
  </si>
  <si>
    <t>53</t>
  </si>
  <si>
    <t>899104112</t>
  </si>
  <si>
    <t>Osazení poklopů šachtových litinových, ocelových nebo železobetonových včetně rámů pro třídu zatížení D400, E600</t>
  </si>
  <si>
    <t>368902945</t>
  </si>
  <si>
    <t>https://podminky.urs.cz/item/CS_URS_2024_02/899104112</t>
  </si>
  <si>
    <t>"znovuosazení stávajícího rámu s poklopem"1</t>
  </si>
  <si>
    <t>54</t>
  </si>
  <si>
    <t>899623181</t>
  </si>
  <si>
    <t>Obetonování potrubí nebo zdiva stok betonem prostým v otevřeném výkopu, betonem tř. C 30/37</t>
  </si>
  <si>
    <t>-2036158178</t>
  </si>
  <si>
    <t>https://podminky.urs.cz/item/CS_URS_2024_02/899623181</t>
  </si>
  <si>
    <t>1,04*3,5</t>
  </si>
  <si>
    <t>55</t>
  </si>
  <si>
    <t>899643111</t>
  </si>
  <si>
    <t>Bednění pro obetonování potrubí v otevřeném výkopu</t>
  </si>
  <si>
    <t>CS ÚRS 2023 02</t>
  </si>
  <si>
    <t>-719858392</t>
  </si>
  <si>
    <t>https://podminky.urs.cz/item/CS_URS_2023_02/899643111</t>
  </si>
  <si>
    <t>1,3*3,5*2</t>
  </si>
  <si>
    <t>Ostatní konstrukce a práce, bourání</t>
  </si>
  <si>
    <t>56</t>
  </si>
  <si>
    <t>912211111</t>
  </si>
  <si>
    <t>Montáž směrového sloupku plastového s odrazkou prostým uložením bez betonového základu silničního</t>
  </si>
  <si>
    <t>994724875</t>
  </si>
  <si>
    <t>https://podminky.urs.cz/item/CS_URS_2024_02/912211111</t>
  </si>
  <si>
    <t>57</t>
  </si>
  <si>
    <t>40445158</t>
  </si>
  <si>
    <t>sloupek směrový silniční plastový 1,2m</t>
  </si>
  <si>
    <t>-525249769</t>
  </si>
  <si>
    <t>58</t>
  </si>
  <si>
    <t>919542111</t>
  </si>
  <si>
    <t>Zřízení propustku, podchodu, mostku nebo kanálu z trub ocelových rýhovaných včetně montáže spojovacích prstenců, profilu kruhového DN do 800 mm</t>
  </si>
  <si>
    <t>-1756814763</t>
  </si>
  <si>
    <t>https://podminky.urs.cz/item/CS_URS_2024_02/919542111</t>
  </si>
  <si>
    <t>59</t>
  </si>
  <si>
    <t>55314312</t>
  </si>
  <si>
    <t>trouba ocelová flexibilní Pz z vlnitého plechu 800/2,0mm</t>
  </si>
  <si>
    <t>644797724</t>
  </si>
  <si>
    <t>5,4*1,015 'Přepočtené koeficientem množství</t>
  </si>
  <si>
    <t>99</t>
  </si>
  <si>
    <t>Přesun hmot a manipulace se sutí</t>
  </si>
  <si>
    <t>60</t>
  </si>
  <si>
    <t>997013501</t>
  </si>
  <si>
    <t>Odvoz suti a vybouraných hmot na skládku nebo meziskládku se složením, na vzdálenost do 1 km</t>
  </si>
  <si>
    <t>1446564846</t>
  </si>
  <si>
    <t>https://podminky.urs.cz/item/CS_URS_2024_02/997013501</t>
  </si>
  <si>
    <t>61</t>
  </si>
  <si>
    <t>997013509</t>
  </si>
  <si>
    <t>Odvoz suti a vybouraných hmot na skládku nebo meziskládku se složením, na vzdálenost Příplatek k ceně za každý další započatý 1 km přes 1 km</t>
  </si>
  <si>
    <t>-1430827798</t>
  </si>
  <si>
    <t>https://podminky.urs.cz/item/CS_URS_2024_02/997013509</t>
  </si>
  <si>
    <t>42,835*14 'Přepočtené koeficientem množství</t>
  </si>
  <si>
    <t>997</t>
  </si>
  <si>
    <t>Přesun sutě</t>
  </si>
  <si>
    <t>62</t>
  </si>
  <si>
    <t>997013862</t>
  </si>
  <si>
    <t>Poplatek za uložení stavebního odpadu na recyklační skládce (skládkovné) z armovaného betonu zatříděného do Katalogu odpadů pod kódem 17 01 01</t>
  </si>
  <si>
    <t>958466573</t>
  </si>
  <si>
    <t>https://podminky.urs.cz/item/CS_URS_2024_02/997013862</t>
  </si>
  <si>
    <t>998</t>
  </si>
  <si>
    <t>Přesun hmot</t>
  </si>
  <si>
    <t>63</t>
  </si>
  <si>
    <t>998225111</t>
  </si>
  <si>
    <t>Přesun hmot pro komunikace s krytem z kameniva, monolitickým betonovým nebo živičným dopravní vzdálenost do 200 m jakékoliv délky objektu</t>
  </si>
  <si>
    <t>519709921</t>
  </si>
  <si>
    <t>https://podminky.urs.cz/item/CS_URS_2024_02/998225111</t>
  </si>
  <si>
    <t>SO-102 - Polní cesta VPC 3N-1</t>
  </si>
  <si>
    <t>PSV - Práce a dodávky PSV</t>
  </si>
  <si>
    <t xml:space="preserve">    772 - Podlahy z kamene</t>
  </si>
  <si>
    <t>121151116</t>
  </si>
  <si>
    <t>Sejmutí ornice strojně při souvislé ploše přes 100 do 500 m2, tl. vrstvy přes 300 do 400 mm</t>
  </si>
  <si>
    <t>1003137736</t>
  </si>
  <si>
    <t>https://podminky.urs.cz/item/CS_URS_2024_02/121151116</t>
  </si>
  <si>
    <t>270,1</t>
  </si>
  <si>
    <t>122252203</t>
  </si>
  <si>
    <t>Odkopávky a prokopávky nezapažené pro silnice a dálnice strojně v hornině třídy těžitelnosti I do 100 m3</t>
  </si>
  <si>
    <t>722040456</t>
  </si>
  <si>
    <t>https://podminky.urs.cz/item/CS_URS_2024_02/122252203</t>
  </si>
  <si>
    <t>"pod polní cestou"60,9</t>
  </si>
  <si>
    <t>"prahy"8,6</t>
  </si>
  <si>
    <t>124253100</t>
  </si>
  <si>
    <t>Vykopávky pro koryta vodotečí strojně v hornině třídy těžitelnosti I skupiny 3 do 100 m3</t>
  </si>
  <si>
    <t>513423005</t>
  </si>
  <si>
    <t>https://podminky.urs.cz/item/CS_URS_2024_02/124253100</t>
  </si>
  <si>
    <t>-1060755298</t>
  </si>
  <si>
    <t>"odvoz přebytečné ornice"108,04-8,112</t>
  </si>
  <si>
    <t>"odvoz přebytečné zeminy"70,9-13,3+8,6</t>
  </si>
  <si>
    <t>-532747065</t>
  </si>
  <si>
    <t>"odvoz přebytečné zeminy na skládku Vrbička"166,128*4</t>
  </si>
  <si>
    <t>-1675201636</t>
  </si>
  <si>
    <t>13,3</t>
  </si>
  <si>
    <t>828289146</t>
  </si>
  <si>
    <t>"skládka Vrbička"166,128*1,8</t>
  </si>
  <si>
    <t>-1366711526</t>
  </si>
  <si>
    <t>"zemina na skládku Vrbička"166,128</t>
  </si>
  <si>
    <t>-1873709203</t>
  </si>
  <si>
    <t>185*1,46</t>
  </si>
  <si>
    <t>1199180136</t>
  </si>
  <si>
    <t>"svahování 1:1,5"(37,5+30,1)*1,2</t>
  </si>
  <si>
    <t>182351023</t>
  </si>
  <si>
    <t>Rozprostření a urovnání ornice ve svahu sklonu přes 1:5 strojně při souvislé ploše do 100 m2, tl. vrstvy do 200 mm</t>
  </si>
  <si>
    <t>-1492702128</t>
  </si>
  <si>
    <t>https://podminky.urs.cz/item/CS_URS_2024_02/182351023</t>
  </si>
  <si>
    <t>81,12</t>
  </si>
  <si>
    <t>-1939356505</t>
  </si>
  <si>
    <t>1499375057</t>
  </si>
  <si>
    <t>81,12*0,025</t>
  </si>
  <si>
    <t>923833740</t>
  </si>
  <si>
    <t>1,2*43,5</t>
  </si>
  <si>
    <t>946169185</t>
  </si>
  <si>
    <t>52,2*1,1845 'Přepočtené koeficientem množství</t>
  </si>
  <si>
    <t>-636312419</t>
  </si>
  <si>
    <t>"podél cesty včetně uložení geotextilie"43,5</t>
  </si>
  <si>
    <t>452318510</t>
  </si>
  <si>
    <t>Zajišťovací práh z betonu prostého se zvýšenými nároky na prostředí na dně a ve svahu melioračních kanálů s patkami nebo bez patek</t>
  </si>
  <si>
    <t>1045796107</t>
  </si>
  <si>
    <t>https://podminky.urs.cz/item/CS_URS_2024_02/452318510</t>
  </si>
  <si>
    <t>8,2*0,5*1,0</t>
  </si>
  <si>
    <t>9*0,5*1</t>
  </si>
  <si>
    <t>-1623363989</t>
  </si>
  <si>
    <t>-1629664987</t>
  </si>
  <si>
    <t>(270,1*0,4*1,8*0,04)</t>
  </si>
  <si>
    <t>-2099990148</t>
  </si>
  <si>
    <t>"frakce 0-63 mm"(185*1,46)</t>
  </si>
  <si>
    <t>"frakce 0-32 mm "(185*1,32)</t>
  </si>
  <si>
    <t>-58011801</t>
  </si>
  <si>
    <t>((43,5)*2*0,25)</t>
  </si>
  <si>
    <t>-227936537</t>
  </si>
  <si>
    <t>"posyp obrusné vrstvy, kamenivo frakce 8/16, 1,5kg/m2"185</t>
  </si>
  <si>
    <t>-1465531560</t>
  </si>
  <si>
    <t>185</t>
  </si>
  <si>
    <t>1987979381</t>
  </si>
  <si>
    <t>599141111</t>
  </si>
  <si>
    <t>Vyplnění spár mezi silničními dílci jakékoliv tloušťky živičnou zálivkou</t>
  </si>
  <si>
    <t>-1169572199</t>
  </si>
  <si>
    <t>https://podminky.urs.cz/item/CS_URS_2024_02/599141111</t>
  </si>
  <si>
    <t>"napojení na silnici" 13</t>
  </si>
  <si>
    <t>-183737046</t>
  </si>
  <si>
    <t>PSV</t>
  </si>
  <si>
    <t>Práce a dodávky PSV</t>
  </si>
  <si>
    <t>772</t>
  </si>
  <si>
    <t>Podlahy z kamene</t>
  </si>
  <si>
    <t>772591913</t>
  </si>
  <si>
    <t>Dlažby z kamene oprava - ostatní práce očištění tlakovou vodou</t>
  </si>
  <si>
    <t>295346959</t>
  </si>
  <si>
    <t>https://podminky.urs.cz/item/CS_URS_2024_02/772591913</t>
  </si>
  <si>
    <t>(9*4)+(8*4)</t>
  </si>
  <si>
    <t>SO-103 - Polní cesta VPC 3N-2</t>
  </si>
  <si>
    <t>-1253065524</t>
  </si>
  <si>
    <t>-215608329</t>
  </si>
  <si>
    <t>1542</t>
  </si>
  <si>
    <t>568462631</t>
  </si>
  <si>
    <t>649716048</t>
  </si>
  <si>
    <t>-1809831274</t>
  </si>
  <si>
    <t>845255509</t>
  </si>
  <si>
    <t>-2070070889</t>
  </si>
  <si>
    <t>121151123</t>
  </si>
  <si>
    <t>Sejmutí ornice strojně při souvislé ploše přes 500 m2, tl. vrstvy do 200 mm</t>
  </si>
  <si>
    <t>-1140959038</t>
  </si>
  <si>
    <t>https://podminky.urs.cz/item/CS_URS_2024_02/121151123</t>
  </si>
  <si>
    <t>2270</t>
  </si>
  <si>
    <t>2074185512</t>
  </si>
  <si>
    <t>"pod cestou, příkop a pro rovnaninu"720</t>
  </si>
  <si>
    <t>"prahy"27*3,1*0,5</t>
  </si>
  <si>
    <t>-1719295169</t>
  </si>
  <si>
    <t>"odvoz přebytečné ornice"454-5,16</t>
  </si>
  <si>
    <t>"odvoz přebytečné zeminy"761,85-25</t>
  </si>
  <si>
    <t>17846999</t>
  </si>
  <si>
    <t>"odvoz přebytečné zeminy na skládku Vrbička"1185,69*5</t>
  </si>
  <si>
    <t>1271317715</t>
  </si>
  <si>
    <t>-1308693903</t>
  </si>
  <si>
    <t>"skládka Vrbička"1185,69*1,8</t>
  </si>
  <si>
    <t>-227807492</t>
  </si>
  <si>
    <t>"zemina na skládku Vrbička"1185,69</t>
  </si>
  <si>
    <t>-756508040</t>
  </si>
  <si>
    <t>1120*1,46</t>
  </si>
  <si>
    <t>140</t>
  </si>
  <si>
    <t>-1292162856</t>
  </si>
  <si>
    <t>"svahování 1:1,5 rovnanina"(840-140)*1,2</t>
  </si>
  <si>
    <t>"svahování 1:1,5 cesta"(43)*1,2</t>
  </si>
  <si>
    <t>1436428992</t>
  </si>
  <si>
    <t>51,6</t>
  </si>
  <si>
    <t>1027950946</t>
  </si>
  <si>
    <t>-78305373</t>
  </si>
  <si>
    <t>51,6*0,025</t>
  </si>
  <si>
    <t>-1163139053</t>
  </si>
  <si>
    <t>463211151</t>
  </si>
  <si>
    <t>Rovnanina z lomového kamene neupraveného pro podélné i příčné objekty objemu přes 3 m3 z kamene tříděného, s urovnáním líce a vyklínováním spár úlomky kamene hmotnost jednotlivých kamenů do 80 kg</t>
  </si>
  <si>
    <t>-1150789055</t>
  </si>
  <si>
    <t>https://podminky.urs.cz/item/CS_URS_2024_02/463211151</t>
  </si>
  <si>
    <t>"příkop"(840*0,25)+(140*0,35)</t>
  </si>
  <si>
    <t>-1803317940</t>
  </si>
  <si>
    <t>-626974217</t>
  </si>
  <si>
    <t>(1635,2*0,4*1,8*0,04)</t>
  </si>
  <si>
    <t>-820793851</t>
  </si>
  <si>
    <t>"frakce 0-63 mm"(1120*1,46)</t>
  </si>
  <si>
    <t>"frakce 0-32 mm "(1120*1,32)</t>
  </si>
  <si>
    <t>-175625873</t>
  </si>
  <si>
    <t>((354)*2*0,25)</t>
  </si>
  <si>
    <t>-814084996</t>
  </si>
  <si>
    <t>"posyp obrusné vrstvy, kamenivo frakce 8/16, 1,5kg/m2"1120</t>
  </si>
  <si>
    <t>-903961824</t>
  </si>
  <si>
    <t>1120</t>
  </si>
  <si>
    <t>-1883343206</t>
  </si>
  <si>
    <t>526217510</t>
  </si>
  <si>
    <t>"napojení na silnici"3,5</t>
  </si>
  <si>
    <t>2076624836</t>
  </si>
  <si>
    <t>SO-104 - Polní cesta VPC 4N</t>
  </si>
  <si>
    <t>198761806</t>
  </si>
  <si>
    <t>1541</t>
  </si>
  <si>
    <t>111251103</t>
  </si>
  <si>
    <t>Odstranění křovin a stromů s odstraněním kořenů strojně průměru kmene do 100 mm v rovině nebo ve svahu sklonu terénu do 1:5, při celkové ploše přes 500 m2</t>
  </si>
  <si>
    <t>-548688458</t>
  </si>
  <si>
    <t>https://podminky.urs.cz/item/CS_URS_2024_02/111251103</t>
  </si>
  <si>
    <t>1730881205</t>
  </si>
  <si>
    <t>112101104</t>
  </si>
  <si>
    <t>Odstranění stromů s odřezáním kmene a s odvětvením listnatých, průměru kmene přes 700 do 900 mm</t>
  </si>
  <si>
    <t>1673698189</t>
  </si>
  <si>
    <t>https://podminky.urs.cz/item/CS_URS_2024_02/112101104</t>
  </si>
  <si>
    <t>112111111</t>
  </si>
  <si>
    <t>Spálení větví stromů všech druhů stromů o průměru kmene přes 0,10 m na hromadách</t>
  </si>
  <si>
    <t>1619656346</t>
  </si>
  <si>
    <t>https://podminky.urs.cz/item/CS_URS_2024_02/112111111</t>
  </si>
  <si>
    <t>-1636681716</t>
  </si>
  <si>
    <t>1006456108</t>
  </si>
  <si>
    <t>-1285627592</t>
  </si>
  <si>
    <t>112211113</t>
  </si>
  <si>
    <t>Spálení pařezů na hromadách průměru přes 0,50 do 1,00 m</t>
  </si>
  <si>
    <t>-1572207982</t>
  </si>
  <si>
    <t>https://podminky.urs.cz/item/CS_URS_2024_02/112211113</t>
  </si>
  <si>
    <t>2059860992</t>
  </si>
  <si>
    <t>112251104</t>
  </si>
  <si>
    <t>Odstranění pařezů strojně s jejich vykopáním nebo vytrháním průměru přes 700 do 900 mm</t>
  </si>
  <si>
    <t>-562533718</t>
  </si>
  <si>
    <t>https://podminky.urs.cz/item/CS_URS_2024_02/112251104</t>
  </si>
  <si>
    <t>113107441</t>
  </si>
  <si>
    <t>Odstranění podkladů nebo krytů při překopech inženýrských sítí s přemístěním hmot na skládku ve vzdálenosti do 3 m nebo s naložením na dopravní prostředek strojně plochy jednotlivě do 15 m2 živičných, o tl. vrstvy do 50 mm</t>
  </si>
  <si>
    <t>-731344025</t>
  </si>
  <si>
    <t>https://podminky.urs.cz/item/CS_URS_2024_02/113107441</t>
  </si>
  <si>
    <t>-976592877</t>
  </si>
  <si>
    <t>-1503944076</t>
  </si>
  <si>
    <t>50*0,1</t>
  </si>
  <si>
    <t>1489989037</t>
  </si>
  <si>
    <t>3663,14</t>
  </si>
  <si>
    <t>122252204</t>
  </si>
  <si>
    <t>Odkopávky a prokopávky nezapažené pro silnice a dálnice strojně v hornině třídy těžitelnosti I přes 100 do 500 m3</t>
  </si>
  <si>
    <t>-1944089799</t>
  </si>
  <si>
    <t>https://podminky.urs.cz/item/CS_URS_2024_02/122252204</t>
  </si>
  <si>
    <t>230</t>
  </si>
  <si>
    <t>1620938242</t>
  </si>
  <si>
    <t>"odvoz přebytečné zeminy na skládku"230-144</t>
  </si>
  <si>
    <t>"odvoz přebytečné ornice"(3663,14*0,3)-69,85</t>
  </si>
  <si>
    <t>-1766666019</t>
  </si>
  <si>
    <t>"odvoz přebytečné zeminy na skládku Vrbička"1115,092*6</t>
  </si>
  <si>
    <t>2030334536</t>
  </si>
  <si>
    <t>144</t>
  </si>
  <si>
    <t>1216260899</t>
  </si>
  <si>
    <t>"skládka Vrbička"1115,092*1,8</t>
  </si>
  <si>
    <t>-888753178</t>
  </si>
  <si>
    <t>"zemina na skládku Vrbička"1115,092</t>
  </si>
  <si>
    <t>-492832151</t>
  </si>
  <si>
    <t>2509*1,46</t>
  </si>
  <si>
    <t>-219403976</t>
  </si>
  <si>
    <t>"svahování 1:1,5"698,5</t>
  </si>
  <si>
    <t>1452935956</t>
  </si>
  <si>
    <t>635*1,1</t>
  </si>
  <si>
    <t>2012769307</t>
  </si>
  <si>
    <t>698,5</t>
  </si>
  <si>
    <t>785630913</t>
  </si>
  <si>
    <t>698,5*0,025</t>
  </si>
  <si>
    <t>250461040</t>
  </si>
  <si>
    <t>"do trativodu" 1,2*(758,4+37)</t>
  </si>
  <si>
    <t>-1713481533</t>
  </si>
  <si>
    <t>954,48*1,1845 'Přepočtené koeficientem množství</t>
  </si>
  <si>
    <t>-209551985</t>
  </si>
  <si>
    <t>"podél cesty včetně uložení geotextilie"758,4+37</t>
  </si>
  <si>
    <t>682507338</t>
  </si>
  <si>
    <t>2139586676</t>
  </si>
  <si>
    <t>246094328</t>
  </si>
  <si>
    <t>"č2"2509*1,46</t>
  </si>
  <si>
    <t>1794170769</t>
  </si>
  <si>
    <t>(2509*0,4*1,8*0,04)</t>
  </si>
  <si>
    <t>5537352</t>
  </si>
  <si>
    <t>"frakce 0-63 mm"(2509*1,46)</t>
  </si>
  <si>
    <t>"frakce 0-32 mm "(2509*1,32)</t>
  </si>
  <si>
    <t>-1766709505</t>
  </si>
  <si>
    <t>((758,4+37)*2*0,25)</t>
  </si>
  <si>
    <t>-1646001325</t>
  </si>
  <si>
    <t>"posyp obrusné vrstvy, kamenivo frakce 8/16, 1,5kg/m2"2509</t>
  </si>
  <si>
    <t>-542213269</t>
  </si>
  <si>
    <t>2509</t>
  </si>
  <si>
    <t>2047012213</t>
  </si>
  <si>
    <t>-542647991</t>
  </si>
  <si>
    <t>"napojení na silnici" 4,5+4</t>
  </si>
  <si>
    <t>2114447972</t>
  </si>
  <si>
    <t>-30802076</t>
  </si>
  <si>
    <t>-119904231</t>
  </si>
  <si>
    <t>1321474604</t>
  </si>
  <si>
    <t>30,79*14 'Přepočtené koeficientem množství</t>
  </si>
  <si>
    <t>831258408</t>
  </si>
  <si>
    <t>20,79-2,94+10</t>
  </si>
  <si>
    <t>997013875</t>
  </si>
  <si>
    <t>Poplatek za uložení stavebního odpadu na recyklační skládce (skládkovné) asfaltového bez obsahu dehtu zatříděného do Katalogu odpadů pod kódem 17 03 02</t>
  </si>
  <si>
    <t>858565887</t>
  </si>
  <si>
    <t>https://podminky.urs.cz/item/CS_URS_2024_02/997013875</t>
  </si>
  <si>
    <t>2,94</t>
  </si>
  <si>
    <t>1828333220</t>
  </si>
  <si>
    <t>SO-105 - Polní cesta DPC 5N</t>
  </si>
  <si>
    <t>121151115</t>
  </si>
  <si>
    <t>Sejmutí ornice strojně při souvislé ploše přes 100 do 500 m2, tl. vrstvy přes 250 do 300 mm</t>
  </si>
  <si>
    <t>-1358097251</t>
  </si>
  <si>
    <t>https://podminky.urs.cz/item/CS_URS_2024_02/121151115</t>
  </si>
  <si>
    <t>734,4</t>
  </si>
  <si>
    <t>-1812408732</t>
  </si>
  <si>
    <t>"pod polní cestou"41,8</t>
  </si>
  <si>
    <t>418071512</t>
  </si>
  <si>
    <t>-1936385991</t>
  </si>
  <si>
    <t>"odvoz přebytečné ornice"220,32-22,08</t>
  </si>
  <si>
    <t>"odvoz přebytečné zeminy"41,8-33,5+15,625</t>
  </si>
  <si>
    <t>464346857</t>
  </si>
  <si>
    <t>"odvoz přebytečné zeminy na skládku Vrbička"222,165*3</t>
  </si>
  <si>
    <t>-381864782</t>
  </si>
  <si>
    <t>33,5</t>
  </si>
  <si>
    <t>-265516547</t>
  </si>
  <si>
    <t>"skládka Vrbička"222,165*1,8</t>
  </si>
  <si>
    <t>-1116572754</t>
  </si>
  <si>
    <t>"zemina na skládku Vrbička"222,165</t>
  </si>
  <si>
    <t>291727684</t>
  </si>
  <si>
    <t>911205937</t>
  </si>
  <si>
    <t>-1024622823</t>
  </si>
  <si>
    <t>1520051761</t>
  </si>
  <si>
    <t>540*1,36</t>
  </si>
  <si>
    <t>-2060781346</t>
  </si>
  <si>
    <t>-756260990</t>
  </si>
  <si>
    <t>"svahování 1:1,5"((33+16+30+104,4))*1,2</t>
  </si>
  <si>
    <t>-415276516</t>
  </si>
  <si>
    <t>220,08</t>
  </si>
  <si>
    <t>-183676199</t>
  </si>
  <si>
    <t>1734190439</t>
  </si>
  <si>
    <t>92417510</t>
  </si>
  <si>
    <t>220,08*0,025</t>
  </si>
  <si>
    <t>-1529943694</t>
  </si>
  <si>
    <t>"do trativodu" 1,2*167,1</t>
  </si>
  <si>
    <t>-129399954</t>
  </si>
  <si>
    <t>227,56*1,1845 'Přepočtené koeficientem množství</t>
  </si>
  <si>
    <t>-1722415210</t>
  </si>
  <si>
    <t>"podél cesty včetně uložení geotextilie"167,1</t>
  </si>
  <si>
    <t>-945428972</t>
  </si>
  <si>
    <t>-791489386</t>
  </si>
  <si>
    <t>(540*0,4*1,8*0,04)</t>
  </si>
  <si>
    <t>-1557704125</t>
  </si>
  <si>
    <t>"frakce 0-63 mm"(540*1,36)</t>
  </si>
  <si>
    <t>"frakce 0-32 mm "(540*1,25)</t>
  </si>
  <si>
    <t>-1543648740</t>
  </si>
  <si>
    <t>"posyp obrusné vrstvy, kamenivo frakce 8/16, 1,5kg/m2"540</t>
  </si>
  <si>
    <t>697843227</t>
  </si>
  <si>
    <t>540</t>
  </si>
  <si>
    <t>859930991</t>
  </si>
  <si>
    <t>130506895</t>
  </si>
  <si>
    <t>"napojení na silnici" 3,2</t>
  </si>
  <si>
    <t>-1438479831</t>
  </si>
  <si>
    <t>SO-107 - Polní cesta VPC 7N</t>
  </si>
  <si>
    <t>2078647588</t>
  </si>
  <si>
    <t>2014,8</t>
  </si>
  <si>
    <t>1,5*4</t>
  </si>
  <si>
    <t>1414167321</t>
  </si>
  <si>
    <t>"pod polní cestou"60,4</t>
  </si>
  <si>
    <t>991628958</t>
  </si>
  <si>
    <t>1,5*4*2,5</t>
  </si>
  <si>
    <t>1794348845</t>
  </si>
  <si>
    <t>"odvoz přebytečné ornice"604,44-17,64</t>
  </si>
  <si>
    <t>714738576</t>
  </si>
  <si>
    <t>"odvoz přebytečné zeminy na skládku Vrbička"586,8*4</t>
  </si>
  <si>
    <t>1558479521</t>
  </si>
  <si>
    <t>80,3</t>
  </si>
  <si>
    <t>-1330600026</t>
  </si>
  <si>
    <t>"skládka Vrbička"586,8*1,8</t>
  </si>
  <si>
    <t>336090356</t>
  </si>
  <si>
    <t>"zemina na skládku Vrbička"586,8</t>
  </si>
  <si>
    <t>1431319585</t>
  </si>
  <si>
    <t>"zásyp zasakovací jímky"1,5*4*2,5</t>
  </si>
  <si>
    <t>-1434730489</t>
  </si>
  <si>
    <t>15*1,8</t>
  </si>
  <si>
    <t>-786590184</t>
  </si>
  <si>
    <t>1*3,5</t>
  </si>
  <si>
    <t>-635866095</t>
  </si>
  <si>
    <t>181351003</t>
  </si>
  <si>
    <t>Rozprostření a urovnání ornice v rovině nebo ve svahu sklonu do 1:5 strojně při souvislé ploše do 100 m2, tl. vrstvy do 200 mm</t>
  </si>
  <si>
    <t>-527076892</t>
  </si>
  <si>
    <t>https://podminky.urs.cz/item/CS_URS_2024_02/181351003</t>
  </si>
  <si>
    <t>2114669972</t>
  </si>
  <si>
    <t>"svahování 1:1,5"(147)*1,2</t>
  </si>
  <si>
    <t>1305154682</t>
  </si>
  <si>
    <t>176,4</t>
  </si>
  <si>
    <t>-1762277477</t>
  </si>
  <si>
    <t>-656008840</t>
  </si>
  <si>
    <t>176,4*0,025</t>
  </si>
  <si>
    <t>1805373472</t>
  </si>
  <si>
    <t>1,5*4*0,025</t>
  </si>
  <si>
    <t>1874892134</t>
  </si>
  <si>
    <t>4,9</t>
  </si>
  <si>
    <t>-1296048108</t>
  </si>
  <si>
    <t>"do trativodu" 1,2*370</t>
  </si>
  <si>
    <t>"jímka"(2,4*3,9*2)+(2,4*0,9*2)</t>
  </si>
  <si>
    <t>-684219319</t>
  </si>
  <si>
    <t>467,04*1,1845 'Přepočtené koeficientem množství</t>
  </si>
  <si>
    <t>-404076760</t>
  </si>
  <si>
    <t>"podél cesty včetně uložení geotextilie"370</t>
  </si>
  <si>
    <t>"do vsakovací jímky"1,5</t>
  </si>
  <si>
    <t>-1846266355</t>
  </si>
  <si>
    <t>1380*1,46</t>
  </si>
  <si>
    <t>-120138375</t>
  </si>
  <si>
    <t>(1380*0,4*1,8*0,04)</t>
  </si>
  <si>
    <t>-1154199859</t>
  </si>
  <si>
    <t>"frakce 0-63 mm"(1380*1,46)</t>
  </si>
  <si>
    <t>"frakce 0-32 mm "(1380*1,32)</t>
  </si>
  <si>
    <t>1935328605</t>
  </si>
  <si>
    <t>((422,7)*2*0,25)</t>
  </si>
  <si>
    <t>1678409092</t>
  </si>
  <si>
    <t>"posyp obrusné vrstvy, kamenivo frakce 8/16, 1,5kg/m2"1380</t>
  </si>
  <si>
    <t>-1940057186</t>
  </si>
  <si>
    <t>1380</t>
  </si>
  <si>
    <t>474909237</t>
  </si>
  <si>
    <t>-1629719735</t>
  </si>
  <si>
    <t>"napojení na silnici" 15+10</t>
  </si>
  <si>
    <t>698699619</t>
  </si>
  <si>
    <t>-370061389</t>
  </si>
  <si>
    <t>"Z11g"4</t>
  </si>
  <si>
    <t>919735111</t>
  </si>
  <si>
    <t>Řezání stávajícího živičného krytu nebo podkladu hloubky do 50 mm</t>
  </si>
  <si>
    <t>-1045186650</t>
  </si>
  <si>
    <t>https://podminky.urs.cz/item/CS_URS_2024_02/919735111</t>
  </si>
  <si>
    <t>"napojení na silnici" 15</t>
  </si>
  <si>
    <t>-1869113067</t>
  </si>
  <si>
    <t>SO-108 - Polní cesta VPC 9N-1</t>
  </si>
  <si>
    <t>111211231</t>
  </si>
  <si>
    <t>Snesení větví stromů na hromady nebo naložení na dopravní prostředek listnatých v rovině nebo ve svahu do 1:3, průměru kmene do 30 cm</t>
  </si>
  <si>
    <t>302379726</t>
  </si>
  <si>
    <t>https://podminky.urs.cz/item/CS_URS_2024_02/111211231</t>
  </si>
  <si>
    <t>-1937957550</t>
  </si>
  <si>
    <t>897397433</t>
  </si>
  <si>
    <t>360</t>
  </si>
  <si>
    <t>112101101</t>
  </si>
  <si>
    <t>Odstranění stromů s odřezáním kmene a s odvětvením listnatých, průměru kmene přes 100 do 300 mm</t>
  </si>
  <si>
    <t>129347506</t>
  </si>
  <si>
    <t>https://podminky.urs.cz/item/CS_URS_2024_02/112101101</t>
  </si>
  <si>
    <t>-1337159638</t>
  </si>
  <si>
    <t>-837917346</t>
  </si>
  <si>
    <t>112155121</t>
  </si>
  <si>
    <t>Štěpkování s naložením na dopravní prostředek a odvozem do 20 km stromků a větví v zapojeném porostu, průměru kmene přes 300 do 500 mm</t>
  </si>
  <si>
    <t>-286101738</t>
  </si>
  <si>
    <t>https://podminky.urs.cz/item/CS_URS_2024_02/112155121</t>
  </si>
  <si>
    <t>1955140651</t>
  </si>
  <si>
    <t>112211111</t>
  </si>
  <si>
    <t>Spálení pařezů na hromadách průměru přes 0,10 do 0,30 m</t>
  </si>
  <si>
    <t>-1780113160</t>
  </si>
  <si>
    <t>https://podminky.urs.cz/item/CS_URS_2024_02/112211111</t>
  </si>
  <si>
    <t>-1227199116</t>
  </si>
  <si>
    <t>112251101</t>
  </si>
  <si>
    <t>Odstranění pařezů strojně s jejich vykopáním nebo vytrháním průměru přes 100 do 300 mm</t>
  </si>
  <si>
    <t>878853088</t>
  </si>
  <si>
    <t>https://podminky.urs.cz/item/CS_URS_2024_02/112251101</t>
  </si>
  <si>
    <t>1054955509</t>
  </si>
  <si>
    <t>1114362737</t>
  </si>
  <si>
    <t>192</t>
  </si>
  <si>
    <t>-339555661</t>
  </si>
  <si>
    <t>639831282</t>
  </si>
  <si>
    <t>1590+480+236,8</t>
  </si>
  <si>
    <t>"jímka"3*2</t>
  </si>
  <si>
    <t>1846375557</t>
  </si>
  <si>
    <t>3*2*2,5</t>
  </si>
  <si>
    <t>"pro značky"0,135*4</t>
  </si>
  <si>
    <t>-2110149265</t>
  </si>
  <si>
    <t>"odvoz přebytečné zeminy na skládku"15</t>
  </si>
  <si>
    <t>"odvoz přebytečné ornice"922,72-49,296+0,54</t>
  </si>
  <si>
    <t>-1283818120</t>
  </si>
  <si>
    <t>"odvoz přebytečné zeminy na skládku Vrbička"(888,424+0,54)*3</t>
  </si>
  <si>
    <t>-456926218</t>
  </si>
  <si>
    <t>90+75</t>
  </si>
  <si>
    <t>-414227909</t>
  </si>
  <si>
    <t>165</t>
  </si>
  <si>
    <t>404524548</t>
  </si>
  <si>
    <t>"skládka Vrbička"(888,424+0,54)*1,8</t>
  </si>
  <si>
    <t>-697583913</t>
  </si>
  <si>
    <t>"zemina na skládku Vrbička"888,424+0,54</t>
  </si>
  <si>
    <t>175259739</t>
  </si>
  <si>
    <t>"zásyp zasakovací jímky"2,5*2*3</t>
  </si>
  <si>
    <t>990425177</t>
  </si>
  <si>
    <t>"doplnění násypu pro cestu"(75+90)*1,8</t>
  </si>
  <si>
    <t>"zasakovací jímka"(3*2*2,5)*1,8</t>
  </si>
  <si>
    <t>-802409124</t>
  </si>
  <si>
    <t>"vsakovací jímka"3*2</t>
  </si>
  <si>
    <t>-923504378</t>
  </si>
  <si>
    <t>1650*1,46</t>
  </si>
  <si>
    <t>1392701895</t>
  </si>
  <si>
    <t>"vsakovací jámka"3*2</t>
  </si>
  <si>
    <t>1512658522</t>
  </si>
  <si>
    <t>"svahování 1:1,5"(130+44+236,8)*1,2</t>
  </si>
  <si>
    <t>663424887</t>
  </si>
  <si>
    <t>492,96</t>
  </si>
  <si>
    <t>2115097696</t>
  </si>
  <si>
    <t>1458762983</t>
  </si>
  <si>
    <t>492,96*0,025</t>
  </si>
  <si>
    <t>667909382</t>
  </si>
  <si>
    <t>6*0,025</t>
  </si>
  <si>
    <t>-1088309362</t>
  </si>
  <si>
    <t>"do trativodu" 1,2*501,2</t>
  </si>
  <si>
    <t>"jímka"(1,5*2,5)+(2,4*3*2)+(2,4*2*2)</t>
  </si>
  <si>
    <t>-202602424</t>
  </si>
  <si>
    <t>629,19*1,1845 'Přepočtené koeficientem množství</t>
  </si>
  <si>
    <t>1774223710</t>
  </si>
  <si>
    <t>"podél cesty včetně uložení geotextilie"501,2</t>
  </si>
  <si>
    <t>291211111</t>
  </si>
  <si>
    <t>Zřízení zpevněné plochy ze silničních panelů osazených do lože tl. 50 mm z kameniva</t>
  </si>
  <si>
    <t>30474085</t>
  </si>
  <si>
    <t>https://podminky.urs.cz/item/CS_URS_2024_02/291211111</t>
  </si>
  <si>
    <t>59381008</t>
  </si>
  <si>
    <t>panel silniční 3,00x1,00x0,18m</t>
  </si>
  <si>
    <t>81146893</t>
  </si>
  <si>
    <t>-583866474</t>
  </si>
  <si>
    <t>1580*1,46</t>
  </si>
  <si>
    <t>1502458437</t>
  </si>
  <si>
    <t>(2306,8*0,4*1,8*0,04)</t>
  </si>
  <si>
    <t>532992267</t>
  </si>
  <si>
    <t>"frakce 0-63 mm"(1580*1,46)</t>
  </si>
  <si>
    <t>"frakce 0-32 mm "(1580*1,32)</t>
  </si>
  <si>
    <t>-1131395574</t>
  </si>
  <si>
    <t>((501,2)*2*0,25)</t>
  </si>
  <si>
    <t>1491037510</t>
  </si>
  <si>
    <t>"posyp obrusné vrstvy, kamenivo frakce 8/16, 1,5kg/m2"1580</t>
  </si>
  <si>
    <t>-868837354</t>
  </si>
  <si>
    <t>1580</t>
  </si>
  <si>
    <t>-254001639</t>
  </si>
  <si>
    <t>1917744358</t>
  </si>
  <si>
    <t>647411491</t>
  </si>
  <si>
    <t>452219495</t>
  </si>
  <si>
    <t>914111111</t>
  </si>
  <si>
    <t>Montáž svislé dopravní značky základní velikosti do 1 m2 objímkami na sloupky nebo konzoly</t>
  </si>
  <si>
    <t>-158172822</t>
  </si>
  <si>
    <t>https://podminky.urs.cz/item/CS_URS_2024_02/914111111</t>
  </si>
  <si>
    <t>40445620</t>
  </si>
  <si>
    <t>zákazové, příkazové dopravní značky B1-B34, C1-15 700mm</t>
  </si>
  <si>
    <t>1252252062</t>
  </si>
  <si>
    <t>914511111</t>
  </si>
  <si>
    <t>Montáž sloupku dopravních značek délky do 3,5 m do betonového základu</t>
  </si>
  <si>
    <t>-1022184499</t>
  </si>
  <si>
    <t>https://podminky.urs.cz/item/CS_URS_2024_02/914511111</t>
  </si>
  <si>
    <t>40445230</t>
  </si>
  <si>
    <t>sloupek pro dopravní značku Zn D 70mm v 3,5m</t>
  </si>
  <si>
    <t>-30775196</t>
  </si>
  <si>
    <t>-692539906</t>
  </si>
  <si>
    <t>-1385700246</t>
  </si>
  <si>
    <t>SO-109 - Polní cesta VPC 9N-2</t>
  </si>
  <si>
    <t>-966352388</t>
  </si>
  <si>
    <t>-1074550616</t>
  </si>
  <si>
    <t>680</t>
  </si>
  <si>
    <t>296624370</t>
  </si>
  <si>
    <t>811527022</t>
  </si>
  <si>
    <t>705017253</t>
  </si>
  <si>
    <t>379181299</t>
  </si>
  <si>
    <t>1531786587</t>
  </si>
  <si>
    <t>-487901891</t>
  </si>
  <si>
    <t>-1052838149</t>
  </si>
  <si>
    <t>783577542</t>
  </si>
  <si>
    <t>3212</t>
  </si>
  <si>
    <t>-579343435</t>
  </si>
  <si>
    <t>"odvoz přebytečné ornice"1284,8-83,04</t>
  </si>
  <si>
    <t>1650201532</t>
  </si>
  <si>
    <t>"odvoz přebytečné zeminy na skládku Vrbička"1201,76*5</t>
  </si>
  <si>
    <t>-1031926835</t>
  </si>
  <si>
    <t>90,8+140,9</t>
  </si>
  <si>
    <t>1176862816</t>
  </si>
  <si>
    <t>-375927496</t>
  </si>
  <si>
    <t>"skládka Vrbička"1201,76*1,8</t>
  </si>
  <si>
    <t>2089955425</t>
  </si>
  <si>
    <t>"zemina na skládku Vrbička"1201,76</t>
  </si>
  <si>
    <t>-1266546380</t>
  </si>
  <si>
    <t>2200*1,46</t>
  </si>
  <si>
    <t>673629279</t>
  </si>
  <si>
    <t>"svahování 1:1,5"(111+93+488)*1,2</t>
  </si>
  <si>
    <t>921243587</t>
  </si>
  <si>
    <t>830,4</t>
  </si>
  <si>
    <t>180778007</t>
  </si>
  <si>
    <t>-671975853</t>
  </si>
  <si>
    <t>830,4*0,025</t>
  </si>
  <si>
    <t>519063600</t>
  </si>
  <si>
    <t>1115844583</t>
  </si>
  <si>
    <t>643*1,1845 'Přepočtené koeficientem množství</t>
  </si>
  <si>
    <t>1789109418</t>
  </si>
  <si>
    <t>"podél cesty včetně uložení geotextilie"643</t>
  </si>
  <si>
    <t>399723314</t>
  </si>
  <si>
    <t>1007965769</t>
  </si>
  <si>
    <t>-1786636369</t>
  </si>
  <si>
    <t>-229942068</t>
  </si>
  <si>
    <t>(3212*0,4*1,8*0,04)</t>
  </si>
  <si>
    <t>-1115213845</t>
  </si>
  <si>
    <t>"frakce 0-63 mm"(2200*1,46)</t>
  </si>
  <si>
    <t>"frakce 0-32 mm "(2200*1,32)</t>
  </si>
  <si>
    <t>-1396236818</t>
  </si>
  <si>
    <t>((643)*2*0,25)</t>
  </si>
  <si>
    <t>1432775774</t>
  </si>
  <si>
    <t>"posyp obrusné vrstvy, kamenivo frakce 8/16, 1,5kg/m2"2200</t>
  </si>
  <si>
    <t>647081922</t>
  </si>
  <si>
    <t>2200</t>
  </si>
  <si>
    <t>-951141246</t>
  </si>
  <si>
    <t>-193652551</t>
  </si>
  <si>
    <t>"napojení na silnici" 3,5</t>
  </si>
  <si>
    <t>1228706821</t>
  </si>
  <si>
    <t>SO-110 - Polní cesta VPC 10N</t>
  </si>
  <si>
    <t>1780751056</t>
  </si>
  <si>
    <t>1168</t>
  </si>
  <si>
    <t>535698883</t>
  </si>
  <si>
    <t>"pod polní cestou"79,3</t>
  </si>
  <si>
    <t>202250117</t>
  </si>
  <si>
    <t>"odvoz přebytečné ornice"350,4-28,56</t>
  </si>
  <si>
    <t>"odvoz přebytečné zeminy"79,3-14,5</t>
  </si>
  <si>
    <t>362416976</t>
  </si>
  <si>
    <t>"odvoz přebytečné zeminy na skládku Vrbička"386,64*7</t>
  </si>
  <si>
    <t>1281080917</t>
  </si>
  <si>
    <t>"skládka Vrbička"386,64*1,8</t>
  </si>
  <si>
    <t>745992231</t>
  </si>
  <si>
    <t>"zemina na skládku Vrbička"386,64</t>
  </si>
  <si>
    <t>476499311</t>
  </si>
  <si>
    <t>14,5</t>
  </si>
  <si>
    <t>2110579743</t>
  </si>
  <si>
    <t>372907556</t>
  </si>
  <si>
    <t>"svahování 1:1,5"(238)*1,2</t>
  </si>
  <si>
    <t>-1995879369</t>
  </si>
  <si>
    <t>285,6</t>
  </si>
  <si>
    <t>-329183040</t>
  </si>
  <si>
    <t>-1380183234</t>
  </si>
  <si>
    <t>285,6*0,025</t>
  </si>
  <si>
    <t>1533802165</t>
  </si>
  <si>
    <t>"do trativodu"264*1,2</t>
  </si>
  <si>
    <t>2116894888</t>
  </si>
  <si>
    <t>264*1,1845 'Přepočtené koeficientem množství</t>
  </si>
  <si>
    <t>1113995794</t>
  </si>
  <si>
    <t>"podél cesty včetně uložení geotextilie"264</t>
  </si>
  <si>
    <t>95333425</t>
  </si>
  <si>
    <t>800*1,46</t>
  </si>
  <si>
    <t>-394931448</t>
  </si>
  <si>
    <t>(1168*0,4*1,8*0,04)</t>
  </si>
  <si>
    <t>-978862304</t>
  </si>
  <si>
    <t>"frakce 0-63 mm"(800*1,46)</t>
  </si>
  <si>
    <t>"frakce 0-32 mm "(800*1,32)</t>
  </si>
  <si>
    <t>-1209861316</t>
  </si>
  <si>
    <t>((263,6)*2*0,25)</t>
  </si>
  <si>
    <t>-2021107026</t>
  </si>
  <si>
    <t>"posyp obrusné vrstvy, kamenivo frakce 8/16, 1,5kg/m2"800</t>
  </si>
  <si>
    <t>-959511633</t>
  </si>
  <si>
    <t>800</t>
  </si>
  <si>
    <t>810606274</t>
  </si>
  <si>
    <t>-1434004656</t>
  </si>
  <si>
    <t>"napojení na silnici" 4</t>
  </si>
  <si>
    <t>-1837213475</t>
  </si>
  <si>
    <t>SO-111 - Polní cesta VPC 18N</t>
  </si>
  <si>
    <t>-1646127195</t>
  </si>
  <si>
    <t>346071180</t>
  </si>
  <si>
    <t>2126658087</t>
  </si>
  <si>
    <t>112155115</t>
  </si>
  <si>
    <t>Štěpkování s naložením na dopravní prostředek a odvozem do 20 km stromků a větví v zapojeném porostu, průměru kmene do 300 mm</t>
  </si>
  <si>
    <t>-122950514</t>
  </si>
  <si>
    <t>https://podminky.urs.cz/item/CS_URS_2024_02/112155115</t>
  </si>
  <si>
    <t>1267098270</t>
  </si>
  <si>
    <t>2103349298</t>
  </si>
  <si>
    <t>-1926331789</t>
  </si>
  <si>
    <t>963,6</t>
  </si>
  <si>
    <t>-615885463</t>
  </si>
  <si>
    <t>"odvoz přebytečné ornice"289,08-23,88</t>
  </si>
  <si>
    <t>47217542</t>
  </si>
  <si>
    <t>"odvoz přebytečné zeminy na skládku Vrbička"265,2*5</t>
  </si>
  <si>
    <t>1893190469</t>
  </si>
  <si>
    <t>375335657</t>
  </si>
  <si>
    <t>"skládka Vrbička"265,2*1,8</t>
  </si>
  <si>
    <t>-2118955448</t>
  </si>
  <si>
    <t>"zemina na skládku Vrbička"265,2</t>
  </si>
  <si>
    <t>1409377003</t>
  </si>
  <si>
    <t>-1057874431</t>
  </si>
  <si>
    <t>"svahování 1:1,5"(199)*1,2</t>
  </si>
  <si>
    <t>1299997401</t>
  </si>
  <si>
    <t>238,8</t>
  </si>
  <si>
    <t>-776021395</t>
  </si>
  <si>
    <t>1807792930</t>
  </si>
  <si>
    <t>238,8*0,025</t>
  </si>
  <si>
    <t>388711907</t>
  </si>
  <si>
    <t>-423121955</t>
  </si>
  <si>
    <t>992341151</t>
  </si>
  <si>
    <t>200*1,1845 'Přepočtené koeficientem množství</t>
  </si>
  <si>
    <t>2101354177</t>
  </si>
  <si>
    <t>"podél cesty včetně uložení geotextilie"200</t>
  </si>
  <si>
    <t>-1789549355</t>
  </si>
  <si>
    <t>660*1,46</t>
  </si>
  <si>
    <t>-1886334739</t>
  </si>
  <si>
    <t>(963,6*0,4*1,8*0,04)</t>
  </si>
  <si>
    <t>1614771212</t>
  </si>
  <si>
    <t>"frakce 0-63 mm"(660*1,46)</t>
  </si>
  <si>
    <t>"frakce 0-32 mm "(660*1,32)</t>
  </si>
  <si>
    <t>1683760159</t>
  </si>
  <si>
    <t>((200)*2*0,25)</t>
  </si>
  <si>
    <t>745331726</t>
  </si>
  <si>
    <t>"posyp obrusné vrstvy, kamenivo frakce 8/16, 1,5kg/m2"660</t>
  </si>
  <si>
    <t>-1540780571</t>
  </si>
  <si>
    <t>660</t>
  </si>
  <si>
    <t>853242368</t>
  </si>
  <si>
    <t>-1834650328</t>
  </si>
  <si>
    <t>"napojení na silnici" 14</t>
  </si>
  <si>
    <t>2055515680</t>
  </si>
  <si>
    <t>1864464144</t>
  </si>
  <si>
    <t>"Z11g"2</t>
  </si>
  <si>
    <t>1648501120</t>
  </si>
  <si>
    <t>1810048294</t>
  </si>
  <si>
    <t>SO-112 - Polní cesta VPC 24N</t>
  </si>
  <si>
    <t xml:space="preserve">    741 - Elektroinstalace - silnoproud</t>
  </si>
  <si>
    <t>541006353</t>
  </si>
  <si>
    <t>5984,54</t>
  </si>
  <si>
    <t>122111101</t>
  </si>
  <si>
    <t>Odkopávky a prokopávky ručně zapažené i nezapažené v hornině třídy těžitelnosti I skupiny 1 a 2</t>
  </si>
  <si>
    <t>-2066134066</t>
  </si>
  <si>
    <t>https://podminky.urs.cz/item/CS_URS_2024_02/122111101</t>
  </si>
  <si>
    <t>10*0,5*1</t>
  </si>
  <si>
    <t>-199047286</t>
  </si>
  <si>
    <t>"pod polní cestou"175</t>
  </si>
  <si>
    <t>"propustek"21</t>
  </si>
  <si>
    <t>1942972931</t>
  </si>
  <si>
    <t>2,5*2,5*2,5*2</t>
  </si>
  <si>
    <t>802036844</t>
  </si>
  <si>
    <t>"odvoz přebytečné ornice"1796-155,16</t>
  </si>
  <si>
    <t>"odvoz přebytečné zeminy"196+31,25-13</t>
  </si>
  <si>
    <t>-329466909</t>
  </si>
  <si>
    <t>"odvoz přebytečné zeminy na skládku Vrbička"1855,09*5</t>
  </si>
  <si>
    <t>2125014673</t>
  </si>
  <si>
    <t>245</t>
  </si>
  <si>
    <t>603014625</t>
  </si>
  <si>
    <t>"skládka Vrbička"1855,09*1,8</t>
  </si>
  <si>
    <t>2031137713</t>
  </si>
  <si>
    <t>"zemina na skládku Vrbička"1855,09</t>
  </si>
  <si>
    <t>1716591924</t>
  </si>
  <si>
    <t>"zásyp zasakovací jímky"2,5*2,5*2,5*2</t>
  </si>
  <si>
    <t>"zásypy pro propustek"13</t>
  </si>
  <si>
    <t>"cetin"5</t>
  </si>
  <si>
    <t>1293796195</t>
  </si>
  <si>
    <t>31,25*1,8</t>
  </si>
  <si>
    <t>-492454774</t>
  </si>
  <si>
    <t>"vsakovací jímka"2,5*2,5*2</t>
  </si>
  <si>
    <t>204319629</t>
  </si>
  <si>
    <t>-1729470849</t>
  </si>
  <si>
    <t>"vsakovací jámka"2,5*2,5*2</t>
  </si>
  <si>
    <t>-579321278</t>
  </si>
  <si>
    <t>"svahování 1:1,5"(1293)*1,2</t>
  </si>
  <si>
    <t>1581886207</t>
  </si>
  <si>
    <t>1551,6</t>
  </si>
  <si>
    <t>2035178678</t>
  </si>
  <si>
    <t>12,5</t>
  </si>
  <si>
    <t>-238048823</t>
  </si>
  <si>
    <t>1551,6*0,025</t>
  </si>
  <si>
    <t>-1703494033</t>
  </si>
  <si>
    <t>12,5*0,025</t>
  </si>
  <si>
    <t>-1703699832</t>
  </si>
  <si>
    <t>"do trativodu"1221,9*1,2</t>
  </si>
  <si>
    <t>"jímka"((2*2)+(2,4*2,4*4))*2</t>
  </si>
  <si>
    <t>793767821</t>
  </si>
  <si>
    <t>1520,36*1,1845 'Přepočtené koeficientem množství</t>
  </si>
  <si>
    <t>-213119918</t>
  </si>
  <si>
    <t>"podél cesty včetně uložení geotextilie"1221,9</t>
  </si>
  <si>
    <t>"do trativodu"2*2</t>
  </si>
  <si>
    <t>-1049515891</t>
  </si>
  <si>
    <t>2,2*5*2*0,15</t>
  </si>
  <si>
    <t>436172342</t>
  </si>
  <si>
    <t>(2,2*0,15*4)+(5*0,15*4)</t>
  </si>
  <si>
    <t>1332035260</t>
  </si>
  <si>
    <t>-279559587</t>
  </si>
  <si>
    <t>"P24N"((2,1*4,9*2)*1,2)*5,4/1000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</si>
  <si>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</si>
  <si>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</si>
  <si>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-301203192</t>
  </si>
  <si>
    <t>https://podminky.urs.cz/item/CS_URS_2024_02/321213345</t>
  </si>
  <si>
    <t>((5*0,5*2)+(4,1*1,4*2))*0,15</t>
  </si>
  <si>
    <t>-1419757239</t>
  </si>
  <si>
    <t>3,3*5*2</t>
  </si>
  <si>
    <t>1820089719</t>
  </si>
  <si>
    <t>3,3*2*2</t>
  </si>
  <si>
    <t>-1986728881</t>
  </si>
  <si>
    <t>-246075734</t>
  </si>
  <si>
    <t>"P24N"((2,62*4)+(6,8*5*2))*1,2*5,4/1000</t>
  </si>
  <si>
    <t>"P24N obetonování"((2,1*4,9*2))*1,2*5,4/1000</t>
  </si>
  <si>
    <t>451317121</t>
  </si>
  <si>
    <t>Podklad pod dlažbu z betonu prostého pro prostředí s mrazovými cykly tř. C 30/37 tl. do 100 mm</t>
  </si>
  <si>
    <t>-2054924121</t>
  </si>
  <si>
    <t>https://podminky.urs.cz/item/CS_URS_2024_02/451317121</t>
  </si>
  <si>
    <t>(1,8+0,9)+((3,9+3,8+7,1+6,4)*1,4)</t>
  </si>
  <si>
    <t>-1220953635</t>
  </si>
  <si>
    <t>(0,6+((2,3+2,2)*1,4))*0,5*0,5</t>
  </si>
  <si>
    <t>465512227</t>
  </si>
  <si>
    <t>Dlažba z lomového kamene lomařsky upraveného na sucho se zalitím spár cementovou maltou, tl. kamene 250 mm</t>
  </si>
  <si>
    <t>1257756163</t>
  </si>
  <si>
    <t>https://podminky.urs.cz/item/CS_URS_2024_02/465512227</t>
  </si>
  <si>
    <t>-1168464768</t>
  </si>
  <si>
    <t>4099*1,46</t>
  </si>
  <si>
    <t>-602001091</t>
  </si>
  <si>
    <t>(5984,54*0,4*1,8*0,04)</t>
  </si>
  <si>
    <t>786344440</t>
  </si>
  <si>
    <t>"frakce 0-63 mm"(4099*1,46)</t>
  </si>
  <si>
    <t>"frakce 0-32 mm "(4099*1,32)</t>
  </si>
  <si>
    <t>-495160124</t>
  </si>
  <si>
    <t>((1221,9)*2*0,25)</t>
  </si>
  <si>
    <t>1601458218</t>
  </si>
  <si>
    <t>"posyp obrusné vrstvy, kamenivo frakce 8/16, 1,5kg/m2"4099</t>
  </si>
  <si>
    <t>-1230922511</t>
  </si>
  <si>
    <t>4099</t>
  </si>
  <si>
    <t>-1481152116</t>
  </si>
  <si>
    <t>-1867697440</t>
  </si>
  <si>
    <t>"napojení na silnici" 15+4</t>
  </si>
  <si>
    <t>820391113</t>
  </si>
  <si>
    <t>Přeseknutí železobetonové trouby v rovině kolmé nebo skloněné k ose trouby, se začištěním DN přes 250 do 400 mm</t>
  </si>
  <si>
    <t>-203533608</t>
  </si>
  <si>
    <t>https://podminky.urs.cz/item/CS_URS_2024_02/820391113</t>
  </si>
  <si>
    <t>822472112</t>
  </si>
  <si>
    <t>Montáž potrubí z trub železobetonových hrdlových v otevřeném výkopu ve sklonu do 20 % s integrovaným pryžovým těsněním DN 800</t>
  </si>
  <si>
    <t>-1422818564</t>
  </si>
  <si>
    <t>https://podminky.urs.cz/item/CS_URS_2024_02/822472112</t>
  </si>
  <si>
    <t>59222002</t>
  </si>
  <si>
    <t>trouba ŽB hrdlová DN 800</t>
  </si>
  <si>
    <t>-631404775</t>
  </si>
  <si>
    <t>11,8*1,01 'Přepočtené koeficientem množství</t>
  </si>
  <si>
    <t>697289515</t>
  </si>
  <si>
    <t>1,3*8</t>
  </si>
  <si>
    <t>899643121</t>
  </si>
  <si>
    <t>Bednění pro obetonování potrubí v otevřeném výkopu zřízení</t>
  </si>
  <si>
    <t>592154063</t>
  </si>
  <si>
    <t>https://podminky.urs.cz/item/CS_URS_2024_02/899643121</t>
  </si>
  <si>
    <t>1,6*8*2</t>
  </si>
  <si>
    <t>899643122</t>
  </si>
  <si>
    <t>Bednění pro obetonování potrubí v otevřeném výkopu odstranění</t>
  </si>
  <si>
    <t>-1641565636</t>
  </si>
  <si>
    <t>https://podminky.urs.cz/item/CS_URS_2024_02/899643122</t>
  </si>
  <si>
    <t>-1185408332</t>
  </si>
  <si>
    <t>-539065070</t>
  </si>
  <si>
    <t>-396186798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</si>
  <si>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</si>
  <si>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</si>
  <si>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1863766251</t>
  </si>
  <si>
    <t>https://podminky.urs.cz/item/CS_URS_2024_02/966008212</t>
  </si>
  <si>
    <t>-1748226635</t>
  </si>
  <si>
    <t>138013175</t>
  </si>
  <si>
    <t>5,6*14 'Přepočtené koeficientem množství</t>
  </si>
  <si>
    <t>1421955671</t>
  </si>
  <si>
    <t>-1513365947</t>
  </si>
  <si>
    <t>741</t>
  </si>
  <si>
    <t>Elektroinstalace - silnoproud</t>
  </si>
  <si>
    <t>741110313</t>
  </si>
  <si>
    <t>Montáž trubek ochranných s nasunutím nebo našroubováním do krabic plastových tuhých, uložených volně, vnitřní Ø přes 90 do 133 mm</t>
  </si>
  <si>
    <t>207106032</t>
  </si>
  <si>
    <t>https://podminky.urs.cz/item/CS_URS_2024_02/741110313</t>
  </si>
  <si>
    <t>34571098</t>
  </si>
  <si>
    <t>trubka elektroinstalační dělená (chránička) D 100/110mm, HDPE</t>
  </si>
  <si>
    <t>1036434107</t>
  </si>
  <si>
    <t>"pro stávající cetin"10</t>
  </si>
  <si>
    <t>34571365</t>
  </si>
  <si>
    <t>trubka elektroinstalační HDPE tuhá dvouplášťová korugovaná D 94/110mm</t>
  </si>
  <si>
    <t>-58671123</t>
  </si>
  <si>
    <t>"nová rezervní cetin"10</t>
  </si>
  <si>
    <t>998741101</t>
  </si>
  <si>
    <t>Přesun hmot pro silnoproud stanovený z hmotnosti přesunovaného materiálu vodorovná dopravní vzdálenost do 50 m základní v objektech výšky do 6 m</t>
  </si>
  <si>
    <t>2040625692</t>
  </si>
  <si>
    <t>https://podminky.urs.cz/item/CS_URS_2024_02/998741101</t>
  </si>
  <si>
    <t>SO-113 - Polní cesta HPC 7R</t>
  </si>
  <si>
    <t>1702120304</t>
  </si>
  <si>
    <t>1701,3</t>
  </si>
  <si>
    <t>-1831953195</t>
  </si>
  <si>
    <t>"odvoz přebytečné ornice"510,39-41,52</t>
  </si>
  <si>
    <t>2070853228</t>
  </si>
  <si>
    <t>"odvoz přebytečné zeminy na skládku Vrbička"468,87*4</t>
  </si>
  <si>
    <t>2056643860</t>
  </si>
  <si>
    <t>-1588605766</t>
  </si>
  <si>
    <t>"skládka Vrbička"468,87*1,8</t>
  </si>
  <si>
    <t>-1529269437</t>
  </si>
  <si>
    <t>"zemina na skládku Vrbička"468,87</t>
  </si>
  <si>
    <t>1826252719</t>
  </si>
  <si>
    <t>-269430041</t>
  </si>
  <si>
    <t>"svahování 1:1,5"(346)*1,2</t>
  </si>
  <si>
    <t>1719098580</t>
  </si>
  <si>
    <t>415,12</t>
  </si>
  <si>
    <t>491407594</t>
  </si>
  <si>
    <t>-581499612</t>
  </si>
  <si>
    <t>415,12*0,025</t>
  </si>
  <si>
    <t>1184902793</t>
  </si>
  <si>
    <t>460997314</t>
  </si>
  <si>
    <t>295,7*1,2</t>
  </si>
  <si>
    <t>1222747295</t>
  </si>
  <si>
    <t>354,84*1,1845 'Přepočtené koeficientem množství</t>
  </si>
  <si>
    <t>-276517509</t>
  </si>
  <si>
    <t>"podél cesty včetně uložení geotextilie"295,7</t>
  </si>
  <si>
    <t>1179863238</t>
  </si>
  <si>
    <t>1070*1,59</t>
  </si>
  <si>
    <t>-329368910</t>
  </si>
  <si>
    <t>(1701,3*0,4*1,8*0,04)</t>
  </si>
  <si>
    <t>914773201</t>
  </si>
  <si>
    <t>"frakce 0-63 mm"(1070*1,59)</t>
  </si>
  <si>
    <t>"frakce 0-32 mm "(1070*1,47)</t>
  </si>
  <si>
    <t>-593716583</t>
  </si>
  <si>
    <t>((295,7)*2*0,5)</t>
  </si>
  <si>
    <t>-2119819032</t>
  </si>
  <si>
    <t>"posyp obrusné vrstvy, kamenivo frakce 8/16, 1,5kg/m2"1070</t>
  </si>
  <si>
    <t>1014180286</t>
  </si>
  <si>
    <t>1070</t>
  </si>
  <si>
    <t>-2082896781</t>
  </si>
  <si>
    <t>-683410414</t>
  </si>
  <si>
    <t>"napojení na silnici"6</t>
  </si>
  <si>
    <t>-2141496796</t>
  </si>
  <si>
    <t>SO-114 - Polní cesta VPC 8N</t>
  </si>
  <si>
    <t>-1299445747</t>
  </si>
  <si>
    <t>1379,7</t>
  </si>
  <si>
    <t>1758597479</t>
  </si>
  <si>
    <t>"pod polní cestou"109</t>
  </si>
  <si>
    <t>-1139258342</t>
  </si>
  <si>
    <t>"odvoz přebytečné ornice"413,91-35,16</t>
  </si>
  <si>
    <t>"odvoz přebytečné zeminy"109-62</t>
  </si>
  <si>
    <t>1475518633</t>
  </si>
  <si>
    <t>"odvoz přebytečné zeminy na skládku Vrbička"425,75*4</t>
  </si>
  <si>
    <t>1284112346</t>
  </si>
  <si>
    <t>-871981506</t>
  </si>
  <si>
    <t>"skládka Vrbička"425,75*1,8</t>
  </si>
  <si>
    <t>-328316744</t>
  </si>
  <si>
    <t>"zemina na skládku Vrbička"425,75</t>
  </si>
  <si>
    <t>-2026048869</t>
  </si>
  <si>
    <t>1625491934</t>
  </si>
  <si>
    <t>"svahování 1:1,5"(293)*1,2</t>
  </si>
  <si>
    <t>-1820366939</t>
  </si>
  <si>
    <t>351,6</t>
  </si>
  <si>
    <t>1710883883</t>
  </si>
  <si>
    <t>1454715515</t>
  </si>
  <si>
    <t>351,6*0,025</t>
  </si>
  <si>
    <t>1674330056</t>
  </si>
  <si>
    <t>290,7*1,2</t>
  </si>
  <si>
    <t>-271133285</t>
  </si>
  <si>
    <t>348,84*1,1845 'Přepočtené koeficientem množství</t>
  </si>
  <si>
    <t>1323025723</t>
  </si>
  <si>
    <t>"podél cesty včetně uložení geotextilie"290,7</t>
  </si>
  <si>
    <t>2106613719</t>
  </si>
  <si>
    <t>945*1,46</t>
  </si>
  <si>
    <t>2120905360</t>
  </si>
  <si>
    <t>(1379,7*0,4*1,8*0,04)</t>
  </si>
  <si>
    <t>-862302525</t>
  </si>
  <si>
    <t>"frakce 0-63 mm"(945*1,46)</t>
  </si>
  <si>
    <t>"frakce 0-32 mm "(945*1,32)</t>
  </si>
  <si>
    <t>-1804089997</t>
  </si>
  <si>
    <t>((290,7)*2*0,25)</t>
  </si>
  <si>
    <t>-1005244434</t>
  </si>
  <si>
    <t>"posyp obrusné vrstvy, kamenivo frakce 8/16, 1,5kg/m2"945</t>
  </si>
  <si>
    <t>468236510</t>
  </si>
  <si>
    <t>945</t>
  </si>
  <si>
    <t>-1935334788</t>
  </si>
  <si>
    <t>1910019940</t>
  </si>
  <si>
    <t>"napojení na silnici"4+14</t>
  </si>
  <si>
    <t>1158992002</t>
  </si>
  <si>
    <t>SO-201 - Most M1</t>
  </si>
  <si>
    <t xml:space="preserve">    6 - Úpravy povrchů, podlahy a osazování výplní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</si>
  <si>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</si>
  <si>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</si>
  <si>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</si>
  <si>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115001106</t>
  </si>
  <si>
    <t>Převedení vody potrubím průměru DN přes 600 do 900</t>
  </si>
  <si>
    <t>1658251868</t>
  </si>
  <si>
    <t>https://podminky.urs.cz/item/CS_URS_2024_02/115001106</t>
  </si>
  <si>
    <t>30*3</t>
  </si>
  <si>
    <t>1682185464</t>
  </si>
  <si>
    <t>14*24</t>
  </si>
  <si>
    <t>-755038172</t>
  </si>
  <si>
    <t>124253101</t>
  </si>
  <si>
    <t>Vykopávky pro koryta vodotečí strojně v hornině třídy těžitelnosti I skupiny 3 přes 100 do 1 000 m3</t>
  </si>
  <si>
    <t>-724041084</t>
  </si>
  <si>
    <t>https://podminky.urs.cz/item/CS_URS_2024_02/124253101</t>
  </si>
  <si>
    <t>"OP1"32,25*2,95+2*(2,65*2,65/2*7,1)+3,25*3,25*12,4/2+1,6*1,6/2*7,9</t>
  </si>
  <si>
    <t>"OP2" 22,44*2,83+2,87*2,87/2*9,47+2*(2,04*2,04/2*5,6)+1,35*1,35/2*7,95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</si>
  <si>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</si>
  <si>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</si>
  <si>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555728494</t>
  </si>
  <si>
    <t>https://podminky.urs.cz/item/CS_URS_2024_02/162251102</t>
  </si>
  <si>
    <t>"pro zásyp původním materiálem"(60,1+35,0)*2</t>
  </si>
  <si>
    <t>445645537</t>
  </si>
  <si>
    <t>353,65307</t>
  </si>
  <si>
    <t>"zásyp původním materiálem" -(60,1+35,0)</t>
  </si>
  <si>
    <t>-2127871693</t>
  </si>
  <si>
    <t>"odvoz přebytečné zeminy na skládku Vrbička"258,553*5</t>
  </si>
  <si>
    <t>167151111</t>
  </si>
  <si>
    <t>Nakládání, skládání a překládání neulehlého výkopku nebo sypaniny strojně nakládání, množství přes 100 m3, z hornin třídy těžitelnosti I, skupiny 1 až 3</t>
  </si>
  <si>
    <t>-451388794</t>
  </si>
  <si>
    <t>https://podminky.urs.cz/item/CS_URS_2024_02/167151111</t>
  </si>
  <si>
    <t>"pro zásyp původním materiálem"(60,1+35,0)</t>
  </si>
  <si>
    <t>171103202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</si>
  <si>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</si>
  <si>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21049067</t>
  </si>
  <si>
    <t>https://podminky.urs.cz/item/CS_URS_2024_02/171103202</t>
  </si>
  <si>
    <t>"hrázky z nepropustného materiálu" 7,0*2</t>
  </si>
  <si>
    <t>470625189</t>
  </si>
  <si>
    <t>"skládka Vrbička"258,553*1,8</t>
  </si>
  <si>
    <t>1665667190</t>
  </si>
  <si>
    <t>"zemina na skládku Vrbička"258,553</t>
  </si>
  <si>
    <t>174151101</t>
  </si>
  <si>
    <t>Zásyp sypaninou z jakékoliv horniny strojně s uložením výkopku ve vrstvách se zhutněním jam, šachet, rýh nebo kolem objektů v těchto vykopávkách</t>
  </si>
  <si>
    <t>1617233829</t>
  </si>
  <si>
    <t>https://podminky.urs.cz/item/CS_URS_2024_02/174151101</t>
  </si>
  <si>
    <t>"ŠD"</t>
  </si>
  <si>
    <t>"OP1"32,25*2,95+3,25*3,25/2*12,4</t>
  </si>
  <si>
    <t>"OP2" 22,44*2,83+2,87*2,87/2*9,47</t>
  </si>
  <si>
    <t>Mezisoučet</t>
  </si>
  <si>
    <t>"VÝKOPEK"</t>
  </si>
  <si>
    <t>"OP1" 60,1</t>
  </si>
  <si>
    <t>"OP2 " 35,0</t>
  </si>
  <si>
    <t>1108475302</t>
  </si>
  <si>
    <t>"nepropustná zemina - pořízení"14</t>
  </si>
  <si>
    <t>1505900116</t>
  </si>
  <si>
    <t>(16,5+17)*1,1</t>
  </si>
  <si>
    <t>273313511</t>
  </si>
  <si>
    <t>Základy z betonu prostého desky z betonu kamenem neprokládaného tř. C 12/15</t>
  </si>
  <si>
    <t>234972612</t>
  </si>
  <si>
    <t>https://podminky.urs.cz/item/CS_URS_2024_02/273313511</t>
  </si>
  <si>
    <t>"klín z hubeného betonu"1,36*5</t>
  </si>
  <si>
    <t>274322611</t>
  </si>
  <si>
    <t>Základy z betonu železového (bez výztuže) pasy z betonu se zvýšenými nároky na prostředí tř. C 30/37</t>
  </si>
  <si>
    <t>-1256509463</t>
  </si>
  <si>
    <t>https://podminky.urs.cz/item/CS_URS_2024_02/274322611</t>
  </si>
  <si>
    <t>"ztužující práh" 9,9*2*0,5*0,8+6,3*0,5*0,8*2+14,8*0,5*0,8*2</t>
  </si>
  <si>
    <t>"stabilizační betonový práh" 0,5*6,3*2</t>
  </si>
  <si>
    <t>275321511</t>
  </si>
  <si>
    <t>Základy z betonu železového (bez výztuže) patky z betonu bez zvláštních nároků na prostředí tř. C 25/30</t>
  </si>
  <si>
    <t>-121678456</t>
  </si>
  <si>
    <t>https://podminky.urs.cz/item/CS_URS_2024_02/275321511</t>
  </si>
  <si>
    <t>"Z1 - OP1" 8,66*0,6</t>
  </si>
  <si>
    <t>"Z2 - OP2" 8,66*0,6</t>
  </si>
  <si>
    <t>275351121</t>
  </si>
  <si>
    <t>Bednění základů patek zřízení</t>
  </si>
  <si>
    <t>-611595468</t>
  </si>
  <si>
    <t>https://podminky.urs.cz/item/CS_URS_2024_02/275351121</t>
  </si>
  <si>
    <t>"Z1"1,758*2+6,0*0,6*2</t>
  </si>
  <si>
    <t>"Z2" 1,758*2+6,0*0,6*2</t>
  </si>
  <si>
    <t>275351122</t>
  </si>
  <si>
    <t>Bednění základů patek odstranění</t>
  </si>
  <si>
    <t>-161760001</t>
  </si>
  <si>
    <t>https://podminky.urs.cz/item/CS_URS_2024_02/275351122</t>
  </si>
  <si>
    <t>275361821</t>
  </si>
  <si>
    <t>Výztuž základů patek z betonářské oceli 10 505 (R)</t>
  </si>
  <si>
    <t>819180628</t>
  </si>
  <si>
    <t>https://podminky.urs.cz/item/CS_URS_2024_02/275361821</t>
  </si>
  <si>
    <t>279321311</t>
  </si>
  <si>
    <t>Základové zdi z betonu železového (bez výztuže) bez zvláštních nároků na prostředí tř. C 16/20</t>
  </si>
  <si>
    <t>596370485</t>
  </si>
  <si>
    <t>https://podminky.urs.cz/item/CS_URS_2024_02/279321311</t>
  </si>
  <si>
    <t>"ochrana izolace OP1,OP2"16,5*0,4+7,0</t>
  </si>
  <si>
    <t>279351311</t>
  </si>
  <si>
    <t>Bednění základových zdí rovné jednostranné zřízení</t>
  </si>
  <si>
    <t>227662510</t>
  </si>
  <si>
    <t>https://podminky.urs.cz/item/CS_URS_2024_02/279351311</t>
  </si>
  <si>
    <t>1,4*9,1*2</t>
  </si>
  <si>
    <t>279351312</t>
  </si>
  <si>
    <t>Bednění základových zdí rovné jednostranné odstranění</t>
  </si>
  <si>
    <t>345847337</t>
  </si>
  <si>
    <t>https://podminky.urs.cz/item/CS_URS_2024_02/279351312</t>
  </si>
  <si>
    <t>279362021</t>
  </si>
  <si>
    <t>Výztuž základových zdí nosných svislých nebo odkloněných od svislice, rovinných nebo oblých, deskových nebo žebrových, včetně výztuže jejich žeber ze svařovaných sítí z drátů typu KARI</t>
  </si>
  <si>
    <t>-689535753</t>
  </si>
  <si>
    <t>https://podminky.urs.cz/item/CS_URS_2024_02/279362021</t>
  </si>
  <si>
    <t>0,031+0,032</t>
  </si>
  <si>
    <t>317321018</t>
  </si>
  <si>
    <t>Římsy opěrných zdí a valů z betonu železového tř. C 30/37</t>
  </si>
  <si>
    <t>-1746079699</t>
  </si>
  <si>
    <t>https://podminky.urs.cz/item/CS_URS_2024_02/317321018</t>
  </si>
  <si>
    <t>0,33*16,6+0,32*16,4</t>
  </si>
  <si>
    <t>317351105</t>
  </si>
  <si>
    <t>Bednění klenbových pásů, říms nebo překladů říms nebo žlabových říms včetně podpěrné konstrukce vzepřené nebo podepřené jakéhokoliv tvaru a délky vyložení při výšce spodní hrany konstrukce do 6 m nad nejblíže nižší podlahou zřízení</t>
  </si>
  <si>
    <t>2086365051</t>
  </si>
  <si>
    <t>https://podminky.urs.cz/item/CS_URS_2024_02/317351105</t>
  </si>
  <si>
    <t>1,57*16,4+2,0*0,32+1,56*16,6+2,0*0,33</t>
  </si>
  <si>
    <t>317351106</t>
  </si>
  <si>
    <t>Bednění klenbových pásů, říms nebo překladů říms nebo žlabových říms včetně podpěrné konstrukce vzepřené nebo podepřené jakéhokoliv tvaru a délky vyložení při výšce spodní hrany konstrukce do 6 m nad nejblíže nižší podlahou odstranění</t>
  </si>
  <si>
    <t>366455716</t>
  </si>
  <si>
    <t>https://podminky.urs.cz/item/CS_URS_2024_02/317351106</t>
  </si>
  <si>
    <t>317361016</t>
  </si>
  <si>
    <t>Výztuž říms opěrných zdí a valů z oceli 10 505 (R) nebo BSt 500</t>
  </si>
  <si>
    <t>211223278</t>
  </si>
  <si>
    <t>https://podminky.urs.cz/item/CS_URS_2024_02/317361016</t>
  </si>
  <si>
    <t>1,36</t>
  </si>
  <si>
    <t>334323118</t>
  </si>
  <si>
    <t>Mostní opěry a úložné prahy z betonu železového C 30/37</t>
  </si>
  <si>
    <t>1748675309</t>
  </si>
  <si>
    <t>https://podminky.urs.cz/item/CS_URS_2024_02/334323118</t>
  </si>
  <si>
    <t>"OP1" 8,67*0,6</t>
  </si>
  <si>
    <t>"OP2" 8,67*0,6</t>
  </si>
  <si>
    <t>"K1,K2" 8,84*0,55*2</t>
  </si>
  <si>
    <t>"K3" 7,0*0,55</t>
  </si>
  <si>
    <t>"K4" 8,0*0,55</t>
  </si>
  <si>
    <t>334351112</t>
  </si>
  <si>
    <t>Bednění mostních opěr a úložných prahů ze systémového bednění zřízení z překližek, pro železobeton</t>
  </si>
  <si>
    <t>-271530506</t>
  </si>
  <si>
    <t>https://podminky.urs.cz/item/CS_URS_2024_02/334351112</t>
  </si>
  <si>
    <t>"OP1" 8,67*2-0,55*2,05*2+0,6*2,45*2</t>
  </si>
  <si>
    <t>"OP2" 8,68*2-0,55*2,7*2+0,6*2,75*2</t>
  </si>
  <si>
    <t>"K1,K2" (8,84*2+0,55*(2,8+1,8))*2</t>
  </si>
  <si>
    <t>"K3" 7,0*2+0,55*(1,98+1,9)</t>
  </si>
  <si>
    <t>"K4" 8,0*2+(2,2+1,9)*0,55</t>
  </si>
  <si>
    <t>334351211</t>
  </si>
  <si>
    <t>Bednění mostních opěr a úložných prahů ze systémového bednění odstranění z překližek</t>
  </si>
  <si>
    <t>722310756</t>
  </si>
  <si>
    <t>https://podminky.urs.cz/item/CS_URS_2024_02/334351211</t>
  </si>
  <si>
    <t>334361226</t>
  </si>
  <si>
    <t>Výztuž betonářská mostních konstrukcí opěr, úložných prahů, křídel, závěrných zídek, bloků ložisek, pilířů a sloupů z oceli 10 505 (R) nebo BSt 500 křídel, závěrných zdí</t>
  </si>
  <si>
    <t>655580423</t>
  </si>
  <si>
    <t>https://podminky.urs.cz/item/CS_URS_2024_02/334361226</t>
  </si>
  <si>
    <t>"křídla"0,656</t>
  </si>
  <si>
    <t>421321129</t>
  </si>
  <si>
    <t>Mostní železobetonové nosné konstrukce deskové nebo klenbové deskové, z betonu C 35/45</t>
  </si>
  <si>
    <t>-596581534</t>
  </si>
  <si>
    <t>https://podminky.urs.cz/item/CS_URS_2024_02/421321129</t>
  </si>
  <si>
    <t>1,61*7,3+(1,61+2,13)/2*0,6*2+0,33*4,1*2</t>
  </si>
  <si>
    <t>421351112</t>
  </si>
  <si>
    <t>Bednění deskových konstrukcí mostů z betonu železového nebo předpjatého zřízení boků přechodové desky</t>
  </si>
  <si>
    <t>-1684971152</t>
  </si>
  <si>
    <t>https://podminky.urs.cz/item/CS_URS_2024_02/421351112</t>
  </si>
  <si>
    <t>"včetně bednění náběhů"4,7*7,3+(4,7+5,0)/2*0,6*2+0,67*4,15*2</t>
  </si>
  <si>
    <t>421351212</t>
  </si>
  <si>
    <t>Bednění deskových konstrukcí mostů z betonu železového nebo předpjatého odstranění boků přechodové desky</t>
  </si>
  <si>
    <t>-1662508456</t>
  </si>
  <si>
    <t>https://podminky.urs.cz/item/CS_URS_2024_02/421351212</t>
  </si>
  <si>
    <t>421361226</t>
  </si>
  <si>
    <t>Výztuž deskových konstrukcí z betonářské oceli 10 505 (R) nebo BSt 500 deskového mostu</t>
  </si>
  <si>
    <t>2141930601</t>
  </si>
  <si>
    <t>https://podminky.urs.cz/item/CS_URS_2024_02/421361226</t>
  </si>
  <si>
    <t>465512127</t>
  </si>
  <si>
    <t>Dlažba z lomového kamene lomařsky upraveného na sucho se zalitím spár cementovou maltou, tl. kamene 200 mm</t>
  </si>
  <si>
    <t>899637447</t>
  </si>
  <si>
    <t>https://podminky.urs.cz/item/CS_URS_2024_02/465512127</t>
  </si>
  <si>
    <t>(26+25)*1,2</t>
  </si>
  <si>
    <t>451317122</t>
  </si>
  <si>
    <t>Podklad pod dlažbu z betonu prostého pro prostředí s mrazovými cykly tř. C 30/37 tl. přes 100 do 150 mm</t>
  </si>
  <si>
    <t>1058320312</t>
  </si>
  <si>
    <t>https://podminky.urs.cz/item/CS_URS_2024_02/451317122</t>
  </si>
  <si>
    <t>-302632440</t>
  </si>
  <si>
    <t>10,8*2</t>
  </si>
  <si>
    <t>(8+7,5)*0,5*0,8</t>
  </si>
  <si>
    <t>"patky pod dlažbou na mostě"0,7*2*5</t>
  </si>
  <si>
    <t>463212121</t>
  </si>
  <si>
    <t>Rovnanina z lomového kamene upraveného, tříděného jakékoliv tloušťky rovnaniny s vyplněním spár a dutin těženým kamenivem</t>
  </si>
  <si>
    <t>-1435257284</t>
  </si>
  <si>
    <t>https://podminky.urs.cz/item/CS_URS_2024_02/463212121</t>
  </si>
  <si>
    <t>85*0,25</t>
  </si>
  <si>
    <t>463212191</t>
  </si>
  <si>
    <t>Rovnanina z lomového kamene upraveného, tříděného Příplatek k cenám za vypracování líce</t>
  </si>
  <si>
    <t>137664193</t>
  </si>
  <si>
    <t>https://podminky.urs.cz/item/CS_URS_2024_02/463212191</t>
  </si>
  <si>
    <t>564861011</t>
  </si>
  <si>
    <t>Podklad ze štěrkodrti ŠD s rozprostřením a zhutněním plochy jednotlivě do 100 m2, po zhutnění tl. 200 mm</t>
  </si>
  <si>
    <t>-2101591752</t>
  </si>
  <si>
    <t>https://podminky.urs.cz/item/CS_URS_2024_02/564861011</t>
  </si>
  <si>
    <t>"frakce 0-63""mezi křídly "12+10</t>
  </si>
  <si>
    <t>565145121</t>
  </si>
  <si>
    <t>Asfaltový beton vrstva podkladní ACP 16 (obalované kamenivo střednězrnné - OKS) s rozprostřením a zhutněním v pruhu šířky přes 3 m, po zhutnění tl. 60 mm</t>
  </si>
  <si>
    <t>-985853009</t>
  </si>
  <si>
    <t>https://podminky.urs.cz/item/CS_URS_2024_02/565145121</t>
  </si>
  <si>
    <t>"mezi křídly"12+10</t>
  </si>
  <si>
    <t>564952111</t>
  </si>
  <si>
    <t>Podklad z mechanicky zpevněného kameniva MZK (minerální beton) s rozprostřením a s hutněním, po zhutnění tl. 150 mm</t>
  </si>
  <si>
    <t>-1737984647</t>
  </si>
  <si>
    <t>https://podminky.urs.cz/item/CS_URS_2024_02/564952111</t>
  </si>
  <si>
    <t>573191111</t>
  </si>
  <si>
    <t>Postřik infiltrační kationaktivní emulzí v množství 1,00 kg/m2</t>
  </si>
  <si>
    <t>1638287819</t>
  </si>
  <si>
    <t>https://podminky.urs.cz/item/CS_URS_2024_02/573191111</t>
  </si>
  <si>
    <t>573211107</t>
  </si>
  <si>
    <t>Postřik spojovací PS bez posypu kamenivem z asfaltu silničního, v množství 0,30 kg/m2</t>
  </si>
  <si>
    <t>2113146133</t>
  </si>
  <si>
    <t>https://podminky.urs.cz/item/CS_URS_2024_02/573211107</t>
  </si>
  <si>
    <t>577134211</t>
  </si>
  <si>
    <t>Asfaltový beton vrstva obrusná ACO 11 (ABS) s rozprostřením a se zhutněním z nemodifikovaného asfaltu v pruhu šířky do 3 m tř. II, po zhutnění tl. 40 mm</t>
  </si>
  <si>
    <t>-1608963648</t>
  </si>
  <si>
    <t>https://podminky.urs.cz/item/CS_URS_2024_02/577134211</t>
  </si>
  <si>
    <t>"mostovka"30</t>
  </si>
  <si>
    <t>577146111</t>
  </si>
  <si>
    <t>Asfaltový beton vrstva ložní ACL 22 (ABVH) s rozprostřením a zhutněním z nemodifikovaného asfaltu v pruhu šířky do 3 m, po zhutnění tl. 50 mm</t>
  </si>
  <si>
    <t>-319494668</t>
  </si>
  <si>
    <t>https://podminky.urs.cz/item/CS_URS_2024_02/577146111</t>
  </si>
  <si>
    <t>578143113</t>
  </si>
  <si>
    <t>Litý asfalt MA 11 (LAS) s rozprostřením z nemodifikovaného asfaltu v pruhu šířky do 3 m tl. 40 mm</t>
  </si>
  <si>
    <t>254833503</t>
  </si>
  <si>
    <t>https://podminky.urs.cz/item/CS_URS_2024_02/578143113</t>
  </si>
  <si>
    <t>"mostovka" 30</t>
  </si>
  <si>
    <t>Úpravy povrchů, podlahy a osazování výplní</t>
  </si>
  <si>
    <t>631311132</t>
  </si>
  <si>
    <t>Mazanina z betonu prostého bez zvýšených nároků na prostředí tl. přes 120 do 240 mm tř. C 8/10</t>
  </si>
  <si>
    <t>-1774841643</t>
  </si>
  <si>
    <t>https://podminky.urs.cz/item/CS_URS_2024_02/631311132</t>
  </si>
  <si>
    <t>"Včetně vytvoření dilatačních spár, bez zaplnění"</t>
  </si>
  <si>
    <t>"podkladní beton pod základ"1,02*6,7</t>
  </si>
  <si>
    <t>631362021</t>
  </si>
  <si>
    <t>Výztuž mazanin ze svařovaných sítí z drátů typu KARI</t>
  </si>
  <si>
    <t>1071767989</t>
  </si>
  <si>
    <t>https://podminky.urs.cz/item/CS_URS_2024_02/631362021</t>
  </si>
  <si>
    <t>" KY 81, drát d 8,0 mm, oko 100 x 100 mm"0,195</t>
  </si>
  <si>
    <t>916131212</t>
  </si>
  <si>
    <t>Osazení silničního obrubníku betonového se zřízením lože, s vyplněním a zatřením spár cementovou maltou stojatého bez boční opěry, do lože z betonu prostého</t>
  </si>
  <si>
    <t>205241986</t>
  </si>
  <si>
    <t>https://podminky.urs.cz/item/CS_URS_2024_02/916131212</t>
  </si>
  <si>
    <t>4+4</t>
  </si>
  <si>
    <t>59217029</t>
  </si>
  <si>
    <t>obrubník silniční betonový nájezdový 1000x150x150mm</t>
  </si>
  <si>
    <t>56305141</t>
  </si>
  <si>
    <t>8*1,02 'Přepočtené koeficientem množství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</si>
  <si>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</si>
  <si>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</si>
  <si>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2118913675</t>
  </si>
  <si>
    <t>https://podminky.urs.cz/item/CS_URS_2024_02/916131213</t>
  </si>
  <si>
    <t>"det.2 VL4"9,3*4</t>
  </si>
  <si>
    <t>59217031</t>
  </si>
  <si>
    <t>obrubník silniční betonový 1000x150x250mm</t>
  </si>
  <si>
    <t>-1209869294</t>
  </si>
  <si>
    <t>37,2*1,02 'Přepočtené koeficientem množství</t>
  </si>
  <si>
    <t>949101111</t>
  </si>
  <si>
    <t>Lešení pomocné pracovní pro objekty pozemních staveb pro zatížení do 150 kg/m2, o výšce lešeňové podlahy do 1,9 m</t>
  </si>
  <si>
    <t>-318502598</t>
  </si>
  <si>
    <t>https://podminky.urs.cz/item/CS_URS_2024_02/949101111</t>
  </si>
  <si>
    <t>953334624</t>
  </si>
  <si>
    <t>Těsnící křížový plech do řízených smršťovacích spar betonových konstrukcí k vytvoření a utěsnění plánovaných spar šířky přes 300 do 400 mm</t>
  </si>
  <si>
    <t>-1540985626</t>
  </si>
  <si>
    <t>https://podminky.urs.cz/item/CS_URS_2024_02/953334624</t>
  </si>
  <si>
    <t>0,8*6</t>
  </si>
  <si>
    <t>953961114</t>
  </si>
  <si>
    <t>Kotva chemická s vyvrtáním otvoru do betonu, železobetonu nebo tvrdého kamene tmel, velikost M 16, hloubka 125 mm</t>
  </si>
  <si>
    <t>-658547489</t>
  </si>
  <si>
    <t>https://podminky.urs.cz/item/CS_URS_2024_02/953961114</t>
  </si>
  <si>
    <t>"kotvení zábradlí"72</t>
  </si>
  <si>
    <t>998212111</t>
  </si>
  <si>
    <t>Přesun hmot pro mosty zděné, betonové monolitické, spřažené ocelobetonové nebo kovové vodorovná dopravní vzdálenost do 100 m výška mostu do 20 m</t>
  </si>
  <si>
    <t>-1734397531</t>
  </si>
  <si>
    <t>https://podminky.urs.cz/item/CS_URS_2024_02/998212111</t>
  </si>
  <si>
    <t>711</t>
  </si>
  <si>
    <t>Izolace proti vodě, vlhkosti a plynům</t>
  </si>
  <si>
    <t>711311001</t>
  </si>
  <si>
    <t>Provedení izolace mostovek natěradly a tmely za studena nátěrem lakem asfaltovým penetračním</t>
  </si>
  <si>
    <t>1985966509</t>
  </si>
  <si>
    <t>https://podminky.urs.cz/item/CS_URS_2024_02/711311001</t>
  </si>
  <si>
    <t xml:space="preserve">"Nátěr" </t>
  </si>
  <si>
    <t>"OP1"2,8*6</t>
  </si>
  <si>
    <t>"OP2"2,8*6</t>
  </si>
  <si>
    <t>"PÁSOVÁ IZOLACE"</t>
  </si>
  <si>
    <t>"OP1 + Z1" 10,8+18,025+14,34</t>
  </si>
  <si>
    <t>"OP2 + Z2 " 10,8+17,69+14,34</t>
  </si>
  <si>
    <t>"K1,K2 "22,383*2</t>
  </si>
  <si>
    <t>"K3"17,812</t>
  </si>
  <si>
    <t>"K4"20,125</t>
  </si>
  <si>
    <t>"Mostovka" 10,53*4,1+2,6*2</t>
  </si>
  <si>
    <t>11163150</t>
  </si>
  <si>
    <t>lak penetrační asfaltový</t>
  </si>
  <si>
    <t>-1373812130</t>
  </si>
  <si>
    <t>(0,3*250,671)/1000</t>
  </si>
  <si>
    <t>711321132</t>
  </si>
  <si>
    <t>Provedení izolace mostovek natěradly a tmely za horka nátěrem asfaltem modifikovaným</t>
  </si>
  <si>
    <t>-889353966</t>
  </si>
  <si>
    <t>https://podminky.urs.cz/item/CS_URS_2024_02/711321132</t>
  </si>
  <si>
    <t>"OP1"2,8*6*2</t>
  </si>
  <si>
    <t>"OP2" 2,8*6*2</t>
  </si>
  <si>
    <t>"2x"</t>
  </si>
  <si>
    <t>11163155</t>
  </si>
  <si>
    <t>lak hydroizolační z modifikovaného asfaltu</t>
  </si>
  <si>
    <t>-1953630350</t>
  </si>
  <si>
    <t>67,2*0,00263 'Přepočtené koeficientem množství</t>
  </si>
  <si>
    <t>64</t>
  </si>
  <si>
    <t>711341564</t>
  </si>
  <si>
    <t>Provedení izolace mostovek pásy přitavením NAIP</t>
  </si>
  <si>
    <t>-1208098262</t>
  </si>
  <si>
    <t>https://podminky.urs.cz/item/CS_URS_2024_02/711341564</t>
  </si>
  <si>
    <t>"mostovka"10,53*4,1+2,6*2</t>
  </si>
  <si>
    <t>"OP1 + Z1" (10,8+18,025+14,34)*1,1</t>
  </si>
  <si>
    <t>"OP2 + Z2"(10,8+17,69+14,34)*1,1</t>
  </si>
  <si>
    <t>"K1,K2" 22,383*2</t>
  </si>
  <si>
    <t>"K3" 17,812</t>
  </si>
  <si>
    <t>65</t>
  </si>
  <si>
    <t>62853004</t>
  </si>
  <si>
    <t>pás asfaltový natavitelný modifikovaný SBS s vložkou ze skleněné tkaniny a spalitelnou PE fólií nebo jemnozrnným minerálním posypem na horním povrchu tl 4,0mm</t>
  </si>
  <si>
    <t>-2001650066</t>
  </si>
  <si>
    <t>242,471*1,1655 'Přepočtené koeficientem množství</t>
  </si>
  <si>
    <t>66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</si>
  <si>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</si>
  <si>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</si>
  <si>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870526343</t>
  </si>
  <si>
    <t>https://podminky.urs.cz/item/CS_URS_2024_02/998711102</t>
  </si>
  <si>
    <t>767</t>
  </si>
  <si>
    <t>Konstrukce zámečnické</t>
  </si>
  <si>
    <t>67</t>
  </si>
  <si>
    <t>767995115</t>
  </si>
  <si>
    <t>Montáž ostatních atypických zámečnických konstrukcí hmotnosti přes 50 do 100 kg</t>
  </si>
  <si>
    <t>-720374046</t>
  </si>
  <si>
    <t>https://podminky.urs.cz/item/CS_URS_2024_02/767995115</t>
  </si>
  <si>
    <t>3244</t>
  </si>
  <si>
    <t>68</t>
  </si>
  <si>
    <t>R93006</t>
  </si>
  <si>
    <t>Materiál a výroba - zábradlí se šikmou výplní specifikace dle PD</t>
  </si>
  <si>
    <t>-893830931</t>
  </si>
  <si>
    <t>3,244*1,05</t>
  </si>
  <si>
    <t>69</t>
  </si>
  <si>
    <t>998767101</t>
  </si>
  <si>
    <t>Přesun hmot pro zámečnické konstrukce stanovený z hmotnosti přesunovaného materiálu vodorovná dopravní vzdálenost do 50 m základní v objektech výšky do 6 m</t>
  </si>
  <si>
    <t>-638617715</t>
  </si>
  <si>
    <t>https://podminky.urs.cz/item/CS_URS_2024_02/998767101</t>
  </si>
  <si>
    <t>783</t>
  </si>
  <si>
    <t>Dokončovací práce - nátěry</t>
  </si>
  <si>
    <t>70</t>
  </si>
  <si>
    <t>R93007</t>
  </si>
  <si>
    <t>Nátěr betonových stěn dvojnásobný antikorozní a vodotěsný. Z anorganického pojiva.</t>
  </si>
  <si>
    <t>-1067692045</t>
  </si>
  <si>
    <t>"ochranný nátěr žb. římsy"</t>
  </si>
  <si>
    <t xml:space="preserve"> "včetně montáže, dodávky a demontáže pomocného lešení"</t>
  </si>
  <si>
    <t>2,3*16,4+2,0*0,32+2,3*16,6+2,0*0,33</t>
  </si>
  <si>
    <t>71</t>
  </si>
  <si>
    <t>R93008</t>
  </si>
  <si>
    <t>Nátěr betonových stěn krystalizující</t>
  </si>
  <si>
    <t>1796516775</t>
  </si>
  <si>
    <t>"OP1 " 11,9</t>
  </si>
  <si>
    <t>"OP2" 12,0</t>
  </si>
  <si>
    <t>Soupis:</t>
  </si>
  <si>
    <t>SO-900 - Bourací práce starého mostu</t>
  </si>
  <si>
    <t>962021112</t>
  </si>
  <si>
    <t>Bourání mostních konstrukcí zdiva a pilířů z kamene nebo cihel</t>
  </si>
  <si>
    <t>-1891071112</t>
  </si>
  <si>
    <t>https://podminky.urs.cz/item/CS_URS_2024_02/962021112</t>
  </si>
  <si>
    <t>"stávající opěry a křídla" 2*2,4*1,5*2</t>
  </si>
  <si>
    <t>963065512</t>
  </si>
  <si>
    <t>Bourání mostních konstrukcí nosných konstrukcí dřevěných podlah z fošen nebo prken ze dřeva tvrdého</t>
  </si>
  <si>
    <t>1651548381</t>
  </si>
  <si>
    <t>https://podminky.urs.cz/item/CS_URS_2024_02/963065512</t>
  </si>
  <si>
    <t>33*0,15*0,26*2,6</t>
  </si>
  <si>
    <t>963071111</t>
  </si>
  <si>
    <t>Demontáž ocelových prvků mostních konstrukcí ztužidel, sedel pro centrické uložení mostnic, stoliček, diagonál, svislic, styčníkových plechů, chodníkových konzol, podlahových nosníků, kabelových žlabů a ostatních drobných prvků šroubovaných nebo svařovaných, hmotnosti do 100 kg</t>
  </si>
  <si>
    <t>-1225204842</t>
  </si>
  <si>
    <t>https://podminky.urs.cz/item/CS_URS_2024_02/963071111</t>
  </si>
  <si>
    <t>1523</t>
  </si>
  <si>
    <t>-652882935</t>
  </si>
  <si>
    <t>-36744282</t>
  </si>
  <si>
    <t>39,989*14 'Přepočtené koeficientem množství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</si>
  <si>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</si>
  <si>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</si>
  <si>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-559045908</t>
  </si>
  <si>
    <t>https://podminky.urs.cz/item/CS_URS_2024_02/997013869</t>
  </si>
  <si>
    <t>997211111</t>
  </si>
  <si>
    <t>Svislá doprava suti nebo vybouraných hmot s naložením do dopravního zařízení a s vyprázdněním dopravního zařízení na hromadu nebo do dopravního prostředku suti na výšku do 3,5 m</t>
  </si>
  <si>
    <t>1336276989</t>
  </si>
  <si>
    <t>https://podminky.urs.cz/item/CS_URS_2024_02/997211111</t>
  </si>
  <si>
    <t>997211612</t>
  </si>
  <si>
    <t>Nakládání suti nebo vybouraných hmot na dopravní prostředky pro vodorovnou dopravu vybouraných hmot</t>
  </si>
  <si>
    <t>-1415939279</t>
  </si>
  <si>
    <t>https://podminky.urs.cz/item/CS_URS_2024_02/997211612</t>
  </si>
  <si>
    <t>1531539870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</si>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</sst>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1" TargetMode="External" /><Relationship Id="rId2" Type="http://schemas.openxmlformats.org/officeDocument/2006/relationships/hyperlink" Target="https://podminky.urs.cz/item/CS_URS_2024_02/111251101" TargetMode="External" /><Relationship Id="rId3" Type="http://schemas.openxmlformats.org/officeDocument/2006/relationships/hyperlink" Target="https://podminky.urs.cz/item/CS_URS_2024_02/112101101" TargetMode="External" /><Relationship Id="rId4" Type="http://schemas.openxmlformats.org/officeDocument/2006/relationships/hyperlink" Target="https://podminky.urs.cz/item/CS_URS_2024_02/112155121" TargetMode="External" /><Relationship Id="rId5" Type="http://schemas.openxmlformats.org/officeDocument/2006/relationships/hyperlink" Target="https://podminky.urs.cz/item/CS_URS_2024_02/112155315" TargetMode="External" /><Relationship Id="rId6" Type="http://schemas.openxmlformats.org/officeDocument/2006/relationships/hyperlink" Target="https://podminky.urs.cz/item/CS_URS_2024_02/112211111" TargetMode="External" /><Relationship Id="rId7" Type="http://schemas.openxmlformats.org/officeDocument/2006/relationships/hyperlink" Target="https://podminky.urs.cz/item/CS_URS_2024_02/112251101" TargetMode="External" /><Relationship Id="rId8" Type="http://schemas.openxmlformats.org/officeDocument/2006/relationships/hyperlink" Target="https://podminky.urs.cz/item/CS_URS_2024_02/115101201" TargetMode="External" /><Relationship Id="rId9" Type="http://schemas.openxmlformats.org/officeDocument/2006/relationships/hyperlink" Target="https://podminky.urs.cz/item/CS_URS_2024_02/115101301" TargetMode="External" /><Relationship Id="rId10" Type="http://schemas.openxmlformats.org/officeDocument/2006/relationships/hyperlink" Target="https://podminky.urs.cz/item/CS_URS_2024_02/121151126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171152101" TargetMode="External" /><Relationship Id="rId14" Type="http://schemas.openxmlformats.org/officeDocument/2006/relationships/hyperlink" Target="https://podminky.urs.cz/item/CS_URS_2024_02/171201231" TargetMode="External" /><Relationship Id="rId15" Type="http://schemas.openxmlformats.org/officeDocument/2006/relationships/hyperlink" Target="https://podminky.urs.cz/item/CS_URS_2024_02/171251201" TargetMode="External" /><Relationship Id="rId16" Type="http://schemas.openxmlformats.org/officeDocument/2006/relationships/hyperlink" Target="https://podminky.urs.cz/item/CS_URS_2024_02/18115230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2351133" TargetMode="External" /><Relationship Id="rId19" Type="http://schemas.openxmlformats.org/officeDocument/2006/relationships/hyperlink" Target="https://podminky.urs.cz/item/CS_URS_2024_02/183405211" TargetMode="External" /><Relationship Id="rId20" Type="http://schemas.openxmlformats.org/officeDocument/2006/relationships/hyperlink" Target="https://podminky.urs.cz/item/CS_URS_2024_02/211971121" TargetMode="External" /><Relationship Id="rId21" Type="http://schemas.openxmlformats.org/officeDocument/2006/relationships/hyperlink" Target="https://podminky.urs.cz/item/CS_URS_2024_02/212752102" TargetMode="External" /><Relationship Id="rId22" Type="http://schemas.openxmlformats.org/officeDocument/2006/relationships/hyperlink" Target="https://podminky.urs.cz/item/CS_URS_2024_02/291211111" TargetMode="External" /><Relationship Id="rId23" Type="http://schemas.openxmlformats.org/officeDocument/2006/relationships/hyperlink" Target="https://podminky.urs.cz/item/CS_URS_2024_02/561061121" TargetMode="External" /><Relationship Id="rId24" Type="http://schemas.openxmlformats.org/officeDocument/2006/relationships/hyperlink" Target="https://podminky.urs.cz/item/CS_URS_2024_02/564851111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71901111" TargetMode="External" /><Relationship Id="rId27" Type="http://schemas.openxmlformats.org/officeDocument/2006/relationships/hyperlink" Target="https://podminky.urs.cz/item/CS_URS_2024_02/573451112" TargetMode="External" /><Relationship Id="rId28" Type="http://schemas.openxmlformats.org/officeDocument/2006/relationships/hyperlink" Target="https://podminky.urs.cz/item/CS_URS_2024_02/574381112" TargetMode="External" /><Relationship Id="rId29" Type="http://schemas.openxmlformats.org/officeDocument/2006/relationships/hyperlink" Target="https://podminky.urs.cz/item/CS_URS_2024_02/599141111" TargetMode="External" /><Relationship Id="rId30" Type="http://schemas.openxmlformats.org/officeDocument/2006/relationships/hyperlink" Target="https://podminky.urs.cz/item/CS_URS_2024_02/998225111" TargetMode="External" /><Relationship Id="rId3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5" TargetMode="External" /><Relationship Id="rId2" Type="http://schemas.openxmlformats.org/officeDocument/2006/relationships/hyperlink" Target="https://podminky.urs.cz/item/CS_URS_2024_02/122252203" TargetMode="External" /><Relationship Id="rId3" Type="http://schemas.openxmlformats.org/officeDocument/2006/relationships/hyperlink" Target="https://podminky.urs.cz/item/CS_URS_2024_02/162751117" TargetMode="External" /><Relationship Id="rId4" Type="http://schemas.openxmlformats.org/officeDocument/2006/relationships/hyperlink" Target="https://podminky.urs.cz/item/CS_URS_2024_02/162751119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1152101" TargetMode="External" /><Relationship Id="rId8" Type="http://schemas.openxmlformats.org/officeDocument/2006/relationships/hyperlink" Target="https://podminky.urs.cz/item/CS_URS_2024_02/181152302" TargetMode="External" /><Relationship Id="rId9" Type="http://schemas.openxmlformats.org/officeDocument/2006/relationships/hyperlink" Target="https://podminky.urs.cz/item/CS_URS_2024_02/182151111" TargetMode="External" /><Relationship Id="rId10" Type="http://schemas.openxmlformats.org/officeDocument/2006/relationships/hyperlink" Target="https://podminky.urs.cz/item/CS_URS_2024_02/182351023" TargetMode="External" /><Relationship Id="rId11" Type="http://schemas.openxmlformats.org/officeDocument/2006/relationships/hyperlink" Target="https://podminky.urs.cz/item/CS_URS_2024_02/183405211" TargetMode="External" /><Relationship Id="rId12" Type="http://schemas.openxmlformats.org/officeDocument/2006/relationships/hyperlink" Target="https://podminky.urs.cz/item/CS_URS_2024_02/211971121" TargetMode="External" /><Relationship Id="rId13" Type="http://schemas.openxmlformats.org/officeDocument/2006/relationships/hyperlink" Target="https://podminky.urs.cz/item/CS_URS_2024_02/212752102" TargetMode="External" /><Relationship Id="rId14" Type="http://schemas.openxmlformats.org/officeDocument/2006/relationships/hyperlink" Target="https://podminky.urs.cz/item/CS_URS_2024_02/561061121" TargetMode="External" /><Relationship Id="rId15" Type="http://schemas.openxmlformats.org/officeDocument/2006/relationships/hyperlink" Target="https://podminky.urs.cz/item/CS_URS_2024_02/564851111" TargetMode="External" /><Relationship Id="rId16" Type="http://schemas.openxmlformats.org/officeDocument/2006/relationships/hyperlink" Target="https://podminky.urs.cz/item/CS_URS_2024_02/569851111" TargetMode="External" /><Relationship Id="rId17" Type="http://schemas.openxmlformats.org/officeDocument/2006/relationships/hyperlink" Target="https://podminky.urs.cz/item/CS_URS_2024_02/571901111" TargetMode="External" /><Relationship Id="rId18" Type="http://schemas.openxmlformats.org/officeDocument/2006/relationships/hyperlink" Target="https://podminky.urs.cz/item/CS_URS_2024_02/573451112" TargetMode="External" /><Relationship Id="rId19" Type="http://schemas.openxmlformats.org/officeDocument/2006/relationships/hyperlink" Target="https://podminky.urs.cz/item/CS_URS_2024_02/574381112" TargetMode="External" /><Relationship Id="rId20" Type="http://schemas.openxmlformats.org/officeDocument/2006/relationships/hyperlink" Target="https://podminky.urs.cz/item/CS_URS_2024_02/599141111" TargetMode="External" /><Relationship Id="rId21" Type="http://schemas.openxmlformats.org/officeDocument/2006/relationships/hyperlink" Target="https://podminky.urs.cz/item/CS_URS_2024_02/998225111" TargetMode="External" /><Relationship Id="rId22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1" TargetMode="External" /><Relationship Id="rId2" Type="http://schemas.openxmlformats.org/officeDocument/2006/relationships/hyperlink" Target="https://podminky.urs.cz/item/CS_URS_2024_02/112101101" TargetMode="External" /><Relationship Id="rId3" Type="http://schemas.openxmlformats.org/officeDocument/2006/relationships/hyperlink" Target="https://podminky.urs.cz/item/CS_URS_2024_02/112111111" TargetMode="External" /><Relationship Id="rId4" Type="http://schemas.openxmlformats.org/officeDocument/2006/relationships/hyperlink" Target="https://podminky.urs.cz/item/CS_URS_2024_02/112155115" TargetMode="External" /><Relationship Id="rId5" Type="http://schemas.openxmlformats.org/officeDocument/2006/relationships/hyperlink" Target="https://podminky.urs.cz/item/CS_URS_2024_02/112211111" TargetMode="External" /><Relationship Id="rId6" Type="http://schemas.openxmlformats.org/officeDocument/2006/relationships/hyperlink" Target="https://podminky.urs.cz/item/CS_URS_2024_02/112251101" TargetMode="External" /><Relationship Id="rId7" Type="http://schemas.openxmlformats.org/officeDocument/2006/relationships/hyperlink" Target="https://podminky.urs.cz/item/CS_URS_2024_02/121151125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2751119" TargetMode="External" /><Relationship Id="rId10" Type="http://schemas.openxmlformats.org/officeDocument/2006/relationships/hyperlink" Target="https://podminky.urs.cz/item/CS_URS_2024_02/171152101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152302" TargetMode="External" /><Relationship Id="rId14" Type="http://schemas.openxmlformats.org/officeDocument/2006/relationships/hyperlink" Target="https://podminky.urs.cz/item/CS_URS_2024_02/182151111" TargetMode="External" /><Relationship Id="rId15" Type="http://schemas.openxmlformats.org/officeDocument/2006/relationships/hyperlink" Target="https://podminky.urs.cz/item/CS_URS_2024_02/182351023" TargetMode="External" /><Relationship Id="rId16" Type="http://schemas.openxmlformats.org/officeDocument/2006/relationships/hyperlink" Target="https://podminky.urs.cz/item/CS_URS_2024_02/183405211" TargetMode="External" /><Relationship Id="rId17" Type="http://schemas.openxmlformats.org/officeDocument/2006/relationships/hyperlink" Target="https://podminky.urs.cz/item/CS_URS_2024_02/211971121" TargetMode="External" /><Relationship Id="rId18" Type="http://schemas.openxmlformats.org/officeDocument/2006/relationships/hyperlink" Target="https://podminky.urs.cz/item/CS_URS_2024_02/212752102" TargetMode="External" /><Relationship Id="rId19" Type="http://schemas.openxmlformats.org/officeDocument/2006/relationships/hyperlink" Target="https://podminky.urs.cz/item/CS_URS_2024_02/561061121" TargetMode="External" /><Relationship Id="rId20" Type="http://schemas.openxmlformats.org/officeDocument/2006/relationships/hyperlink" Target="https://podminky.urs.cz/item/CS_URS_2024_02/564851111" TargetMode="External" /><Relationship Id="rId21" Type="http://schemas.openxmlformats.org/officeDocument/2006/relationships/hyperlink" Target="https://podminky.urs.cz/item/CS_URS_2024_02/569851111" TargetMode="External" /><Relationship Id="rId22" Type="http://schemas.openxmlformats.org/officeDocument/2006/relationships/hyperlink" Target="https://podminky.urs.cz/item/CS_URS_2024_02/571901111" TargetMode="External" /><Relationship Id="rId23" Type="http://schemas.openxmlformats.org/officeDocument/2006/relationships/hyperlink" Target="https://podminky.urs.cz/item/CS_URS_2024_02/573451112" TargetMode="External" /><Relationship Id="rId24" Type="http://schemas.openxmlformats.org/officeDocument/2006/relationships/hyperlink" Target="https://podminky.urs.cz/item/CS_URS_2024_02/574381112" TargetMode="External" /><Relationship Id="rId25" Type="http://schemas.openxmlformats.org/officeDocument/2006/relationships/hyperlink" Target="https://podminky.urs.cz/item/CS_URS_2024_02/599141111" TargetMode="External" /><Relationship Id="rId26" Type="http://schemas.openxmlformats.org/officeDocument/2006/relationships/hyperlink" Target="https://podminky.urs.cz/item/CS_URS_2024_02/912211111" TargetMode="External" /><Relationship Id="rId27" Type="http://schemas.openxmlformats.org/officeDocument/2006/relationships/hyperlink" Target="https://podminky.urs.cz/item/CS_URS_2024_02/919735111" TargetMode="External" /><Relationship Id="rId28" Type="http://schemas.openxmlformats.org/officeDocument/2006/relationships/hyperlink" Target="https://podminky.urs.cz/item/CS_URS_2024_02/998225111" TargetMode="External" /><Relationship Id="rId29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5" TargetMode="External" /><Relationship Id="rId2" Type="http://schemas.openxmlformats.org/officeDocument/2006/relationships/hyperlink" Target="https://podminky.urs.cz/item/CS_URS_2024_02/122111101" TargetMode="External" /><Relationship Id="rId3" Type="http://schemas.openxmlformats.org/officeDocument/2006/relationships/hyperlink" Target="https://podminky.urs.cz/item/CS_URS_2024_02/122252203" TargetMode="External" /><Relationship Id="rId4" Type="http://schemas.openxmlformats.org/officeDocument/2006/relationships/hyperlink" Target="https://podminky.urs.cz/item/CS_URS_2024_02/131251100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152101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74251101" TargetMode="External" /><Relationship Id="rId11" Type="http://schemas.openxmlformats.org/officeDocument/2006/relationships/hyperlink" Target="https://podminky.urs.cz/item/CS_URS_2024_02/181152301" TargetMode="External" /><Relationship Id="rId12" Type="http://schemas.openxmlformats.org/officeDocument/2006/relationships/hyperlink" Target="https://podminky.urs.cz/item/CS_URS_2024_02/181152302" TargetMode="External" /><Relationship Id="rId13" Type="http://schemas.openxmlformats.org/officeDocument/2006/relationships/hyperlink" Target="https://podminky.urs.cz/item/CS_URS_2024_02/181351005" TargetMode="External" /><Relationship Id="rId14" Type="http://schemas.openxmlformats.org/officeDocument/2006/relationships/hyperlink" Target="https://podminky.urs.cz/item/CS_URS_2024_02/182151111" TargetMode="External" /><Relationship Id="rId15" Type="http://schemas.openxmlformats.org/officeDocument/2006/relationships/hyperlink" Target="https://podminky.urs.cz/item/CS_URS_2024_02/182351023" TargetMode="External" /><Relationship Id="rId16" Type="http://schemas.openxmlformats.org/officeDocument/2006/relationships/hyperlink" Target="https://podminky.urs.cz/item/CS_URS_2024_02/183405211" TargetMode="External" /><Relationship Id="rId17" Type="http://schemas.openxmlformats.org/officeDocument/2006/relationships/hyperlink" Target="https://podminky.urs.cz/item/CS_URS_2024_02/211971121" TargetMode="External" /><Relationship Id="rId18" Type="http://schemas.openxmlformats.org/officeDocument/2006/relationships/hyperlink" Target="https://podminky.urs.cz/item/CS_URS_2024_02/212752102" TargetMode="External" /><Relationship Id="rId19" Type="http://schemas.openxmlformats.org/officeDocument/2006/relationships/hyperlink" Target="https://podminky.urs.cz/item/CS_URS_2024_02/273321611" TargetMode="External" /><Relationship Id="rId20" Type="http://schemas.openxmlformats.org/officeDocument/2006/relationships/hyperlink" Target="https://podminky.urs.cz/item/CS_URS_2024_02/273351121" TargetMode="External" /><Relationship Id="rId21" Type="http://schemas.openxmlformats.org/officeDocument/2006/relationships/hyperlink" Target="https://podminky.urs.cz/item/CS_URS_2024_02/273351122" TargetMode="External" /><Relationship Id="rId22" Type="http://schemas.openxmlformats.org/officeDocument/2006/relationships/hyperlink" Target="https://podminky.urs.cz/item/CS_URS_2024_02/273362021" TargetMode="External" /><Relationship Id="rId23" Type="http://schemas.openxmlformats.org/officeDocument/2006/relationships/hyperlink" Target="https://podminky.urs.cz/item/CS_URS_2024_02/321213345" TargetMode="External" /><Relationship Id="rId24" Type="http://schemas.openxmlformats.org/officeDocument/2006/relationships/hyperlink" Target="https://podminky.urs.cz/item/CS_URS_2024_02/321321116" TargetMode="External" /><Relationship Id="rId25" Type="http://schemas.openxmlformats.org/officeDocument/2006/relationships/hyperlink" Target="https://podminky.urs.cz/item/CS_URS_2024_02/321351010" TargetMode="External" /><Relationship Id="rId26" Type="http://schemas.openxmlformats.org/officeDocument/2006/relationships/hyperlink" Target="https://podminky.urs.cz/item/CS_URS_2024_02/321352010" TargetMode="External" /><Relationship Id="rId27" Type="http://schemas.openxmlformats.org/officeDocument/2006/relationships/hyperlink" Target="https://podminky.urs.cz/item/CS_URS_2024_02/321368211" TargetMode="External" /><Relationship Id="rId28" Type="http://schemas.openxmlformats.org/officeDocument/2006/relationships/hyperlink" Target="https://podminky.urs.cz/item/CS_URS_2024_02/451317121" TargetMode="External" /><Relationship Id="rId29" Type="http://schemas.openxmlformats.org/officeDocument/2006/relationships/hyperlink" Target="https://podminky.urs.cz/item/CS_URS_2024_02/452318510" TargetMode="External" /><Relationship Id="rId30" Type="http://schemas.openxmlformats.org/officeDocument/2006/relationships/hyperlink" Target="https://podminky.urs.cz/item/CS_URS_2024_02/465512227" TargetMode="External" /><Relationship Id="rId31" Type="http://schemas.openxmlformats.org/officeDocument/2006/relationships/hyperlink" Target="https://podminky.urs.cz/item/CS_URS_2024_02/561061121" TargetMode="External" /><Relationship Id="rId32" Type="http://schemas.openxmlformats.org/officeDocument/2006/relationships/hyperlink" Target="https://podminky.urs.cz/item/CS_URS_2024_02/564851111" TargetMode="External" /><Relationship Id="rId33" Type="http://schemas.openxmlformats.org/officeDocument/2006/relationships/hyperlink" Target="https://podminky.urs.cz/item/CS_URS_2024_02/569851111" TargetMode="External" /><Relationship Id="rId34" Type="http://schemas.openxmlformats.org/officeDocument/2006/relationships/hyperlink" Target="https://podminky.urs.cz/item/CS_URS_2024_02/571901111" TargetMode="External" /><Relationship Id="rId35" Type="http://schemas.openxmlformats.org/officeDocument/2006/relationships/hyperlink" Target="https://podminky.urs.cz/item/CS_URS_2024_02/573451112" TargetMode="External" /><Relationship Id="rId36" Type="http://schemas.openxmlformats.org/officeDocument/2006/relationships/hyperlink" Target="https://podminky.urs.cz/item/CS_URS_2024_02/574381112" TargetMode="External" /><Relationship Id="rId37" Type="http://schemas.openxmlformats.org/officeDocument/2006/relationships/hyperlink" Target="https://podminky.urs.cz/item/CS_URS_2024_02/599141111" TargetMode="External" /><Relationship Id="rId38" Type="http://schemas.openxmlformats.org/officeDocument/2006/relationships/hyperlink" Target="https://podminky.urs.cz/item/CS_URS_2024_02/820391113" TargetMode="External" /><Relationship Id="rId39" Type="http://schemas.openxmlformats.org/officeDocument/2006/relationships/hyperlink" Target="https://podminky.urs.cz/item/CS_URS_2024_02/822472112" TargetMode="External" /><Relationship Id="rId40" Type="http://schemas.openxmlformats.org/officeDocument/2006/relationships/hyperlink" Target="https://podminky.urs.cz/item/CS_URS_2024_02/899623181" TargetMode="External" /><Relationship Id="rId41" Type="http://schemas.openxmlformats.org/officeDocument/2006/relationships/hyperlink" Target="https://podminky.urs.cz/item/CS_URS_2024_02/899643121" TargetMode="External" /><Relationship Id="rId42" Type="http://schemas.openxmlformats.org/officeDocument/2006/relationships/hyperlink" Target="https://podminky.urs.cz/item/CS_URS_2024_02/899643122" TargetMode="External" /><Relationship Id="rId43" Type="http://schemas.openxmlformats.org/officeDocument/2006/relationships/hyperlink" Target="https://podminky.urs.cz/item/CS_URS_2024_02/912211111" TargetMode="External" /><Relationship Id="rId44" Type="http://schemas.openxmlformats.org/officeDocument/2006/relationships/hyperlink" Target="https://podminky.urs.cz/item/CS_URS_2024_02/919735111" TargetMode="External" /><Relationship Id="rId45" Type="http://schemas.openxmlformats.org/officeDocument/2006/relationships/hyperlink" Target="https://podminky.urs.cz/item/CS_URS_2024_02/966008212" TargetMode="External" /><Relationship Id="rId46" Type="http://schemas.openxmlformats.org/officeDocument/2006/relationships/hyperlink" Target="https://podminky.urs.cz/item/CS_URS_2024_02/997013501" TargetMode="External" /><Relationship Id="rId47" Type="http://schemas.openxmlformats.org/officeDocument/2006/relationships/hyperlink" Target="https://podminky.urs.cz/item/CS_URS_2024_02/997013509" TargetMode="External" /><Relationship Id="rId48" Type="http://schemas.openxmlformats.org/officeDocument/2006/relationships/hyperlink" Target="https://podminky.urs.cz/item/CS_URS_2024_02/997013862" TargetMode="External" /><Relationship Id="rId49" Type="http://schemas.openxmlformats.org/officeDocument/2006/relationships/hyperlink" Target="https://podminky.urs.cz/item/CS_URS_2024_02/998225111" TargetMode="External" /><Relationship Id="rId50" Type="http://schemas.openxmlformats.org/officeDocument/2006/relationships/hyperlink" Target="https://podminky.urs.cz/item/CS_URS_2024_02/741110313" TargetMode="External" /><Relationship Id="rId51" Type="http://schemas.openxmlformats.org/officeDocument/2006/relationships/hyperlink" Target="https://podminky.urs.cz/item/CS_URS_2024_02/998741101" TargetMode="External" /><Relationship Id="rId52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5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71152101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81152302" TargetMode="External" /><Relationship Id="rId8" Type="http://schemas.openxmlformats.org/officeDocument/2006/relationships/hyperlink" Target="https://podminky.urs.cz/item/CS_URS_2024_02/182151111" TargetMode="External" /><Relationship Id="rId9" Type="http://schemas.openxmlformats.org/officeDocument/2006/relationships/hyperlink" Target="https://podminky.urs.cz/item/CS_URS_2024_02/182351023" TargetMode="External" /><Relationship Id="rId10" Type="http://schemas.openxmlformats.org/officeDocument/2006/relationships/hyperlink" Target="https://podminky.urs.cz/item/CS_URS_2024_02/183405211" TargetMode="External" /><Relationship Id="rId11" Type="http://schemas.openxmlformats.org/officeDocument/2006/relationships/hyperlink" Target="https://podminky.urs.cz/item/CS_URS_2024_02/211971121" TargetMode="External" /><Relationship Id="rId12" Type="http://schemas.openxmlformats.org/officeDocument/2006/relationships/hyperlink" Target="https://podminky.urs.cz/item/CS_URS_2024_02/212752102" TargetMode="External" /><Relationship Id="rId13" Type="http://schemas.openxmlformats.org/officeDocument/2006/relationships/hyperlink" Target="https://podminky.urs.cz/item/CS_URS_2024_02/561061121" TargetMode="External" /><Relationship Id="rId14" Type="http://schemas.openxmlformats.org/officeDocument/2006/relationships/hyperlink" Target="https://podminky.urs.cz/item/CS_URS_2024_02/564851111" TargetMode="External" /><Relationship Id="rId15" Type="http://schemas.openxmlformats.org/officeDocument/2006/relationships/hyperlink" Target="https://podminky.urs.cz/item/CS_URS_2024_02/569851111" TargetMode="External" /><Relationship Id="rId16" Type="http://schemas.openxmlformats.org/officeDocument/2006/relationships/hyperlink" Target="https://podminky.urs.cz/item/CS_URS_2024_02/571901111" TargetMode="External" /><Relationship Id="rId17" Type="http://schemas.openxmlformats.org/officeDocument/2006/relationships/hyperlink" Target="https://podminky.urs.cz/item/CS_URS_2024_02/573451112" TargetMode="External" /><Relationship Id="rId18" Type="http://schemas.openxmlformats.org/officeDocument/2006/relationships/hyperlink" Target="https://podminky.urs.cz/item/CS_URS_2024_02/574381112" TargetMode="External" /><Relationship Id="rId19" Type="http://schemas.openxmlformats.org/officeDocument/2006/relationships/hyperlink" Target="https://podminky.urs.cz/item/CS_URS_2024_02/599141111" TargetMode="External" /><Relationship Id="rId20" Type="http://schemas.openxmlformats.org/officeDocument/2006/relationships/hyperlink" Target="https://podminky.urs.cz/item/CS_URS_2024_02/998225111" TargetMode="External" /><Relationship Id="rId2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5" TargetMode="External" /><Relationship Id="rId2" Type="http://schemas.openxmlformats.org/officeDocument/2006/relationships/hyperlink" Target="https://podminky.urs.cz/item/CS_URS_2024_02/122252203" TargetMode="External" /><Relationship Id="rId3" Type="http://schemas.openxmlformats.org/officeDocument/2006/relationships/hyperlink" Target="https://podminky.urs.cz/item/CS_URS_2024_02/162751117" TargetMode="External" /><Relationship Id="rId4" Type="http://schemas.openxmlformats.org/officeDocument/2006/relationships/hyperlink" Target="https://podminky.urs.cz/item/CS_URS_2024_02/162751119" TargetMode="External" /><Relationship Id="rId5" Type="http://schemas.openxmlformats.org/officeDocument/2006/relationships/hyperlink" Target="https://podminky.urs.cz/item/CS_URS_2024_02/171152101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81152302" TargetMode="External" /><Relationship Id="rId9" Type="http://schemas.openxmlformats.org/officeDocument/2006/relationships/hyperlink" Target="https://podminky.urs.cz/item/CS_URS_2024_02/182151111" TargetMode="External" /><Relationship Id="rId10" Type="http://schemas.openxmlformats.org/officeDocument/2006/relationships/hyperlink" Target="https://podminky.urs.cz/item/CS_URS_2024_02/182351023" TargetMode="External" /><Relationship Id="rId11" Type="http://schemas.openxmlformats.org/officeDocument/2006/relationships/hyperlink" Target="https://podminky.urs.cz/item/CS_URS_2024_02/183405211" TargetMode="External" /><Relationship Id="rId12" Type="http://schemas.openxmlformats.org/officeDocument/2006/relationships/hyperlink" Target="https://podminky.urs.cz/item/CS_URS_2024_02/211971121" TargetMode="External" /><Relationship Id="rId13" Type="http://schemas.openxmlformats.org/officeDocument/2006/relationships/hyperlink" Target="https://podminky.urs.cz/item/CS_URS_2024_02/212752102" TargetMode="External" /><Relationship Id="rId14" Type="http://schemas.openxmlformats.org/officeDocument/2006/relationships/hyperlink" Target="https://podminky.urs.cz/item/CS_URS_2024_02/561061121" TargetMode="External" /><Relationship Id="rId15" Type="http://schemas.openxmlformats.org/officeDocument/2006/relationships/hyperlink" Target="https://podminky.urs.cz/item/CS_URS_2024_02/564851111" TargetMode="External" /><Relationship Id="rId16" Type="http://schemas.openxmlformats.org/officeDocument/2006/relationships/hyperlink" Target="https://podminky.urs.cz/item/CS_URS_2024_02/569851111" TargetMode="External" /><Relationship Id="rId17" Type="http://schemas.openxmlformats.org/officeDocument/2006/relationships/hyperlink" Target="https://podminky.urs.cz/item/CS_URS_2024_02/571901111" TargetMode="External" /><Relationship Id="rId18" Type="http://schemas.openxmlformats.org/officeDocument/2006/relationships/hyperlink" Target="https://podminky.urs.cz/item/CS_URS_2024_02/573451112" TargetMode="External" /><Relationship Id="rId19" Type="http://schemas.openxmlformats.org/officeDocument/2006/relationships/hyperlink" Target="https://podminky.urs.cz/item/CS_URS_2024_02/574381112" TargetMode="External" /><Relationship Id="rId20" Type="http://schemas.openxmlformats.org/officeDocument/2006/relationships/hyperlink" Target="https://podminky.urs.cz/item/CS_URS_2024_02/599141111" TargetMode="External" /><Relationship Id="rId21" Type="http://schemas.openxmlformats.org/officeDocument/2006/relationships/hyperlink" Target="https://podminky.urs.cz/item/CS_URS_2024_02/998225111" TargetMode="External" /><Relationship Id="rId22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001106" TargetMode="External" /><Relationship Id="rId2" Type="http://schemas.openxmlformats.org/officeDocument/2006/relationships/hyperlink" Target="https://podminky.urs.cz/item/CS_URS_2024_02/115101201" TargetMode="External" /><Relationship Id="rId3" Type="http://schemas.openxmlformats.org/officeDocument/2006/relationships/hyperlink" Target="https://podminky.urs.cz/item/CS_URS_2024_02/115101301" TargetMode="External" /><Relationship Id="rId4" Type="http://schemas.openxmlformats.org/officeDocument/2006/relationships/hyperlink" Target="https://podminky.urs.cz/item/CS_URS_2024_02/124253101" TargetMode="External" /><Relationship Id="rId5" Type="http://schemas.openxmlformats.org/officeDocument/2006/relationships/hyperlink" Target="https://podminky.urs.cz/item/CS_URS_2024_02/162251102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67151111" TargetMode="External" /><Relationship Id="rId9" Type="http://schemas.openxmlformats.org/officeDocument/2006/relationships/hyperlink" Target="https://podminky.urs.cz/item/CS_URS_2024_02/171103202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4151101" TargetMode="External" /><Relationship Id="rId13" Type="http://schemas.openxmlformats.org/officeDocument/2006/relationships/hyperlink" Target="https://podminky.urs.cz/item/CS_URS_2024_02/212752102" TargetMode="External" /><Relationship Id="rId14" Type="http://schemas.openxmlformats.org/officeDocument/2006/relationships/hyperlink" Target="https://podminky.urs.cz/item/CS_URS_2024_02/273313511" TargetMode="External" /><Relationship Id="rId15" Type="http://schemas.openxmlformats.org/officeDocument/2006/relationships/hyperlink" Target="https://podminky.urs.cz/item/CS_URS_2024_02/274322611" TargetMode="External" /><Relationship Id="rId16" Type="http://schemas.openxmlformats.org/officeDocument/2006/relationships/hyperlink" Target="https://podminky.urs.cz/item/CS_URS_2024_02/275321511" TargetMode="External" /><Relationship Id="rId17" Type="http://schemas.openxmlformats.org/officeDocument/2006/relationships/hyperlink" Target="https://podminky.urs.cz/item/CS_URS_2024_02/275351121" TargetMode="External" /><Relationship Id="rId18" Type="http://schemas.openxmlformats.org/officeDocument/2006/relationships/hyperlink" Target="https://podminky.urs.cz/item/CS_URS_2024_02/275351122" TargetMode="External" /><Relationship Id="rId19" Type="http://schemas.openxmlformats.org/officeDocument/2006/relationships/hyperlink" Target="https://podminky.urs.cz/item/CS_URS_2024_02/275361821" TargetMode="External" /><Relationship Id="rId20" Type="http://schemas.openxmlformats.org/officeDocument/2006/relationships/hyperlink" Target="https://podminky.urs.cz/item/CS_URS_2024_02/279321311" TargetMode="External" /><Relationship Id="rId21" Type="http://schemas.openxmlformats.org/officeDocument/2006/relationships/hyperlink" Target="https://podminky.urs.cz/item/CS_URS_2024_02/279351311" TargetMode="External" /><Relationship Id="rId22" Type="http://schemas.openxmlformats.org/officeDocument/2006/relationships/hyperlink" Target="https://podminky.urs.cz/item/CS_URS_2024_02/279351312" TargetMode="External" /><Relationship Id="rId23" Type="http://schemas.openxmlformats.org/officeDocument/2006/relationships/hyperlink" Target="https://podminky.urs.cz/item/CS_URS_2024_02/279362021" TargetMode="External" /><Relationship Id="rId24" Type="http://schemas.openxmlformats.org/officeDocument/2006/relationships/hyperlink" Target="https://podminky.urs.cz/item/CS_URS_2024_02/317321018" TargetMode="External" /><Relationship Id="rId25" Type="http://schemas.openxmlformats.org/officeDocument/2006/relationships/hyperlink" Target="https://podminky.urs.cz/item/CS_URS_2024_02/317351105" TargetMode="External" /><Relationship Id="rId26" Type="http://schemas.openxmlformats.org/officeDocument/2006/relationships/hyperlink" Target="https://podminky.urs.cz/item/CS_URS_2024_02/317351106" TargetMode="External" /><Relationship Id="rId27" Type="http://schemas.openxmlformats.org/officeDocument/2006/relationships/hyperlink" Target="https://podminky.urs.cz/item/CS_URS_2024_02/317361016" TargetMode="External" /><Relationship Id="rId28" Type="http://schemas.openxmlformats.org/officeDocument/2006/relationships/hyperlink" Target="https://podminky.urs.cz/item/CS_URS_2024_02/334323118" TargetMode="External" /><Relationship Id="rId29" Type="http://schemas.openxmlformats.org/officeDocument/2006/relationships/hyperlink" Target="https://podminky.urs.cz/item/CS_URS_2024_02/334351112" TargetMode="External" /><Relationship Id="rId30" Type="http://schemas.openxmlformats.org/officeDocument/2006/relationships/hyperlink" Target="https://podminky.urs.cz/item/CS_URS_2024_02/334351211" TargetMode="External" /><Relationship Id="rId31" Type="http://schemas.openxmlformats.org/officeDocument/2006/relationships/hyperlink" Target="https://podminky.urs.cz/item/CS_URS_2024_02/334361226" TargetMode="External" /><Relationship Id="rId32" Type="http://schemas.openxmlformats.org/officeDocument/2006/relationships/hyperlink" Target="https://podminky.urs.cz/item/CS_URS_2024_02/421321129" TargetMode="External" /><Relationship Id="rId33" Type="http://schemas.openxmlformats.org/officeDocument/2006/relationships/hyperlink" Target="https://podminky.urs.cz/item/CS_URS_2024_02/421351112" TargetMode="External" /><Relationship Id="rId34" Type="http://schemas.openxmlformats.org/officeDocument/2006/relationships/hyperlink" Target="https://podminky.urs.cz/item/CS_URS_2024_02/421351212" TargetMode="External" /><Relationship Id="rId35" Type="http://schemas.openxmlformats.org/officeDocument/2006/relationships/hyperlink" Target="https://podminky.urs.cz/item/CS_URS_2024_02/421361226" TargetMode="External" /><Relationship Id="rId36" Type="http://schemas.openxmlformats.org/officeDocument/2006/relationships/hyperlink" Target="https://podminky.urs.cz/item/CS_URS_2024_02/465512127" TargetMode="External" /><Relationship Id="rId37" Type="http://schemas.openxmlformats.org/officeDocument/2006/relationships/hyperlink" Target="https://podminky.urs.cz/item/CS_URS_2024_02/451317122" TargetMode="External" /><Relationship Id="rId38" Type="http://schemas.openxmlformats.org/officeDocument/2006/relationships/hyperlink" Target="https://podminky.urs.cz/item/CS_URS_2024_02/452318510" TargetMode="External" /><Relationship Id="rId39" Type="http://schemas.openxmlformats.org/officeDocument/2006/relationships/hyperlink" Target="https://podminky.urs.cz/item/CS_URS_2024_02/463212121" TargetMode="External" /><Relationship Id="rId40" Type="http://schemas.openxmlformats.org/officeDocument/2006/relationships/hyperlink" Target="https://podminky.urs.cz/item/CS_URS_2024_02/463212191" TargetMode="External" /><Relationship Id="rId41" Type="http://schemas.openxmlformats.org/officeDocument/2006/relationships/hyperlink" Target="https://podminky.urs.cz/item/CS_URS_2024_02/564861011" TargetMode="External" /><Relationship Id="rId42" Type="http://schemas.openxmlformats.org/officeDocument/2006/relationships/hyperlink" Target="https://podminky.urs.cz/item/CS_URS_2024_02/565145121" TargetMode="External" /><Relationship Id="rId43" Type="http://schemas.openxmlformats.org/officeDocument/2006/relationships/hyperlink" Target="https://podminky.urs.cz/item/CS_URS_2024_02/564952111" TargetMode="External" /><Relationship Id="rId44" Type="http://schemas.openxmlformats.org/officeDocument/2006/relationships/hyperlink" Target="https://podminky.urs.cz/item/CS_URS_2024_02/573191111" TargetMode="External" /><Relationship Id="rId45" Type="http://schemas.openxmlformats.org/officeDocument/2006/relationships/hyperlink" Target="https://podminky.urs.cz/item/CS_URS_2024_02/573211107" TargetMode="External" /><Relationship Id="rId46" Type="http://schemas.openxmlformats.org/officeDocument/2006/relationships/hyperlink" Target="https://podminky.urs.cz/item/CS_URS_2024_02/577134211" TargetMode="External" /><Relationship Id="rId47" Type="http://schemas.openxmlformats.org/officeDocument/2006/relationships/hyperlink" Target="https://podminky.urs.cz/item/CS_URS_2024_02/577146111" TargetMode="External" /><Relationship Id="rId48" Type="http://schemas.openxmlformats.org/officeDocument/2006/relationships/hyperlink" Target="https://podminky.urs.cz/item/CS_URS_2024_02/578143113" TargetMode="External" /><Relationship Id="rId49" Type="http://schemas.openxmlformats.org/officeDocument/2006/relationships/hyperlink" Target="https://podminky.urs.cz/item/CS_URS_2024_02/631311132" TargetMode="External" /><Relationship Id="rId50" Type="http://schemas.openxmlformats.org/officeDocument/2006/relationships/hyperlink" Target="https://podminky.urs.cz/item/CS_URS_2024_02/631362021" TargetMode="External" /><Relationship Id="rId51" Type="http://schemas.openxmlformats.org/officeDocument/2006/relationships/hyperlink" Target="https://podminky.urs.cz/item/CS_URS_2024_02/916131212" TargetMode="External" /><Relationship Id="rId52" Type="http://schemas.openxmlformats.org/officeDocument/2006/relationships/hyperlink" Target="https://podminky.urs.cz/item/CS_URS_2024_02/916131213" TargetMode="External" /><Relationship Id="rId53" Type="http://schemas.openxmlformats.org/officeDocument/2006/relationships/hyperlink" Target="https://podminky.urs.cz/item/CS_URS_2024_02/949101111" TargetMode="External" /><Relationship Id="rId54" Type="http://schemas.openxmlformats.org/officeDocument/2006/relationships/hyperlink" Target="https://podminky.urs.cz/item/CS_URS_2024_02/953334624" TargetMode="External" /><Relationship Id="rId55" Type="http://schemas.openxmlformats.org/officeDocument/2006/relationships/hyperlink" Target="https://podminky.urs.cz/item/CS_URS_2024_02/953961114" TargetMode="External" /><Relationship Id="rId56" Type="http://schemas.openxmlformats.org/officeDocument/2006/relationships/hyperlink" Target="https://podminky.urs.cz/item/CS_URS_2024_02/998212111" TargetMode="External" /><Relationship Id="rId57" Type="http://schemas.openxmlformats.org/officeDocument/2006/relationships/hyperlink" Target="https://podminky.urs.cz/item/CS_URS_2024_02/711311001" TargetMode="External" /><Relationship Id="rId58" Type="http://schemas.openxmlformats.org/officeDocument/2006/relationships/hyperlink" Target="https://podminky.urs.cz/item/CS_URS_2024_02/711321132" TargetMode="External" /><Relationship Id="rId59" Type="http://schemas.openxmlformats.org/officeDocument/2006/relationships/hyperlink" Target="https://podminky.urs.cz/item/CS_URS_2024_02/711341564" TargetMode="External" /><Relationship Id="rId60" Type="http://schemas.openxmlformats.org/officeDocument/2006/relationships/hyperlink" Target="https://podminky.urs.cz/item/CS_URS_2024_02/998711102" TargetMode="External" /><Relationship Id="rId61" Type="http://schemas.openxmlformats.org/officeDocument/2006/relationships/hyperlink" Target="https://podminky.urs.cz/item/CS_URS_2024_02/767995115" TargetMode="External" /><Relationship Id="rId62" Type="http://schemas.openxmlformats.org/officeDocument/2006/relationships/hyperlink" Target="https://podminky.urs.cz/item/CS_URS_2024_02/998767101" TargetMode="External" /><Relationship Id="rId63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2021112" TargetMode="External" /><Relationship Id="rId2" Type="http://schemas.openxmlformats.org/officeDocument/2006/relationships/hyperlink" Target="https://podminky.urs.cz/item/CS_URS_2024_02/963065512" TargetMode="External" /><Relationship Id="rId3" Type="http://schemas.openxmlformats.org/officeDocument/2006/relationships/hyperlink" Target="https://podminky.urs.cz/item/CS_URS_2024_02/963071111" TargetMode="External" /><Relationship Id="rId4" Type="http://schemas.openxmlformats.org/officeDocument/2006/relationships/hyperlink" Target="https://podminky.urs.cz/item/CS_URS_2024_02/997013501" TargetMode="External" /><Relationship Id="rId5" Type="http://schemas.openxmlformats.org/officeDocument/2006/relationships/hyperlink" Target="https://podminky.urs.cz/item/CS_URS_2024_02/997013509" TargetMode="External" /><Relationship Id="rId6" Type="http://schemas.openxmlformats.org/officeDocument/2006/relationships/hyperlink" Target="https://podminky.urs.cz/item/CS_URS_2024_02/997013869" TargetMode="External" /><Relationship Id="rId7" Type="http://schemas.openxmlformats.org/officeDocument/2006/relationships/hyperlink" Target="https://podminky.urs.cz/item/CS_URS_2024_02/997211111" TargetMode="External" /><Relationship Id="rId8" Type="http://schemas.openxmlformats.org/officeDocument/2006/relationships/hyperlink" Target="https://podminky.urs.cz/item/CS_URS_2024_02/997211612" TargetMode="External" /><Relationship Id="rId9" Type="http://schemas.openxmlformats.org/officeDocument/2006/relationships/hyperlink" Target="https://podminky.urs.cz/item/CS_URS_2024_02/998212111" TargetMode="External" /><Relationship Id="rId10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2" TargetMode="External" /><Relationship Id="rId2" Type="http://schemas.openxmlformats.org/officeDocument/2006/relationships/hyperlink" Target="https://podminky.urs.cz/item/CS_URS_2024_02/111251101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155221" TargetMode="External" /><Relationship Id="rId5" Type="http://schemas.openxmlformats.org/officeDocument/2006/relationships/hyperlink" Target="https://podminky.urs.cz/item/CS_URS_2024_02/112155315" TargetMode="External" /><Relationship Id="rId6" Type="http://schemas.openxmlformats.org/officeDocument/2006/relationships/hyperlink" Target="https://podminky.urs.cz/item/CS_URS_2024_02/112211112" TargetMode="External" /><Relationship Id="rId7" Type="http://schemas.openxmlformats.org/officeDocument/2006/relationships/hyperlink" Target="https://podminky.urs.cz/item/CS_URS_2024_02/112251102" TargetMode="External" /><Relationship Id="rId8" Type="http://schemas.openxmlformats.org/officeDocument/2006/relationships/hyperlink" Target="https://podminky.urs.cz/item/CS_URS_2024_02/113151111" TargetMode="External" /><Relationship Id="rId9" Type="http://schemas.openxmlformats.org/officeDocument/2006/relationships/hyperlink" Target="https://podminky.urs.cz/item/CS_URS_2024_02/113152111" TargetMode="External" /><Relationship Id="rId10" Type="http://schemas.openxmlformats.org/officeDocument/2006/relationships/hyperlink" Target="https://podminky.urs.cz/item/CS_URS_2024_02/115101201" TargetMode="External" /><Relationship Id="rId11" Type="http://schemas.openxmlformats.org/officeDocument/2006/relationships/hyperlink" Target="https://podminky.urs.cz/item/CS_URS_2024_02/115101301" TargetMode="External" /><Relationship Id="rId12" Type="http://schemas.openxmlformats.org/officeDocument/2006/relationships/hyperlink" Target="https://podminky.urs.cz/item/CS_URS_2024_02/121151125" TargetMode="External" /><Relationship Id="rId13" Type="http://schemas.openxmlformats.org/officeDocument/2006/relationships/hyperlink" Target="https://podminky.urs.cz/item/CS_URS_2024_02/121151126" TargetMode="External" /><Relationship Id="rId14" Type="http://schemas.openxmlformats.org/officeDocument/2006/relationships/hyperlink" Target="https://podminky.urs.cz/item/CS_URS_2024_02/122252205" TargetMode="External" /><Relationship Id="rId15" Type="http://schemas.openxmlformats.org/officeDocument/2006/relationships/hyperlink" Target="https://podminky.urs.cz/item/CS_URS_2024_02/131251100" TargetMode="External" /><Relationship Id="rId16" Type="http://schemas.openxmlformats.org/officeDocument/2006/relationships/hyperlink" Target="https://podminky.urs.cz/item/CS_URS_2024_02/162751117" TargetMode="External" /><Relationship Id="rId17" Type="http://schemas.openxmlformats.org/officeDocument/2006/relationships/hyperlink" Target="https://podminky.urs.cz/item/CS_URS_2024_02/162751119" TargetMode="External" /><Relationship Id="rId18" Type="http://schemas.openxmlformats.org/officeDocument/2006/relationships/hyperlink" Target="https://podminky.urs.cz/item/CS_URS_2024_02/171152101" TargetMode="External" /><Relationship Id="rId19" Type="http://schemas.openxmlformats.org/officeDocument/2006/relationships/hyperlink" Target="https://podminky.urs.cz/item/CS_URS_2024_02/171201231" TargetMode="External" /><Relationship Id="rId20" Type="http://schemas.openxmlformats.org/officeDocument/2006/relationships/hyperlink" Target="https://podminky.urs.cz/item/CS_URS_2024_02/171251201" TargetMode="External" /><Relationship Id="rId21" Type="http://schemas.openxmlformats.org/officeDocument/2006/relationships/hyperlink" Target="https://podminky.urs.cz/item/CS_URS_2024_02/174251101" TargetMode="External" /><Relationship Id="rId22" Type="http://schemas.openxmlformats.org/officeDocument/2006/relationships/hyperlink" Target="https://podminky.urs.cz/item/CS_URS_2024_02/181152301" TargetMode="External" /><Relationship Id="rId23" Type="http://schemas.openxmlformats.org/officeDocument/2006/relationships/hyperlink" Target="https://podminky.urs.cz/item/CS_URS_2024_02/181152302" TargetMode="External" /><Relationship Id="rId24" Type="http://schemas.openxmlformats.org/officeDocument/2006/relationships/hyperlink" Target="https://podminky.urs.cz/item/CS_URS_2024_02/181351005" TargetMode="External" /><Relationship Id="rId25" Type="http://schemas.openxmlformats.org/officeDocument/2006/relationships/hyperlink" Target="https://podminky.urs.cz/item/CS_URS_2024_02/182151111" TargetMode="External" /><Relationship Id="rId26" Type="http://schemas.openxmlformats.org/officeDocument/2006/relationships/hyperlink" Target="https://podminky.urs.cz/item/CS_URS_2024_02/182351133" TargetMode="External" /><Relationship Id="rId27" Type="http://schemas.openxmlformats.org/officeDocument/2006/relationships/hyperlink" Target="https://podminky.urs.cz/item/CS_URS_2024_02/183405211" TargetMode="External" /><Relationship Id="rId28" Type="http://schemas.openxmlformats.org/officeDocument/2006/relationships/hyperlink" Target="https://podminky.urs.cz/item/CS_URS_2024_02/211971121" TargetMode="External" /><Relationship Id="rId29" Type="http://schemas.openxmlformats.org/officeDocument/2006/relationships/hyperlink" Target="https://podminky.urs.cz/item/CS_URS_2024_02/212752102" TargetMode="External" /><Relationship Id="rId30" Type="http://schemas.openxmlformats.org/officeDocument/2006/relationships/hyperlink" Target="https://podminky.urs.cz/item/CS_URS_2024_02/273321611" TargetMode="External" /><Relationship Id="rId31" Type="http://schemas.openxmlformats.org/officeDocument/2006/relationships/hyperlink" Target="https://podminky.urs.cz/item/CS_URS_2024_02/273351121" TargetMode="External" /><Relationship Id="rId32" Type="http://schemas.openxmlformats.org/officeDocument/2006/relationships/hyperlink" Target="https://podminky.urs.cz/item/CS_URS_2024_02/273351122" TargetMode="External" /><Relationship Id="rId33" Type="http://schemas.openxmlformats.org/officeDocument/2006/relationships/hyperlink" Target="https://podminky.urs.cz/item/CS_URS_2024_02/273362021" TargetMode="External" /><Relationship Id="rId34" Type="http://schemas.openxmlformats.org/officeDocument/2006/relationships/hyperlink" Target="https://podminky.urs.cz/item/CS_URS_2024_02/321321116" TargetMode="External" /><Relationship Id="rId35" Type="http://schemas.openxmlformats.org/officeDocument/2006/relationships/hyperlink" Target="https://podminky.urs.cz/item/CS_URS_2024_02/321351010" TargetMode="External" /><Relationship Id="rId36" Type="http://schemas.openxmlformats.org/officeDocument/2006/relationships/hyperlink" Target="https://podminky.urs.cz/item/CS_URS_2024_02/321352010" TargetMode="External" /><Relationship Id="rId37" Type="http://schemas.openxmlformats.org/officeDocument/2006/relationships/hyperlink" Target="https://podminky.urs.cz/item/CS_URS_2024_02/321368211" TargetMode="External" /><Relationship Id="rId38" Type="http://schemas.openxmlformats.org/officeDocument/2006/relationships/hyperlink" Target="https://podminky.urs.cz/item/CS_URS_2024_02/452112112" TargetMode="External" /><Relationship Id="rId39" Type="http://schemas.openxmlformats.org/officeDocument/2006/relationships/hyperlink" Target="https://podminky.urs.cz/item/CS_URS_2024_02/561061121" TargetMode="External" /><Relationship Id="rId40" Type="http://schemas.openxmlformats.org/officeDocument/2006/relationships/hyperlink" Target="https://podminky.urs.cz/item/CS_URS_2024_02/564851111" TargetMode="External" /><Relationship Id="rId41" Type="http://schemas.openxmlformats.org/officeDocument/2006/relationships/hyperlink" Target="https://podminky.urs.cz/item/CS_URS_2024_02/569851111" TargetMode="External" /><Relationship Id="rId42" Type="http://schemas.openxmlformats.org/officeDocument/2006/relationships/hyperlink" Target="https://podminky.urs.cz/item/CS_URS_2024_02/571901111" TargetMode="External" /><Relationship Id="rId43" Type="http://schemas.openxmlformats.org/officeDocument/2006/relationships/hyperlink" Target="https://podminky.urs.cz/item/CS_URS_2024_02/573451112" TargetMode="External" /><Relationship Id="rId44" Type="http://schemas.openxmlformats.org/officeDocument/2006/relationships/hyperlink" Target="https://podminky.urs.cz/item/CS_URS_2024_02/574381112" TargetMode="External" /><Relationship Id="rId45" Type="http://schemas.openxmlformats.org/officeDocument/2006/relationships/hyperlink" Target="https://podminky.urs.cz/item/CS_URS_2024_02/899102211" TargetMode="External" /><Relationship Id="rId46" Type="http://schemas.openxmlformats.org/officeDocument/2006/relationships/hyperlink" Target="https://podminky.urs.cz/item/CS_URS_2024_02/899104112" TargetMode="External" /><Relationship Id="rId47" Type="http://schemas.openxmlformats.org/officeDocument/2006/relationships/hyperlink" Target="https://podminky.urs.cz/item/CS_URS_2024_02/899623181" TargetMode="External" /><Relationship Id="rId48" Type="http://schemas.openxmlformats.org/officeDocument/2006/relationships/hyperlink" Target="https://podminky.urs.cz/item/CS_URS_2023_02/899643111" TargetMode="External" /><Relationship Id="rId49" Type="http://schemas.openxmlformats.org/officeDocument/2006/relationships/hyperlink" Target="https://podminky.urs.cz/item/CS_URS_2024_02/912211111" TargetMode="External" /><Relationship Id="rId50" Type="http://schemas.openxmlformats.org/officeDocument/2006/relationships/hyperlink" Target="https://podminky.urs.cz/item/CS_URS_2024_02/919542111" TargetMode="External" /><Relationship Id="rId51" Type="http://schemas.openxmlformats.org/officeDocument/2006/relationships/hyperlink" Target="https://podminky.urs.cz/item/CS_URS_2024_02/997013501" TargetMode="External" /><Relationship Id="rId52" Type="http://schemas.openxmlformats.org/officeDocument/2006/relationships/hyperlink" Target="https://podminky.urs.cz/item/CS_URS_2024_02/997013509" TargetMode="External" /><Relationship Id="rId53" Type="http://schemas.openxmlformats.org/officeDocument/2006/relationships/hyperlink" Target="https://podminky.urs.cz/item/CS_URS_2024_02/997013862" TargetMode="External" /><Relationship Id="rId54" Type="http://schemas.openxmlformats.org/officeDocument/2006/relationships/hyperlink" Target="https://podminky.urs.cz/item/CS_URS_2024_02/998225111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16" TargetMode="External" /><Relationship Id="rId2" Type="http://schemas.openxmlformats.org/officeDocument/2006/relationships/hyperlink" Target="https://podminky.urs.cz/item/CS_URS_2024_02/122252203" TargetMode="External" /><Relationship Id="rId3" Type="http://schemas.openxmlformats.org/officeDocument/2006/relationships/hyperlink" Target="https://podminky.urs.cz/item/CS_URS_2024_02/124253100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152101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1251201" TargetMode="External" /><Relationship Id="rId9" Type="http://schemas.openxmlformats.org/officeDocument/2006/relationships/hyperlink" Target="https://podminky.urs.cz/item/CS_URS_2024_02/181152302" TargetMode="External" /><Relationship Id="rId10" Type="http://schemas.openxmlformats.org/officeDocument/2006/relationships/hyperlink" Target="https://podminky.urs.cz/item/CS_URS_2024_02/182151111" TargetMode="External" /><Relationship Id="rId11" Type="http://schemas.openxmlformats.org/officeDocument/2006/relationships/hyperlink" Target="https://podminky.urs.cz/item/CS_URS_2024_02/182351023" TargetMode="External" /><Relationship Id="rId12" Type="http://schemas.openxmlformats.org/officeDocument/2006/relationships/hyperlink" Target="https://podminky.urs.cz/item/CS_URS_2024_02/183405211" TargetMode="External" /><Relationship Id="rId13" Type="http://schemas.openxmlformats.org/officeDocument/2006/relationships/hyperlink" Target="https://podminky.urs.cz/item/CS_URS_2024_02/211971121" TargetMode="External" /><Relationship Id="rId14" Type="http://schemas.openxmlformats.org/officeDocument/2006/relationships/hyperlink" Target="https://podminky.urs.cz/item/CS_URS_2024_02/212752102" TargetMode="External" /><Relationship Id="rId15" Type="http://schemas.openxmlformats.org/officeDocument/2006/relationships/hyperlink" Target="https://podminky.urs.cz/item/CS_URS_2024_02/452318510" TargetMode="External" /><Relationship Id="rId16" Type="http://schemas.openxmlformats.org/officeDocument/2006/relationships/hyperlink" Target="https://podminky.urs.cz/item/CS_URS_2024_02/561061121" TargetMode="External" /><Relationship Id="rId17" Type="http://schemas.openxmlformats.org/officeDocument/2006/relationships/hyperlink" Target="https://podminky.urs.cz/item/CS_URS_2024_02/564851111" TargetMode="External" /><Relationship Id="rId18" Type="http://schemas.openxmlformats.org/officeDocument/2006/relationships/hyperlink" Target="https://podminky.urs.cz/item/CS_URS_2024_02/569851111" TargetMode="External" /><Relationship Id="rId19" Type="http://schemas.openxmlformats.org/officeDocument/2006/relationships/hyperlink" Target="https://podminky.urs.cz/item/CS_URS_2024_02/571901111" TargetMode="External" /><Relationship Id="rId20" Type="http://schemas.openxmlformats.org/officeDocument/2006/relationships/hyperlink" Target="https://podminky.urs.cz/item/CS_URS_2024_02/573451112" TargetMode="External" /><Relationship Id="rId21" Type="http://schemas.openxmlformats.org/officeDocument/2006/relationships/hyperlink" Target="https://podminky.urs.cz/item/CS_URS_2024_02/574381112" TargetMode="External" /><Relationship Id="rId22" Type="http://schemas.openxmlformats.org/officeDocument/2006/relationships/hyperlink" Target="https://podminky.urs.cz/item/CS_URS_2024_02/599141111" TargetMode="External" /><Relationship Id="rId23" Type="http://schemas.openxmlformats.org/officeDocument/2006/relationships/hyperlink" Target="https://podminky.urs.cz/item/CS_URS_2024_02/998225111" TargetMode="External" /><Relationship Id="rId24" Type="http://schemas.openxmlformats.org/officeDocument/2006/relationships/hyperlink" Target="https://podminky.urs.cz/item/CS_URS_2024_02/772591913" TargetMode="External" /><Relationship Id="rId2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2" TargetMode="External" /><Relationship Id="rId2" Type="http://schemas.openxmlformats.org/officeDocument/2006/relationships/hyperlink" Target="https://podminky.urs.cz/item/CS_URS_2024_02/111251101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155221" TargetMode="External" /><Relationship Id="rId5" Type="http://schemas.openxmlformats.org/officeDocument/2006/relationships/hyperlink" Target="https://podminky.urs.cz/item/CS_URS_2024_02/112155315" TargetMode="External" /><Relationship Id="rId6" Type="http://schemas.openxmlformats.org/officeDocument/2006/relationships/hyperlink" Target="https://podminky.urs.cz/item/CS_URS_2024_02/112211112" TargetMode="External" /><Relationship Id="rId7" Type="http://schemas.openxmlformats.org/officeDocument/2006/relationships/hyperlink" Target="https://podminky.urs.cz/item/CS_URS_2024_02/112251102" TargetMode="External" /><Relationship Id="rId8" Type="http://schemas.openxmlformats.org/officeDocument/2006/relationships/hyperlink" Target="https://podminky.urs.cz/item/CS_URS_2024_02/121151123" TargetMode="External" /><Relationship Id="rId9" Type="http://schemas.openxmlformats.org/officeDocument/2006/relationships/hyperlink" Target="https://podminky.urs.cz/item/CS_URS_2024_02/122252205" TargetMode="External" /><Relationship Id="rId10" Type="http://schemas.openxmlformats.org/officeDocument/2006/relationships/hyperlink" Target="https://podminky.urs.cz/item/CS_URS_2024_02/162751117" TargetMode="External" /><Relationship Id="rId11" Type="http://schemas.openxmlformats.org/officeDocument/2006/relationships/hyperlink" Target="https://podminky.urs.cz/item/CS_URS_2024_02/162751119" TargetMode="External" /><Relationship Id="rId12" Type="http://schemas.openxmlformats.org/officeDocument/2006/relationships/hyperlink" Target="https://podminky.urs.cz/item/CS_URS_2024_02/171152101" TargetMode="External" /><Relationship Id="rId13" Type="http://schemas.openxmlformats.org/officeDocument/2006/relationships/hyperlink" Target="https://podminky.urs.cz/item/CS_URS_2024_02/171201231" TargetMode="External" /><Relationship Id="rId14" Type="http://schemas.openxmlformats.org/officeDocument/2006/relationships/hyperlink" Target="https://podminky.urs.cz/item/CS_URS_2024_02/171251201" TargetMode="External" /><Relationship Id="rId15" Type="http://schemas.openxmlformats.org/officeDocument/2006/relationships/hyperlink" Target="https://podminky.urs.cz/item/CS_URS_2024_02/181152302" TargetMode="External" /><Relationship Id="rId16" Type="http://schemas.openxmlformats.org/officeDocument/2006/relationships/hyperlink" Target="https://podminky.urs.cz/item/CS_URS_2024_02/182151111" TargetMode="External" /><Relationship Id="rId17" Type="http://schemas.openxmlformats.org/officeDocument/2006/relationships/hyperlink" Target="https://podminky.urs.cz/item/CS_URS_2024_02/182351023" TargetMode="External" /><Relationship Id="rId18" Type="http://schemas.openxmlformats.org/officeDocument/2006/relationships/hyperlink" Target="https://podminky.urs.cz/item/CS_URS_2024_02/183405211" TargetMode="External" /><Relationship Id="rId19" Type="http://schemas.openxmlformats.org/officeDocument/2006/relationships/hyperlink" Target="https://podminky.urs.cz/item/CS_URS_2024_02/452318510" TargetMode="External" /><Relationship Id="rId20" Type="http://schemas.openxmlformats.org/officeDocument/2006/relationships/hyperlink" Target="https://podminky.urs.cz/item/CS_URS_2024_02/463211151" TargetMode="External" /><Relationship Id="rId21" Type="http://schemas.openxmlformats.org/officeDocument/2006/relationships/hyperlink" Target="https://podminky.urs.cz/item/CS_URS_2024_02/561061121" TargetMode="External" /><Relationship Id="rId22" Type="http://schemas.openxmlformats.org/officeDocument/2006/relationships/hyperlink" Target="https://podminky.urs.cz/item/CS_URS_2024_02/564851111" TargetMode="External" /><Relationship Id="rId23" Type="http://schemas.openxmlformats.org/officeDocument/2006/relationships/hyperlink" Target="https://podminky.urs.cz/item/CS_URS_2024_02/569851111" TargetMode="External" /><Relationship Id="rId24" Type="http://schemas.openxmlformats.org/officeDocument/2006/relationships/hyperlink" Target="https://podminky.urs.cz/item/CS_URS_2024_02/571901111" TargetMode="External" /><Relationship Id="rId25" Type="http://schemas.openxmlformats.org/officeDocument/2006/relationships/hyperlink" Target="https://podminky.urs.cz/item/CS_URS_2024_02/573451112" TargetMode="External" /><Relationship Id="rId26" Type="http://schemas.openxmlformats.org/officeDocument/2006/relationships/hyperlink" Target="https://podminky.urs.cz/item/CS_URS_2024_02/574381112" TargetMode="External" /><Relationship Id="rId27" Type="http://schemas.openxmlformats.org/officeDocument/2006/relationships/hyperlink" Target="https://podminky.urs.cz/item/CS_URS_2024_02/599141111" TargetMode="External" /><Relationship Id="rId28" Type="http://schemas.openxmlformats.org/officeDocument/2006/relationships/hyperlink" Target="https://podminky.urs.cz/item/CS_URS_2024_02/998225111" TargetMode="External" /><Relationship Id="rId2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2" TargetMode="External" /><Relationship Id="rId2" Type="http://schemas.openxmlformats.org/officeDocument/2006/relationships/hyperlink" Target="https://podminky.urs.cz/item/CS_URS_2024_02/111251103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101104" TargetMode="External" /><Relationship Id="rId5" Type="http://schemas.openxmlformats.org/officeDocument/2006/relationships/hyperlink" Target="https://podminky.urs.cz/item/CS_URS_2024_02/112111111" TargetMode="External" /><Relationship Id="rId6" Type="http://schemas.openxmlformats.org/officeDocument/2006/relationships/hyperlink" Target="https://podminky.urs.cz/item/CS_URS_2024_02/112155221" TargetMode="External" /><Relationship Id="rId7" Type="http://schemas.openxmlformats.org/officeDocument/2006/relationships/hyperlink" Target="https://podminky.urs.cz/item/CS_URS_2024_02/112155315" TargetMode="External" /><Relationship Id="rId8" Type="http://schemas.openxmlformats.org/officeDocument/2006/relationships/hyperlink" Target="https://podminky.urs.cz/item/CS_URS_2024_02/112211112" TargetMode="External" /><Relationship Id="rId9" Type="http://schemas.openxmlformats.org/officeDocument/2006/relationships/hyperlink" Target="https://podminky.urs.cz/item/CS_URS_2024_02/112211113" TargetMode="External" /><Relationship Id="rId10" Type="http://schemas.openxmlformats.org/officeDocument/2006/relationships/hyperlink" Target="https://podminky.urs.cz/item/CS_URS_2024_02/112251102" TargetMode="External" /><Relationship Id="rId11" Type="http://schemas.openxmlformats.org/officeDocument/2006/relationships/hyperlink" Target="https://podminky.urs.cz/item/CS_URS_2024_02/112251104" TargetMode="External" /><Relationship Id="rId12" Type="http://schemas.openxmlformats.org/officeDocument/2006/relationships/hyperlink" Target="https://podminky.urs.cz/item/CS_URS_2024_02/113107441" TargetMode="External" /><Relationship Id="rId13" Type="http://schemas.openxmlformats.org/officeDocument/2006/relationships/hyperlink" Target="https://podminky.urs.cz/item/CS_URS_2024_02/113151111" TargetMode="External" /><Relationship Id="rId14" Type="http://schemas.openxmlformats.org/officeDocument/2006/relationships/hyperlink" Target="https://podminky.urs.cz/item/CS_URS_2024_02/113152111" TargetMode="External" /><Relationship Id="rId15" Type="http://schemas.openxmlformats.org/officeDocument/2006/relationships/hyperlink" Target="https://podminky.urs.cz/item/CS_URS_2024_02/121151125" TargetMode="External" /><Relationship Id="rId16" Type="http://schemas.openxmlformats.org/officeDocument/2006/relationships/hyperlink" Target="https://podminky.urs.cz/item/CS_URS_2024_02/122252204" TargetMode="External" /><Relationship Id="rId17" Type="http://schemas.openxmlformats.org/officeDocument/2006/relationships/hyperlink" Target="https://podminky.urs.cz/item/CS_URS_2024_02/162751117" TargetMode="External" /><Relationship Id="rId18" Type="http://schemas.openxmlformats.org/officeDocument/2006/relationships/hyperlink" Target="https://podminky.urs.cz/item/CS_URS_2024_02/162751119" TargetMode="External" /><Relationship Id="rId19" Type="http://schemas.openxmlformats.org/officeDocument/2006/relationships/hyperlink" Target="https://podminky.urs.cz/item/CS_URS_2024_02/171152101" TargetMode="External" /><Relationship Id="rId20" Type="http://schemas.openxmlformats.org/officeDocument/2006/relationships/hyperlink" Target="https://podminky.urs.cz/item/CS_URS_2024_02/171201231" TargetMode="External" /><Relationship Id="rId21" Type="http://schemas.openxmlformats.org/officeDocument/2006/relationships/hyperlink" Target="https://podminky.urs.cz/item/CS_URS_2024_02/171251201" TargetMode="External" /><Relationship Id="rId22" Type="http://schemas.openxmlformats.org/officeDocument/2006/relationships/hyperlink" Target="https://podminky.urs.cz/item/CS_URS_2024_02/181152302" TargetMode="External" /><Relationship Id="rId23" Type="http://schemas.openxmlformats.org/officeDocument/2006/relationships/hyperlink" Target="https://podminky.urs.cz/item/CS_URS_2024_02/182151111" TargetMode="External" /><Relationship Id="rId24" Type="http://schemas.openxmlformats.org/officeDocument/2006/relationships/hyperlink" Target="https://podminky.urs.cz/item/CS_URS_2024_02/182351133" TargetMode="External" /><Relationship Id="rId25" Type="http://schemas.openxmlformats.org/officeDocument/2006/relationships/hyperlink" Target="https://podminky.urs.cz/item/CS_URS_2024_02/183405211" TargetMode="External" /><Relationship Id="rId26" Type="http://schemas.openxmlformats.org/officeDocument/2006/relationships/hyperlink" Target="https://podminky.urs.cz/item/CS_URS_2024_02/211971121" TargetMode="External" /><Relationship Id="rId27" Type="http://schemas.openxmlformats.org/officeDocument/2006/relationships/hyperlink" Target="https://podminky.urs.cz/item/CS_URS_2024_02/212752102" TargetMode="External" /><Relationship Id="rId28" Type="http://schemas.openxmlformats.org/officeDocument/2006/relationships/hyperlink" Target="https://podminky.urs.cz/item/CS_URS_2024_02/452112112" TargetMode="External" /><Relationship Id="rId29" Type="http://schemas.openxmlformats.org/officeDocument/2006/relationships/hyperlink" Target="https://podminky.urs.cz/item/CS_URS_2024_02/561061121" TargetMode="External" /><Relationship Id="rId30" Type="http://schemas.openxmlformats.org/officeDocument/2006/relationships/hyperlink" Target="https://podminky.urs.cz/item/CS_URS_2024_02/564851111" TargetMode="External" /><Relationship Id="rId31" Type="http://schemas.openxmlformats.org/officeDocument/2006/relationships/hyperlink" Target="https://podminky.urs.cz/item/CS_URS_2024_02/569851111" TargetMode="External" /><Relationship Id="rId32" Type="http://schemas.openxmlformats.org/officeDocument/2006/relationships/hyperlink" Target="https://podminky.urs.cz/item/CS_URS_2024_02/571901111" TargetMode="External" /><Relationship Id="rId33" Type="http://schemas.openxmlformats.org/officeDocument/2006/relationships/hyperlink" Target="https://podminky.urs.cz/item/CS_URS_2024_02/573451112" TargetMode="External" /><Relationship Id="rId34" Type="http://schemas.openxmlformats.org/officeDocument/2006/relationships/hyperlink" Target="https://podminky.urs.cz/item/CS_URS_2024_02/574381112" TargetMode="External" /><Relationship Id="rId35" Type="http://schemas.openxmlformats.org/officeDocument/2006/relationships/hyperlink" Target="https://podminky.urs.cz/item/CS_URS_2024_02/599141111" TargetMode="External" /><Relationship Id="rId36" Type="http://schemas.openxmlformats.org/officeDocument/2006/relationships/hyperlink" Target="https://podminky.urs.cz/item/CS_URS_2024_02/899102211" TargetMode="External" /><Relationship Id="rId37" Type="http://schemas.openxmlformats.org/officeDocument/2006/relationships/hyperlink" Target="https://podminky.urs.cz/item/CS_URS_2024_02/899104112" TargetMode="External" /><Relationship Id="rId38" Type="http://schemas.openxmlformats.org/officeDocument/2006/relationships/hyperlink" Target="https://podminky.urs.cz/item/CS_URS_2024_02/997013501" TargetMode="External" /><Relationship Id="rId39" Type="http://schemas.openxmlformats.org/officeDocument/2006/relationships/hyperlink" Target="https://podminky.urs.cz/item/CS_URS_2024_02/997013509" TargetMode="External" /><Relationship Id="rId40" Type="http://schemas.openxmlformats.org/officeDocument/2006/relationships/hyperlink" Target="https://podminky.urs.cz/item/CS_URS_2024_02/997013862" TargetMode="External" /><Relationship Id="rId41" Type="http://schemas.openxmlformats.org/officeDocument/2006/relationships/hyperlink" Target="https://podminky.urs.cz/item/CS_URS_2024_02/997013875" TargetMode="External" /><Relationship Id="rId42" Type="http://schemas.openxmlformats.org/officeDocument/2006/relationships/hyperlink" Target="https://podminky.urs.cz/item/CS_URS_2024_02/998225111" TargetMode="External" /><Relationship Id="rId4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15" TargetMode="External" /><Relationship Id="rId2" Type="http://schemas.openxmlformats.org/officeDocument/2006/relationships/hyperlink" Target="https://podminky.urs.cz/item/CS_URS_2024_02/122252203" TargetMode="External" /><Relationship Id="rId3" Type="http://schemas.openxmlformats.org/officeDocument/2006/relationships/hyperlink" Target="https://podminky.urs.cz/item/CS_URS_2024_02/131251100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152101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1251201" TargetMode="External" /><Relationship Id="rId9" Type="http://schemas.openxmlformats.org/officeDocument/2006/relationships/hyperlink" Target="https://podminky.urs.cz/item/CS_URS_2024_02/174251101" TargetMode="External" /><Relationship Id="rId10" Type="http://schemas.openxmlformats.org/officeDocument/2006/relationships/hyperlink" Target="https://podminky.urs.cz/item/CS_URS_2024_02/181152301" TargetMode="External" /><Relationship Id="rId11" Type="http://schemas.openxmlformats.org/officeDocument/2006/relationships/hyperlink" Target="https://podminky.urs.cz/item/CS_URS_2024_02/181152302" TargetMode="External" /><Relationship Id="rId12" Type="http://schemas.openxmlformats.org/officeDocument/2006/relationships/hyperlink" Target="https://podminky.urs.cz/item/CS_URS_2024_02/181351005" TargetMode="External" /><Relationship Id="rId13" Type="http://schemas.openxmlformats.org/officeDocument/2006/relationships/hyperlink" Target="https://podminky.urs.cz/item/CS_URS_2024_02/182151111" TargetMode="External" /><Relationship Id="rId14" Type="http://schemas.openxmlformats.org/officeDocument/2006/relationships/hyperlink" Target="https://podminky.urs.cz/item/CS_URS_2024_02/182351023" TargetMode="External" /><Relationship Id="rId15" Type="http://schemas.openxmlformats.org/officeDocument/2006/relationships/hyperlink" Target="https://podminky.urs.cz/item/CS_URS_2024_02/183405211" TargetMode="External" /><Relationship Id="rId16" Type="http://schemas.openxmlformats.org/officeDocument/2006/relationships/hyperlink" Target="https://podminky.urs.cz/item/CS_URS_2024_02/211971121" TargetMode="External" /><Relationship Id="rId17" Type="http://schemas.openxmlformats.org/officeDocument/2006/relationships/hyperlink" Target="https://podminky.urs.cz/item/CS_URS_2024_02/212752102" TargetMode="External" /><Relationship Id="rId18" Type="http://schemas.openxmlformats.org/officeDocument/2006/relationships/hyperlink" Target="https://podminky.urs.cz/item/CS_URS_2024_02/561061121" TargetMode="External" /><Relationship Id="rId19" Type="http://schemas.openxmlformats.org/officeDocument/2006/relationships/hyperlink" Target="https://podminky.urs.cz/item/CS_URS_2024_02/564851111" TargetMode="External" /><Relationship Id="rId20" Type="http://schemas.openxmlformats.org/officeDocument/2006/relationships/hyperlink" Target="https://podminky.urs.cz/item/CS_URS_2024_02/571901111" TargetMode="External" /><Relationship Id="rId21" Type="http://schemas.openxmlformats.org/officeDocument/2006/relationships/hyperlink" Target="https://podminky.urs.cz/item/CS_URS_2024_02/573451112" TargetMode="External" /><Relationship Id="rId22" Type="http://schemas.openxmlformats.org/officeDocument/2006/relationships/hyperlink" Target="https://podminky.urs.cz/item/CS_URS_2024_02/574381112" TargetMode="External" /><Relationship Id="rId23" Type="http://schemas.openxmlformats.org/officeDocument/2006/relationships/hyperlink" Target="https://podminky.urs.cz/item/CS_URS_2024_02/599141111" TargetMode="External" /><Relationship Id="rId24" Type="http://schemas.openxmlformats.org/officeDocument/2006/relationships/hyperlink" Target="https://podminky.urs.cz/item/CS_URS_2024_02/998225111" TargetMode="External" /><Relationship Id="rId25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5" TargetMode="External" /><Relationship Id="rId2" Type="http://schemas.openxmlformats.org/officeDocument/2006/relationships/hyperlink" Target="https://podminky.urs.cz/item/CS_URS_2024_02/122252204" TargetMode="External" /><Relationship Id="rId3" Type="http://schemas.openxmlformats.org/officeDocument/2006/relationships/hyperlink" Target="https://podminky.urs.cz/item/CS_URS_2024_02/131251100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152101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1251201" TargetMode="External" /><Relationship Id="rId9" Type="http://schemas.openxmlformats.org/officeDocument/2006/relationships/hyperlink" Target="https://podminky.urs.cz/item/CS_URS_2024_02/174251101" TargetMode="External" /><Relationship Id="rId10" Type="http://schemas.openxmlformats.org/officeDocument/2006/relationships/hyperlink" Target="https://podminky.urs.cz/item/CS_URS_2024_02/181152301" TargetMode="External" /><Relationship Id="rId11" Type="http://schemas.openxmlformats.org/officeDocument/2006/relationships/hyperlink" Target="https://podminky.urs.cz/item/CS_URS_2024_02/181152302" TargetMode="External" /><Relationship Id="rId12" Type="http://schemas.openxmlformats.org/officeDocument/2006/relationships/hyperlink" Target="https://podminky.urs.cz/item/CS_URS_2024_02/181351003" TargetMode="External" /><Relationship Id="rId13" Type="http://schemas.openxmlformats.org/officeDocument/2006/relationships/hyperlink" Target="https://podminky.urs.cz/item/CS_URS_2024_02/182151111" TargetMode="External" /><Relationship Id="rId14" Type="http://schemas.openxmlformats.org/officeDocument/2006/relationships/hyperlink" Target="https://podminky.urs.cz/item/CS_URS_2024_02/182351023" TargetMode="External" /><Relationship Id="rId15" Type="http://schemas.openxmlformats.org/officeDocument/2006/relationships/hyperlink" Target="https://podminky.urs.cz/item/CS_URS_2024_02/183405211" TargetMode="External" /><Relationship Id="rId16" Type="http://schemas.openxmlformats.org/officeDocument/2006/relationships/hyperlink" Target="https://podminky.urs.cz/item/CS_URS_2024_02/211971121" TargetMode="External" /><Relationship Id="rId17" Type="http://schemas.openxmlformats.org/officeDocument/2006/relationships/hyperlink" Target="https://podminky.urs.cz/item/CS_URS_2024_02/212752102" TargetMode="External" /><Relationship Id="rId18" Type="http://schemas.openxmlformats.org/officeDocument/2006/relationships/hyperlink" Target="https://podminky.urs.cz/item/CS_URS_2024_02/561061121" TargetMode="External" /><Relationship Id="rId19" Type="http://schemas.openxmlformats.org/officeDocument/2006/relationships/hyperlink" Target="https://podminky.urs.cz/item/CS_URS_2024_02/564851111" TargetMode="External" /><Relationship Id="rId20" Type="http://schemas.openxmlformats.org/officeDocument/2006/relationships/hyperlink" Target="https://podminky.urs.cz/item/CS_URS_2024_02/569851111" TargetMode="External" /><Relationship Id="rId21" Type="http://schemas.openxmlformats.org/officeDocument/2006/relationships/hyperlink" Target="https://podminky.urs.cz/item/CS_URS_2024_02/571901111" TargetMode="External" /><Relationship Id="rId22" Type="http://schemas.openxmlformats.org/officeDocument/2006/relationships/hyperlink" Target="https://podminky.urs.cz/item/CS_URS_2024_02/573451112" TargetMode="External" /><Relationship Id="rId23" Type="http://schemas.openxmlformats.org/officeDocument/2006/relationships/hyperlink" Target="https://podminky.urs.cz/item/CS_URS_2024_02/574381112" TargetMode="External" /><Relationship Id="rId24" Type="http://schemas.openxmlformats.org/officeDocument/2006/relationships/hyperlink" Target="https://podminky.urs.cz/item/CS_URS_2024_02/599141111" TargetMode="External" /><Relationship Id="rId25" Type="http://schemas.openxmlformats.org/officeDocument/2006/relationships/hyperlink" Target="https://podminky.urs.cz/item/CS_URS_2024_02/912211111" TargetMode="External" /><Relationship Id="rId26" Type="http://schemas.openxmlformats.org/officeDocument/2006/relationships/hyperlink" Target="https://podminky.urs.cz/item/CS_URS_2024_02/919735111" TargetMode="External" /><Relationship Id="rId27" Type="http://schemas.openxmlformats.org/officeDocument/2006/relationships/hyperlink" Target="https://podminky.urs.cz/item/CS_URS_2024_02/998225111" TargetMode="External" /><Relationship Id="rId2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231" TargetMode="External" /><Relationship Id="rId2" Type="http://schemas.openxmlformats.org/officeDocument/2006/relationships/hyperlink" Target="https://podminky.urs.cz/item/CS_URS_2024_02/111211232" TargetMode="External" /><Relationship Id="rId3" Type="http://schemas.openxmlformats.org/officeDocument/2006/relationships/hyperlink" Target="https://podminky.urs.cz/item/CS_URS_2024_02/111251101" TargetMode="External" /><Relationship Id="rId4" Type="http://schemas.openxmlformats.org/officeDocument/2006/relationships/hyperlink" Target="https://podminky.urs.cz/item/CS_URS_2024_02/112101101" TargetMode="External" /><Relationship Id="rId5" Type="http://schemas.openxmlformats.org/officeDocument/2006/relationships/hyperlink" Target="https://podminky.urs.cz/item/CS_URS_2024_02/112101104" TargetMode="External" /><Relationship Id="rId6" Type="http://schemas.openxmlformats.org/officeDocument/2006/relationships/hyperlink" Target="https://podminky.urs.cz/item/CS_URS_2024_02/112111111" TargetMode="External" /><Relationship Id="rId7" Type="http://schemas.openxmlformats.org/officeDocument/2006/relationships/hyperlink" Target="https://podminky.urs.cz/item/CS_URS_2024_02/112155121" TargetMode="External" /><Relationship Id="rId8" Type="http://schemas.openxmlformats.org/officeDocument/2006/relationships/hyperlink" Target="https://podminky.urs.cz/item/CS_URS_2024_02/112155315" TargetMode="External" /><Relationship Id="rId9" Type="http://schemas.openxmlformats.org/officeDocument/2006/relationships/hyperlink" Target="https://podminky.urs.cz/item/CS_URS_2024_02/112211111" TargetMode="External" /><Relationship Id="rId10" Type="http://schemas.openxmlformats.org/officeDocument/2006/relationships/hyperlink" Target="https://podminky.urs.cz/item/CS_URS_2024_02/112211113" TargetMode="External" /><Relationship Id="rId11" Type="http://schemas.openxmlformats.org/officeDocument/2006/relationships/hyperlink" Target="https://podminky.urs.cz/item/CS_URS_2024_02/112251101" TargetMode="External" /><Relationship Id="rId12" Type="http://schemas.openxmlformats.org/officeDocument/2006/relationships/hyperlink" Target="https://podminky.urs.cz/item/CS_URS_2024_02/112251104" TargetMode="External" /><Relationship Id="rId13" Type="http://schemas.openxmlformats.org/officeDocument/2006/relationships/hyperlink" Target="https://podminky.urs.cz/item/CS_URS_2024_02/115101201" TargetMode="External" /><Relationship Id="rId14" Type="http://schemas.openxmlformats.org/officeDocument/2006/relationships/hyperlink" Target="https://podminky.urs.cz/item/CS_URS_2024_02/115101301" TargetMode="External" /><Relationship Id="rId15" Type="http://schemas.openxmlformats.org/officeDocument/2006/relationships/hyperlink" Target="https://podminky.urs.cz/item/CS_URS_2024_02/121151126" TargetMode="External" /><Relationship Id="rId16" Type="http://schemas.openxmlformats.org/officeDocument/2006/relationships/hyperlink" Target="https://podminky.urs.cz/item/CS_URS_2024_02/131251100" TargetMode="External" /><Relationship Id="rId17" Type="http://schemas.openxmlformats.org/officeDocument/2006/relationships/hyperlink" Target="https://podminky.urs.cz/item/CS_URS_2024_02/162751117" TargetMode="External" /><Relationship Id="rId18" Type="http://schemas.openxmlformats.org/officeDocument/2006/relationships/hyperlink" Target="https://podminky.urs.cz/item/CS_URS_2024_02/162751119" TargetMode="External" /><Relationship Id="rId19" Type="http://schemas.openxmlformats.org/officeDocument/2006/relationships/hyperlink" Target="https://podminky.urs.cz/item/CS_URS_2024_02/171152101" TargetMode="External" /><Relationship Id="rId20" Type="http://schemas.openxmlformats.org/officeDocument/2006/relationships/hyperlink" Target="https://podminky.urs.cz/item/CS_URS_2024_02/171201231" TargetMode="External" /><Relationship Id="rId21" Type="http://schemas.openxmlformats.org/officeDocument/2006/relationships/hyperlink" Target="https://podminky.urs.cz/item/CS_URS_2024_02/171251201" TargetMode="External" /><Relationship Id="rId22" Type="http://schemas.openxmlformats.org/officeDocument/2006/relationships/hyperlink" Target="https://podminky.urs.cz/item/CS_URS_2024_02/174251101" TargetMode="External" /><Relationship Id="rId23" Type="http://schemas.openxmlformats.org/officeDocument/2006/relationships/hyperlink" Target="https://podminky.urs.cz/item/CS_URS_2024_02/181152301" TargetMode="External" /><Relationship Id="rId24" Type="http://schemas.openxmlformats.org/officeDocument/2006/relationships/hyperlink" Target="https://podminky.urs.cz/item/CS_URS_2024_02/181152302" TargetMode="External" /><Relationship Id="rId25" Type="http://schemas.openxmlformats.org/officeDocument/2006/relationships/hyperlink" Target="https://podminky.urs.cz/item/CS_URS_2024_02/181351005" TargetMode="External" /><Relationship Id="rId26" Type="http://schemas.openxmlformats.org/officeDocument/2006/relationships/hyperlink" Target="https://podminky.urs.cz/item/CS_URS_2024_02/182151111" TargetMode="External" /><Relationship Id="rId27" Type="http://schemas.openxmlformats.org/officeDocument/2006/relationships/hyperlink" Target="https://podminky.urs.cz/item/CS_URS_2024_02/182351133" TargetMode="External" /><Relationship Id="rId28" Type="http://schemas.openxmlformats.org/officeDocument/2006/relationships/hyperlink" Target="https://podminky.urs.cz/item/CS_URS_2024_02/183405211" TargetMode="External" /><Relationship Id="rId29" Type="http://schemas.openxmlformats.org/officeDocument/2006/relationships/hyperlink" Target="https://podminky.urs.cz/item/CS_URS_2024_02/211971121" TargetMode="External" /><Relationship Id="rId30" Type="http://schemas.openxmlformats.org/officeDocument/2006/relationships/hyperlink" Target="https://podminky.urs.cz/item/CS_URS_2024_02/212752102" TargetMode="External" /><Relationship Id="rId31" Type="http://schemas.openxmlformats.org/officeDocument/2006/relationships/hyperlink" Target="https://podminky.urs.cz/item/CS_URS_2024_02/291211111" TargetMode="External" /><Relationship Id="rId32" Type="http://schemas.openxmlformats.org/officeDocument/2006/relationships/hyperlink" Target="https://podminky.urs.cz/item/CS_URS_2024_02/561061121" TargetMode="External" /><Relationship Id="rId33" Type="http://schemas.openxmlformats.org/officeDocument/2006/relationships/hyperlink" Target="https://podminky.urs.cz/item/CS_URS_2024_02/564851111" TargetMode="External" /><Relationship Id="rId34" Type="http://schemas.openxmlformats.org/officeDocument/2006/relationships/hyperlink" Target="https://podminky.urs.cz/item/CS_URS_2024_02/569851111" TargetMode="External" /><Relationship Id="rId35" Type="http://schemas.openxmlformats.org/officeDocument/2006/relationships/hyperlink" Target="https://podminky.urs.cz/item/CS_URS_2024_02/571901111" TargetMode="External" /><Relationship Id="rId36" Type="http://schemas.openxmlformats.org/officeDocument/2006/relationships/hyperlink" Target="https://podminky.urs.cz/item/CS_URS_2024_02/573451112" TargetMode="External" /><Relationship Id="rId37" Type="http://schemas.openxmlformats.org/officeDocument/2006/relationships/hyperlink" Target="https://podminky.urs.cz/item/CS_URS_2024_02/574381112" TargetMode="External" /><Relationship Id="rId38" Type="http://schemas.openxmlformats.org/officeDocument/2006/relationships/hyperlink" Target="https://podminky.urs.cz/item/CS_URS_2024_02/599141111" TargetMode="External" /><Relationship Id="rId39" Type="http://schemas.openxmlformats.org/officeDocument/2006/relationships/hyperlink" Target="https://podminky.urs.cz/item/CS_URS_2024_02/912211111" TargetMode="External" /><Relationship Id="rId40" Type="http://schemas.openxmlformats.org/officeDocument/2006/relationships/hyperlink" Target="https://podminky.urs.cz/item/CS_URS_2024_02/914111111" TargetMode="External" /><Relationship Id="rId41" Type="http://schemas.openxmlformats.org/officeDocument/2006/relationships/hyperlink" Target="https://podminky.urs.cz/item/CS_URS_2024_02/914511111" TargetMode="External" /><Relationship Id="rId42" Type="http://schemas.openxmlformats.org/officeDocument/2006/relationships/hyperlink" Target="https://podminky.urs.cz/item/CS_URS_2024_02/919735111" TargetMode="External" /><Relationship Id="rId43" Type="http://schemas.openxmlformats.org/officeDocument/2006/relationships/hyperlink" Target="https://podminky.urs.cz/item/CS_URS_2024_02/998225111" TargetMode="External" /><Relationship Id="rId44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07-23o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Polní cesty a ÚSES stavby D6 Lubenec - obchvat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16. 10. 2024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ROUND(AG55+SUM(AG56:AG69),2)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ROUND(AS55+SUM(AS56:AS69),2)</f>
        <v>0</v>
      </c>
      <c r="AT54" s="109">
        <f>ROUND(SUM(AV54:AW54),2)</f>
        <v>0</v>
      </c>
      <c r="AU54" s="110">
        <f>ROUND(AU55+SUM(AU56:AU69),5)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ROUND(AZ55+SUM(AZ56:AZ69),2)</f>
        <v>0</v>
      </c>
      <c r="BA54" s="109">
        <f>ROUND(BA55+SUM(BA56:BA69),2)</f>
        <v>0</v>
      </c>
      <c r="BB54" s="109">
        <f>ROUND(BB55+SUM(BB56:BB69),2)</f>
        <v>0</v>
      </c>
      <c r="BC54" s="109">
        <f>ROUND(BC55+SUM(BC56:BC69),2)</f>
        <v>0</v>
      </c>
      <c r="BD54" s="111">
        <f>ROUND(BD55+SUM(BD56:BD69),2)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'SO-000 - Vedlejší a ostat...'!J30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'SO-000 - Vedlejší a ostat...'!P80</f>
        <v>0</v>
      </c>
      <c r="AV55" s="123">
        <f>'SO-000 - Vedlejší a ostat...'!J33</f>
        <v>0</v>
      </c>
      <c r="AW55" s="123">
        <f>'SO-000 - Vedlejší a ostat...'!J34</f>
        <v>0</v>
      </c>
      <c r="AX55" s="123">
        <f>'SO-000 - Vedlejší a ostat...'!J35</f>
        <v>0</v>
      </c>
      <c r="AY55" s="123">
        <f>'SO-000 - Vedlejší a ostat...'!J36</f>
        <v>0</v>
      </c>
      <c r="AZ55" s="123">
        <f>'SO-000 - Vedlejší a ostat...'!F33</f>
        <v>0</v>
      </c>
      <c r="BA55" s="123">
        <f>'SO-000 - Vedlejší a ostat...'!F34</f>
        <v>0</v>
      </c>
      <c r="BB55" s="123">
        <f>'SO-000 - Vedlejší a ostat...'!F35</f>
        <v>0</v>
      </c>
      <c r="BC55" s="123">
        <f>'SO-000 - Vedlejší a ostat...'!F36</f>
        <v>0</v>
      </c>
      <c r="BD55" s="125">
        <f>'SO-000 - Vedlejší a ostat...'!F37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16.5" customHeight="1">
      <c r="A56" s="114" t="s">
        <v>73</v>
      </c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'SO-101 - Polní cesta VPC 2N'!J30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v>0</v>
      </c>
      <c r="AT56" s="123">
        <f>ROUND(SUM(AV56:AW56),2)</f>
        <v>0</v>
      </c>
      <c r="AU56" s="124">
        <f>'SO-101 - Polní cesta VPC 2N'!P90</f>
        <v>0</v>
      </c>
      <c r="AV56" s="123">
        <f>'SO-101 - Polní cesta VPC 2N'!J33</f>
        <v>0</v>
      </c>
      <c r="AW56" s="123">
        <f>'SO-101 - Polní cesta VPC 2N'!J34</f>
        <v>0</v>
      </c>
      <c r="AX56" s="123">
        <f>'SO-101 - Polní cesta VPC 2N'!J35</f>
        <v>0</v>
      </c>
      <c r="AY56" s="123">
        <f>'SO-101 - Polní cesta VPC 2N'!J36</f>
        <v>0</v>
      </c>
      <c r="AZ56" s="123">
        <f>'SO-101 - Polní cesta VPC 2N'!F33</f>
        <v>0</v>
      </c>
      <c r="BA56" s="123">
        <f>'SO-101 - Polní cesta VPC 2N'!F34</f>
        <v>0</v>
      </c>
      <c r="BB56" s="123">
        <f>'SO-101 - Polní cesta VPC 2N'!F35</f>
        <v>0</v>
      </c>
      <c r="BC56" s="123">
        <f>'SO-101 - Polní cesta VPC 2N'!F36</f>
        <v>0</v>
      </c>
      <c r="BD56" s="125">
        <f>'SO-101 - Polní cesta VPC 2N'!F37</f>
        <v>0</v>
      </c>
      <c r="BE56" s="7"/>
      <c r="BT56" s="126" t="s">
        <v>77</v>
      </c>
      <c r="BV56" s="126" t="s">
        <v>71</v>
      </c>
      <c r="BW56" s="126" t="s">
        <v>82</v>
      </c>
      <c r="BX56" s="126" t="s">
        <v>5</v>
      </c>
      <c r="CL56" s="126" t="s">
        <v>19</v>
      </c>
      <c r="CM56" s="126" t="s">
        <v>79</v>
      </c>
    </row>
    <row r="57" s="7" customFormat="1" ht="16.5" customHeight="1">
      <c r="A57" s="114" t="s">
        <v>73</v>
      </c>
      <c r="B57" s="115"/>
      <c r="C57" s="116"/>
      <c r="D57" s="117" t="s">
        <v>83</v>
      </c>
      <c r="E57" s="117"/>
      <c r="F57" s="117"/>
      <c r="G57" s="117"/>
      <c r="H57" s="117"/>
      <c r="I57" s="118"/>
      <c r="J57" s="117" t="s">
        <v>84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'SO-102 - Polní cesta VPC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76</v>
      </c>
      <c r="AR57" s="121"/>
      <c r="AS57" s="122">
        <v>0</v>
      </c>
      <c r="AT57" s="123">
        <f>ROUND(SUM(AV57:AW57),2)</f>
        <v>0</v>
      </c>
      <c r="AU57" s="124">
        <f>'SO-102 - Polní cesta VPC ...'!P87</f>
        <v>0</v>
      </c>
      <c r="AV57" s="123">
        <f>'SO-102 - Polní cesta VPC ...'!J33</f>
        <v>0</v>
      </c>
      <c r="AW57" s="123">
        <f>'SO-102 - Polní cesta VPC ...'!J34</f>
        <v>0</v>
      </c>
      <c r="AX57" s="123">
        <f>'SO-102 - Polní cesta VPC ...'!J35</f>
        <v>0</v>
      </c>
      <c r="AY57" s="123">
        <f>'SO-102 - Polní cesta VPC ...'!J36</f>
        <v>0</v>
      </c>
      <c r="AZ57" s="123">
        <f>'SO-102 - Polní cesta VPC ...'!F33</f>
        <v>0</v>
      </c>
      <c r="BA57" s="123">
        <f>'SO-102 - Polní cesta VPC ...'!F34</f>
        <v>0</v>
      </c>
      <c r="BB57" s="123">
        <f>'SO-102 - Polní cesta VPC ...'!F35</f>
        <v>0</v>
      </c>
      <c r="BC57" s="123">
        <f>'SO-102 - Polní cesta VPC ...'!F36</f>
        <v>0</v>
      </c>
      <c r="BD57" s="125">
        <f>'SO-102 - Polní cesta VPC ...'!F37</f>
        <v>0</v>
      </c>
      <c r="BE57" s="7"/>
      <c r="BT57" s="126" t="s">
        <v>77</v>
      </c>
      <c r="BV57" s="126" t="s">
        <v>71</v>
      </c>
      <c r="BW57" s="126" t="s">
        <v>85</v>
      </c>
      <c r="BX57" s="126" t="s">
        <v>5</v>
      </c>
      <c r="CL57" s="126" t="s">
        <v>19</v>
      </c>
      <c r="CM57" s="126" t="s">
        <v>79</v>
      </c>
    </row>
    <row r="58" s="7" customFormat="1" ht="16.5" customHeight="1">
      <c r="A58" s="114" t="s">
        <v>73</v>
      </c>
      <c r="B58" s="115"/>
      <c r="C58" s="116"/>
      <c r="D58" s="117" t="s">
        <v>86</v>
      </c>
      <c r="E58" s="117"/>
      <c r="F58" s="117"/>
      <c r="G58" s="117"/>
      <c r="H58" s="117"/>
      <c r="I58" s="118"/>
      <c r="J58" s="117" t="s">
        <v>87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'SO-103 - Polní cesta VPC 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76</v>
      </c>
      <c r="AR58" s="121"/>
      <c r="AS58" s="122">
        <v>0</v>
      </c>
      <c r="AT58" s="123">
        <f>ROUND(SUM(AV58:AW58),2)</f>
        <v>0</v>
      </c>
      <c r="AU58" s="124">
        <f>'SO-103 - Polní cesta VPC ...'!P84</f>
        <v>0</v>
      </c>
      <c r="AV58" s="123">
        <f>'SO-103 - Polní cesta VPC ...'!J33</f>
        <v>0</v>
      </c>
      <c r="AW58" s="123">
        <f>'SO-103 - Polní cesta VPC ...'!J34</f>
        <v>0</v>
      </c>
      <c r="AX58" s="123">
        <f>'SO-103 - Polní cesta VPC ...'!J35</f>
        <v>0</v>
      </c>
      <c r="AY58" s="123">
        <f>'SO-103 - Polní cesta VPC ...'!J36</f>
        <v>0</v>
      </c>
      <c r="AZ58" s="123">
        <f>'SO-103 - Polní cesta VPC ...'!F33</f>
        <v>0</v>
      </c>
      <c r="BA58" s="123">
        <f>'SO-103 - Polní cesta VPC ...'!F34</f>
        <v>0</v>
      </c>
      <c r="BB58" s="123">
        <f>'SO-103 - Polní cesta VPC ...'!F35</f>
        <v>0</v>
      </c>
      <c r="BC58" s="123">
        <f>'SO-103 - Polní cesta VPC ...'!F36</f>
        <v>0</v>
      </c>
      <c r="BD58" s="125">
        <f>'SO-103 - Polní cesta VPC ...'!F37</f>
        <v>0</v>
      </c>
      <c r="BE58" s="7"/>
      <c r="BT58" s="126" t="s">
        <v>77</v>
      </c>
      <c r="BV58" s="126" t="s">
        <v>71</v>
      </c>
      <c r="BW58" s="126" t="s">
        <v>88</v>
      </c>
      <c r="BX58" s="126" t="s">
        <v>5</v>
      </c>
      <c r="CL58" s="126" t="s">
        <v>19</v>
      </c>
      <c r="CM58" s="126" t="s">
        <v>79</v>
      </c>
    </row>
    <row r="59" s="7" customFormat="1" ht="16.5" customHeight="1">
      <c r="A59" s="114" t="s">
        <v>73</v>
      </c>
      <c r="B59" s="115"/>
      <c r="C59" s="116"/>
      <c r="D59" s="117" t="s">
        <v>89</v>
      </c>
      <c r="E59" s="117"/>
      <c r="F59" s="117"/>
      <c r="G59" s="117"/>
      <c r="H59" s="117"/>
      <c r="I59" s="118"/>
      <c r="J59" s="117" t="s">
        <v>90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'SO-104 - Polní cesta VPC 4N'!J30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76</v>
      </c>
      <c r="AR59" s="121"/>
      <c r="AS59" s="122">
        <v>0</v>
      </c>
      <c r="AT59" s="123">
        <f>ROUND(SUM(AV59:AW59),2)</f>
        <v>0</v>
      </c>
      <c r="AU59" s="124">
        <f>'SO-104 - Polní cesta VPC 4N'!P88</f>
        <v>0</v>
      </c>
      <c r="AV59" s="123">
        <f>'SO-104 - Polní cesta VPC 4N'!J33</f>
        <v>0</v>
      </c>
      <c r="AW59" s="123">
        <f>'SO-104 - Polní cesta VPC 4N'!J34</f>
        <v>0</v>
      </c>
      <c r="AX59" s="123">
        <f>'SO-104 - Polní cesta VPC 4N'!J35</f>
        <v>0</v>
      </c>
      <c r="AY59" s="123">
        <f>'SO-104 - Polní cesta VPC 4N'!J36</f>
        <v>0</v>
      </c>
      <c r="AZ59" s="123">
        <f>'SO-104 - Polní cesta VPC 4N'!F33</f>
        <v>0</v>
      </c>
      <c r="BA59" s="123">
        <f>'SO-104 - Polní cesta VPC 4N'!F34</f>
        <v>0</v>
      </c>
      <c r="BB59" s="123">
        <f>'SO-104 - Polní cesta VPC 4N'!F35</f>
        <v>0</v>
      </c>
      <c r="BC59" s="123">
        <f>'SO-104 - Polní cesta VPC 4N'!F36</f>
        <v>0</v>
      </c>
      <c r="BD59" s="125">
        <f>'SO-104 - Polní cesta VPC 4N'!F37</f>
        <v>0</v>
      </c>
      <c r="BE59" s="7"/>
      <c r="BT59" s="126" t="s">
        <v>77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79</v>
      </c>
    </row>
    <row r="60" s="7" customFormat="1" ht="16.5" customHeight="1">
      <c r="A60" s="114" t="s">
        <v>73</v>
      </c>
      <c r="B60" s="115"/>
      <c r="C60" s="116"/>
      <c r="D60" s="117" t="s">
        <v>92</v>
      </c>
      <c r="E60" s="117"/>
      <c r="F60" s="117"/>
      <c r="G60" s="117"/>
      <c r="H60" s="117"/>
      <c r="I60" s="118"/>
      <c r="J60" s="117" t="s">
        <v>93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'SO-105 - Polní cesta DPC 5N'!J30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76</v>
      </c>
      <c r="AR60" s="121"/>
      <c r="AS60" s="122">
        <v>0</v>
      </c>
      <c r="AT60" s="123">
        <f>ROUND(SUM(AV60:AW60),2)</f>
        <v>0</v>
      </c>
      <c r="AU60" s="124">
        <f>'SO-105 - Polní cesta DPC 5N'!P84</f>
        <v>0</v>
      </c>
      <c r="AV60" s="123">
        <f>'SO-105 - Polní cesta DPC 5N'!J33</f>
        <v>0</v>
      </c>
      <c r="AW60" s="123">
        <f>'SO-105 - Polní cesta DPC 5N'!J34</f>
        <v>0</v>
      </c>
      <c r="AX60" s="123">
        <f>'SO-105 - Polní cesta DPC 5N'!J35</f>
        <v>0</v>
      </c>
      <c r="AY60" s="123">
        <f>'SO-105 - Polní cesta DPC 5N'!J36</f>
        <v>0</v>
      </c>
      <c r="AZ60" s="123">
        <f>'SO-105 - Polní cesta DPC 5N'!F33</f>
        <v>0</v>
      </c>
      <c r="BA60" s="123">
        <f>'SO-105 - Polní cesta DPC 5N'!F34</f>
        <v>0</v>
      </c>
      <c r="BB60" s="123">
        <f>'SO-105 - Polní cesta DPC 5N'!F35</f>
        <v>0</v>
      </c>
      <c r="BC60" s="123">
        <f>'SO-105 - Polní cesta DPC 5N'!F36</f>
        <v>0</v>
      </c>
      <c r="BD60" s="125">
        <f>'SO-105 - Polní cesta DPC 5N'!F37</f>
        <v>0</v>
      </c>
      <c r="BE60" s="7"/>
      <c r="BT60" s="126" t="s">
        <v>77</v>
      </c>
      <c r="BV60" s="126" t="s">
        <v>71</v>
      </c>
      <c r="BW60" s="126" t="s">
        <v>94</v>
      </c>
      <c r="BX60" s="126" t="s">
        <v>5</v>
      </c>
      <c r="CL60" s="126" t="s">
        <v>19</v>
      </c>
      <c r="CM60" s="126" t="s">
        <v>79</v>
      </c>
    </row>
    <row r="61" s="7" customFormat="1" ht="16.5" customHeight="1">
      <c r="A61" s="114" t="s">
        <v>73</v>
      </c>
      <c r="B61" s="115"/>
      <c r="C61" s="116"/>
      <c r="D61" s="117" t="s">
        <v>95</v>
      </c>
      <c r="E61" s="117"/>
      <c r="F61" s="117"/>
      <c r="G61" s="117"/>
      <c r="H61" s="117"/>
      <c r="I61" s="118"/>
      <c r="J61" s="117" t="s">
        <v>96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'SO-107 - Polní cesta VPC 7N'!J30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76</v>
      </c>
      <c r="AR61" s="121"/>
      <c r="AS61" s="122">
        <v>0</v>
      </c>
      <c r="AT61" s="123">
        <f>ROUND(SUM(AV61:AW61),2)</f>
        <v>0</v>
      </c>
      <c r="AU61" s="124">
        <f>'SO-107 - Polní cesta VPC 7N'!P85</f>
        <v>0</v>
      </c>
      <c r="AV61" s="123">
        <f>'SO-107 - Polní cesta VPC 7N'!J33</f>
        <v>0</v>
      </c>
      <c r="AW61" s="123">
        <f>'SO-107 - Polní cesta VPC 7N'!J34</f>
        <v>0</v>
      </c>
      <c r="AX61" s="123">
        <f>'SO-107 - Polní cesta VPC 7N'!J35</f>
        <v>0</v>
      </c>
      <c r="AY61" s="123">
        <f>'SO-107 - Polní cesta VPC 7N'!J36</f>
        <v>0</v>
      </c>
      <c r="AZ61" s="123">
        <f>'SO-107 - Polní cesta VPC 7N'!F33</f>
        <v>0</v>
      </c>
      <c r="BA61" s="123">
        <f>'SO-107 - Polní cesta VPC 7N'!F34</f>
        <v>0</v>
      </c>
      <c r="BB61" s="123">
        <f>'SO-107 - Polní cesta VPC 7N'!F35</f>
        <v>0</v>
      </c>
      <c r="BC61" s="123">
        <f>'SO-107 - Polní cesta VPC 7N'!F36</f>
        <v>0</v>
      </c>
      <c r="BD61" s="125">
        <f>'SO-107 - Polní cesta VPC 7N'!F37</f>
        <v>0</v>
      </c>
      <c r="BE61" s="7"/>
      <c r="BT61" s="126" t="s">
        <v>77</v>
      </c>
      <c r="BV61" s="126" t="s">
        <v>71</v>
      </c>
      <c r="BW61" s="126" t="s">
        <v>97</v>
      </c>
      <c r="BX61" s="126" t="s">
        <v>5</v>
      </c>
      <c r="CL61" s="126" t="s">
        <v>19</v>
      </c>
      <c r="CM61" s="126" t="s">
        <v>79</v>
      </c>
    </row>
    <row r="62" s="7" customFormat="1" ht="16.5" customHeight="1">
      <c r="A62" s="114" t="s">
        <v>73</v>
      </c>
      <c r="B62" s="115"/>
      <c r="C62" s="116"/>
      <c r="D62" s="117" t="s">
        <v>98</v>
      </c>
      <c r="E62" s="117"/>
      <c r="F62" s="117"/>
      <c r="G62" s="117"/>
      <c r="H62" s="117"/>
      <c r="I62" s="118"/>
      <c r="J62" s="117" t="s">
        <v>99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'SO-108 - Polní cesta VPC 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76</v>
      </c>
      <c r="AR62" s="121"/>
      <c r="AS62" s="122">
        <v>0</v>
      </c>
      <c r="AT62" s="123">
        <f>ROUND(SUM(AV62:AW62),2)</f>
        <v>0</v>
      </c>
      <c r="AU62" s="124">
        <f>'SO-108 - Polní cesta VPC ...'!P85</f>
        <v>0</v>
      </c>
      <c r="AV62" s="123">
        <f>'SO-108 - Polní cesta VPC ...'!J33</f>
        <v>0</v>
      </c>
      <c r="AW62" s="123">
        <f>'SO-108 - Polní cesta VPC ...'!J34</f>
        <v>0</v>
      </c>
      <c r="AX62" s="123">
        <f>'SO-108 - Polní cesta VPC ...'!J35</f>
        <v>0</v>
      </c>
      <c r="AY62" s="123">
        <f>'SO-108 - Polní cesta VPC ...'!J36</f>
        <v>0</v>
      </c>
      <c r="AZ62" s="123">
        <f>'SO-108 - Polní cesta VPC ...'!F33</f>
        <v>0</v>
      </c>
      <c r="BA62" s="123">
        <f>'SO-108 - Polní cesta VPC ...'!F34</f>
        <v>0</v>
      </c>
      <c r="BB62" s="123">
        <f>'SO-108 - Polní cesta VPC ...'!F35</f>
        <v>0</v>
      </c>
      <c r="BC62" s="123">
        <f>'SO-108 - Polní cesta VPC ...'!F36</f>
        <v>0</v>
      </c>
      <c r="BD62" s="125">
        <f>'SO-108 - Polní cesta VPC ...'!F37</f>
        <v>0</v>
      </c>
      <c r="BE62" s="7"/>
      <c r="BT62" s="126" t="s">
        <v>77</v>
      </c>
      <c r="BV62" s="126" t="s">
        <v>71</v>
      </c>
      <c r="BW62" s="126" t="s">
        <v>100</v>
      </c>
      <c r="BX62" s="126" t="s">
        <v>5</v>
      </c>
      <c r="CL62" s="126" t="s">
        <v>19</v>
      </c>
      <c r="CM62" s="126" t="s">
        <v>79</v>
      </c>
    </row>
    <row r="63" s="7" customFormat="1" ht="16.5" customHeight="1">
      <c r="A63" s="114" t="s">
        <v>73</v>
      </c>
      <c r="B63" s="115"/>
      <c r="C63" s="116"/>
      <c r="D63" s="117" t="s">
        <v>101</v>
      </c>
      <c r="E63" s="117"/>
      <c r="F63" s="117"/>
      <c r="G63" s="117"/>
      <c r="H63" s="117"/>
      <c r="I63" s="118"/>
      <c r="J63" s="117" t="s">
        <v>102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'SO-109 - Polní cesta VPC 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76</v>
      </c>
      <c r="AR63" s="121"/>
      <c r="AS63" s="122">
        <v>0</v>
      </c>
      <c r="AT63" s="123">
        <f>ROUND(SUM(AV63:AW63),2)</f>
        <v>0</v>
      </c>
      <c r="AU63" s="124">
        <f>'SO-109 - Polní cesta VPC ...'!P84</f>
        <v>0</v>
      </c>
      <c r="AV63" s="123">
        <f>'SO-109 - Polní cesta VPC ...'!J33</f>
        <v>0</v>
      </c>
      <c r="AW63" s="123">
        <f>'SO-109 - Polní cesta VPC ...'!J34</f>
        <v>0</v>
      </c>
      <c r="AX63" s="123">
        <f>'SO-109 - Polní cesta VPC ...'!J35</f>
        <v>0</v>
      </c>
      <c r="AY63" s="123">
        <f>'SO-109 - Polní cesta VPC ...'!J36</f>
        <v>0</v>
      </c>
      <c r="AZ63" s="123">
        <f>'SO-109 - Polní cesta VPC ...'!F33</f>
        <v>0</v>
      </c>
      <c r="BA63" s="123">
        <f>'SO-109 - Polní cesta VPC ...'!F34</f>
        <v>0</v>
      </c>
      <c r="BB63" s="123">
        <f>'SO-109 - Polní cesta VPC ...'!F35</f>
        <v>0</v>
      </c>
      <c r="BC63" s="123">
        <f>'SO-109 - Polní cesta VPC ...'!F36</f>
        <v>0</v>
      </c>
      <c r="BD63" s="125">
        <f>'SO-109 - Polní cesta VPC ...'!F37</f>
        <v>0</v>
      </c>
      <c r="BE63" s="7"/>
      <c r="BT63" s="126" t="s">
        <v>77</v>
      </c>
      <c r="BV63" s="126" t="s">
        <v>71</v>
      </c>
      <c r="BW63" s="126" t="s">
        <v>103</v>
      </c>
      <c r="BX63" s="126" t="s">
        <v>5</v>
      </c>
      <c r="CL63" s="126" t="s">
        <v>19</v>
      </c>
      <c r="CM63" s="126" t="s">
        <v>79</v>
      </c>
    </row>
    <row r="64" s="7" customFormat="1" ht="16.5" customHeight="1">
      <c r="A64" s="114" t="s">
        <v>73</v>
      </c>
      <c r="B64" s="115"/>
      <c r="C64" s="116"/>
      <c r="D64" s="117" t="s">
        <v>104</v>
      </c>
      <c r="E64" s="117"/>
      <c r="F64" s="117"/>
      <c r="G64" s="117"/>
      <c r="H64" s="117"/>
      <c r="I64" s="118"/>
      <c r="J64" s="117" t="s">
        <v>105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'SO-110 - Polní cesta VPC 10N'!J30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76</v>
      </c>
      <c r="AR64" s="121"/>
      <c r="AS64" s="122">
        <v>0</v>
      </c>
      <c r="AT64" s="123">
        <f>ROUND(SUM(AV64:AW64),2)</f>
        <v>0</v>
      </c>
      <c r="AU64" s="124">
        <f>'SO-110 - Polní cesta VPC 10N'!P84</f>
        <v>0</v>
      </c>
      <c r="AV64" s="123">
        <f>'SO-110 - Polní cesta VPC 10N'!J33</f>
        <v>0</v>
      </c>
      <c r="AW64" s="123">
        <f>'SO-110 - Polní cesta VPC 10N'!J34</f>
        <v>0</v>
      </c>
      <c r="AX64" s="123">
        <f>'SO-110 - Polní cesta VPC 10N'!J35</f>
        <v>0</v>
      </c>
      <c r="AY64" s="123">
        <f>'SO-110 - Polní cesta VPC 10N'!J36</f>
        <v>0</v>
      </c>
      <c r="AZ64" s="123">
        <f>'SO-110 - Polní cesta VPC 10N'!F33</f>
        <v>0</v>
      </c>
      <c r="BA64" s="123">
        <f>'SO-110 - Polní cesta VPC 10N'!F34</f>
        <v>0</v>
      </c>
      <c r="BB64" s="123">
        <f>'SO-110 - Polní cesta VPC 10N'!F35</f>
        <v>0</v>
      </c>
      <c r="BC64" s="123">
        <f>'SO-110 - Polní cesta VPC 10N'!F36</f>
        <v>0</v>
      </c>
      <c r="BD64" s="125">
        <f>'SO-110 - Polní cesta VPC 10N'!F37</f>
        <v>0</v>
      </c>
      <c r="BE64" s="7"/>
      <c r="BT64" s="126" t="s">
        <v>77</v>
      </c>
      <c r="BV64" s="126" t="s">
        <v>71</v>
      </c>
      <c r="BW64" s="126" t="s">
        <v>106</v>
      </c>
      <c r="BX64" s="126" t="s">
        <v>5</v>
      </c>
      <c r="CL64" s="126" t="s">
        <v>19</v>
      </c>
      <c r="CM64" s="126" t="s">
        <v>79</v>
      </c>
    </row>
    <row r="65" s="7" customFormat="1" ht="16.5" customHeight="1">
      <c r="A65" s="114" t="s">
        <v>73</v>
      </c>
      <c r="B65" s="115"/>
      <c r="C65" s="116"/>
      <c r="D65" s="117" t="s">
        <v>107</v>
      </c>
      <c r="E65" s="117"/>
      <c r="F65" s="117"/>
      <c r="G65" s="117"/>
      <c r="H65" s="117"/>
      <c r="I65" s="118"/>
      <c r="J65" s="117" t="s">
        <v>108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'SO-111 - Polní cesta VPC 18N'!J30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76</v>
      </c>
      <c r="AR65" s="121"/>
      <c r="AS65" s="122">
        <v>0</v>
      </c>
      <c r="AT65" s="123">
        <f>ROUND(SUM(AV65:AW65),2)</f>
        <v>0</v>
      </c>
      <c r="AU65" s="124">
        <f>'SO-111 - Polní cesta VPC 18N'!P85</f>
        <v>0</v>
      </c>
      <c r="AV65" s="123">
        <f>'SO-111 - Polní cesta VPC 18N'!J33</f>
        <v>0</v>
      </c>
      <c r="AW65" s="123">
        <f>'SO-111 - Polní cesta VPC 18N'!J34</f>
        <v>0</v>
      </c>
      <c r="AX65" s="123">
        <f>'SO-111 - Polní cesta VPC 18N'!J35</f>
        <v>0</v>
      </c>
      <c r="AY65" s="123">
        <f>'SO-111 - Polní cesta VPC 18N'!J36</f>
        <v>0</v>
      </c>
      <c r="AZ65" s="123">
        <f>'SO-111 - Polní cesta VPC 18N'!F33</f>
        <v>0</v>
      </c>
      <c r="BA65" s="123">
        <f>'SO-111 - Polní cesta VPC 18N'!F34</f>
        <v>0</v>
      </c>
      <c r="BB65" s="123">
        <f>'SO-111 - Polní cesta VPC 18N'!F35</f>
        <v>0</v>
      </c>
      <c r="BC65" s="123">
        <f>'SO-111 - Polní cesta VPC 18N'!F36</f>
        <v>0</v>
      </c>
      <c r="BD65" s="125">
        <f>'SO-111 - Polní cesta VPC 18N'!F37</f>
        <v>0</v>
      </c>
      <c r="BE65" s="7"/>
      <c r="BT65" s="126" t="s">
        <v>77</v>
      </c>
      <c r="BV65" s="126" t="s">
        <v>71</v>
      </c>
      <c r="BW65" s="126" t="s">
        <v>109</v>
      </c>
      <c r="BX65" s="126" t="s">
        <v>5</v>
      </c>
      <c r="CL65" s="126" t="s">
        <v>19</v>
      </c>
      <c r="CM65" s="126" t="s">
        <v>79</v>
      </c>
    </row>
    <row r="66" s="7" customFormat="1" ht="16.5" customHeight="1">
      <c r="A66" s="114" t="s">
        <v>73</v>
      </c>
      <c r="B66" s="115"/>
      <c r="C66" s="116"/>
      <c r="D66" s="117" t="s">
        <v>110</v>
      </c>
      <c r="E66" s="117"/>
      <c r="F66" s="117"/>
      <c r="G66" s="117"/>
      <c r="H66" s="117"/>
      <c r="I66" s="118"/>
      <c r="J66" s="117" t="s">
        <v>111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'SO-112 - Polní cesta VPC 24N'!J30</f>
        <v>0</v>
      </c>
      <c r="AH66" s="118"/>
      <c r="AI66" s="118"/>
      <c r="AJ66" s="118"/>
      <c r="AK66" s="118"/>
      <c r="AL66" s="118"/>
      <c r="AM66" s="118"/>
      <c r="AN66" s="119">
        <f>SUM(AG66,AT66)</f>
        <v>0</v>
      </c>
      <c r="AO66" s="118"/>
      <c r="AP66" s="118"/>
      <c r="AQ66" s="120" t="s">
        <v>76</v>
      </c>
      <c r="AR66" s="121"/>
      <c r="AS66" s="122">
        <v>0</v>
      </c>
      <c r="AT66" s="123">
        <f>ROUND(SUM(AV66:AW66),2)</f>
        <v>0</v>
      </c>
      <c r="AU66" s="124">
        <f>'SO-112 - Polní cesta VPC 24N'!P92</f>
        <v>0</v>
      </c>
      <c r="AV66" s="123">
        <f>'SO-112 - Polní cesta VPC 24N'!J33</f>
        <v>0</v>
      </c>
      <c r="AW66" s="123">
        <f>'SO-112 - Polní cesta VPC 24N'!J34</f>
        <v>0</v>
      </c>
      <c r="AX66" s="123">
        <f>'SO-112 - Polní cesta VPC 24N'!J35</f>
        <v>0</v>
      </c>
      <c r="AY66" s="123">
        <f>'SO-112 - Polní cesta VPC 24N'!J36</f>
        <v>0</v>
      </c>
      <c r="AZ66" s="123">
        <f>'SO-112 - Polní cesta VPC 24N'!F33</f>
        <v>0</v>
      </c>
      <c r="BA66" s="123">
        <f>'SO-112 - Polní cesta VPC 24N'!F34</f>
        <v>0</v>
      </c>
      <c r="BB66" s="123">
        <f>'SO-112 - Polní cesta VPC 24N'!F35</f>
        <v>0</v>
      </c>
      <c r="BC66" s="123">
        <f>'SO-112 - Polní cesta VPC 24N'!F36</f>
        <v>0</v>
      </c>
      <c r="BD66" s="125">
        <f>'SO-112 - Polní cesta VPC 24N'!F37</f>
        <v>0</v>
      </c>
      <c r="BE66" s="7"/>
      <c r="BT66" s="126" t="s">
        <v>77</v>
      </c>
      <c r="BV66" s="126" t="s">
        <v>71</v>
      </c>
      <c r="BW66" s="126" t="s">
        <v>112</v>
      </c>
      <c r="BX66" s="126" t="s">
        <v>5</v>
      </c>
      <c r="CL66" s="126" t="s">
        <v>19</v>
      </c>
      <c r="CM66" s="126" t="s">
        <v>79</v>
      </c>
    </row>
    <row r="67" s="7" customFormat="1" ht="16.5" customHeight="1">
      <c r="A67" s="114" t="s">
        <v>73</v>
      </c>
      <c r="B67" s="115"/>
      <c r="C67" s="116"/>
      <c r="D67" s="117" t="s">
        <v>113</v>
      </c>
      <c r="E67" s="117"/>
      <c r="F67" s="117"/>
      <c r="G67" s="117"/>
      <c r="H67" s="117"/>
      <c r="I67" s="118"/>
      <c r="J67" s="117" t="s">
        <v>114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'SO-113 - Polní cesta HPC 7R'!J30</f>
        <v>0</v>
      </c>
      <c r="AH67" s="118"/>
      <c r="AI67" s="118"/>
      <c r="AJ67" s="118"/>
      <c r="AK67" s="118"/>
      <c r="AL67" s="118"/>
      <c r="AM67" s="118"/>
      <c r="AN67" s="119">
        <f>SUM(AG67,AT67)</f>
        <v>0</v>
      </c>
      <c r="AO67" s="118"/>
      <c r="AP67" s="118"/>
      <c r="AQ67" s="120" t="s">
        <v>76</v>
      </c>
      <c r="AR67" s="121"/>
      <c r="AS67" s="122">
        <v>0</v>
      </c>
      <c r="AT67" s="123">
        <f>ROUND(SUM(AV67:AW67),2)</f>
        <v>0</v>
      </c>
      <c r="AU67" s="124">
        <f>'SO-113 - Polní cesta HPC 7R'!P84</f>
        <v>0</v>
      </c>
      <c r="AV67" s="123">
        <f>'SO-113 - Polní cesta HPC 7R'!J33</f>
        <v>0</v>
      </c>
      <c r="AW67" s="123">
        <f>'SO-113 - Polní cesta HPC 7R'!J34</f>
        <v>0</v>
      </c>
      <c r="AX67" s="123">
        <f>'SO-113 - Polní cesta HPC 7R'!J35</f>
        <v>0</v>
      </c>
      <c r="AY67" s="123">
        <f>'SO-113 - Polní cesta HPC 7R'!J36</f>
        <v>0</v>
      </c>
      <c r="AZ67" s="123">
        <f>'SO-113 - Polní cesta HPC 7R'!F33</f>
        <v>0</v>
      </c>
      <c r="BA67" s="123">
        <f>'SO-113 - Polní cesta HPC 7R'!F34</f>
        <v>0</v>
      </c>
      <c r="BB67" s="123">
        <f>'SO-113 - Polní cesta HPC 7R'!F35</f>
        <v>0</v>
      </c>
      <c r="BC67" s="123">
        <f>'SO-113 - Polní cesta HPC 7R'!F36</f>
        <v>0</v>
      </c>
      <c r="BD67" s="125">
        <f>'SO-113 - Polní cesta HPC 7R'!F37</f>
        <v>0</v>
      </c>
      <c r="BE67" s="7"/>
      <c r="BT67" s="126" t="s">
        <v>77</v>
      </c>
      <c r="BV67" s="126" t="s">
        <v>71</v>
      </c>
      <c r="BW67" s="126" t="s">
        <v>115</v>
      </c>
      <c r="BX67" s="126" t="s">
        <v>5</v>
      </c>
      <c r="CL67" s="126" t="s">
        <v>19</v>
      </c>
      <c r="CM67" s="126" t="s">
        <v>79</v>
      </c>
    </row>
    <row r="68" s="7" customFormat="1" ht="16.5" customHeight="1">
      <c r="A68" s="114" t="s">
        <v>73</v>
      </c>
      <c r="B68" s="115"/>
      <c r="C68" s="116"/>
      <c r="D68" s="117" t="s">
        <v>116</v>
      </c>
      <c r="E68" s="117"/>
      <c r="F68" s="117"/>
      <c r="G68" s="117"/>
      <c r="H68" s="117"/>
      <c r="I68" s="118"/>
      <c r="J68" s="117" t="s">
        <v>117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9">
        <f>'SO-114 - Polní cesta VPC 8N'!J30</f>
        <v>0</v>
      </c>
      <c r="AH68" s="118"/>
      <c r="AI68" s="118"/>
      <c r="AJ68" s="118"/>
      <c r="AK68" s="118"/>
      <c r="AL68" s="118"/>
      <c r="AM68" s="118"/>
      <c r="AN68" s="119">
        <f>SUM(AG68,AT68)</f>
        <v>0</v>
      </c>
      <c r="AO68" s="118"/>
      <c r="AP68" s="118"/>
      <c r="AQ68" s="120" t="s">
        <v>76</v>
      </c>
      <c r="AR68" s="121"/>
      <c r="AS68" s="122">
        <v>0</v>
      </c>
      <c r="AT68" s="123">
        <f>ROUND(SUM(AV68:AW68),2)</f>
        <v>0</v>
      </c>
      <c r="AU68" s="124">
        <f>'SO-114 - Polní cesta VPC 8N'!P84</f>
        <v>0</v>
      </c>
      <c r="AV68" s="123">
        <f>'SO-114 - Polní cesta VPC 8N'!J33</f>
        <v>0</v>
      </c>
      <c r="AW68" s="123">
        <f>'SO-114 - Polní cesta VPC 8N'!J34</f>
        <v>0</v>
      </c>
      <c r="AX68" s="123">
        <f>'SO-114 - Polní cesta VPC 8N'!J35</f>
        <v>0</v>
      </c>
      <c r="AY68" s="123">
        <f>'SO-114 - Polní cesta VPC 8N'!J36</f>
        <v>0</v>
      </c>
      <c r="AZ68" s="123">
        <f>'SO-114 - Polní cesta VPC 8N'!F33</f>
        <v>0</v>
      </c>
      <c r="BA68" s="123">
        <f>'SO-114 - Polní cesta VPC 8N'!F34</f>
        <v>0</v>
      </c>
      <c r="BB68" s="123">
        <f>'SO-114 - Polní cesta VPC 8N'!F35</f>
        <v>0</v>
      </c>
      <c r="BC68" s="123">
        <f>'SO-114 - Polní cesta VPC 8N'!F36</f>
        <v>0</v>
      </c>
      <c r="BD68" s="125">
        <f>'SO-114 - Polní cesta VPC 8N'!F37</f>
        <v>0</v>
      </c>
      <c r="BE68" s="7"/>
      <c r="BT68" s="126" t="s">
        <v>77</v>
      </c>
      <c r="BV68" s="126" t="s">
        <v>71</v>
      </c>
      <c r="BW68" s="126" t="s">
        <v>118</v>
      </c>
      <c r="BX68" s="126" t="s">
        <v>5</v>
      </c>
      <c r="CL68" s="126" t="s">
        <v>19</v>
      </c>
      <c r="CM68" s="126" t="s">
        <v>79</v>
      </c>
    </row>
    <row r="69" s="7" customFormat="1" ht="16.5" customHeight="1">
      <c r="A69" s="7"/>
      <c r="B69" s="115"/>
      <c r="C69" s="116"/>
      <c r="D69" s="117" t="s">
        <v>119</v>
      </c>
      <c r="E69" s="117"/>
      <c r="F69" s="117"/>
      <c r="G69" s="117"/>
      <c r="H69" s="117"/>
      <c r="I69" s="118"/>
      <c r="J69" s="117" t="s">
        <v>120</v>
      </c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27">
        <f>ROUND(SUM(AG70:AG71),2)</f>
        <v>0</v>
      </c>
      <c r="AH69" s="118"/>
      <c r="AI69" s="118"/>
      <c r="AJ69" s="118"/>
      <c r="AK69" s="118"/>
      <c r="AL69" s="118"/>
      <c r="AM69" s="118"/>
      <c r="AN69" s="119">
        <f>SUM(AG69,AT69)</f>
        <v>0</v>
      </c>
      <c r="AO69" s="118"/>
      <c r="AP69" s="118"/>
      <c r="AQ69" s="120" t="s">
        <v>76</v>
      </c>
      <c r="AR69" s="121"/>
      <c r="AS69" s="122">
        <f>ROUND(SUM(AS70:AS71),2)</f>
        <v>0</v>
      </c>
      <c r="AT69" s="123">
        <f>ROUND(SUM(AV69:AW69),2)</f>
        <v>0</v>
      </c>
      <c r="AU69" s="124">
        <f>ROUND(SUM(AU70:AU71),5)</f>
        <v>0</v>
      </c>
      <c r="AV69" s="123">
        <f>ROUND(AZ69*L29,2)</f>
        <v>0</v>
      </c>
      <c r="AW69" s="123">
        <f>ROUND(BA69*L30,2)</f>
        <v>0</v>
      </c>
      <c r="AX69" s="123">
        <f>ROUND(BB69*L29,2)</f>
        <v>0</v>
      </c>
      <c r="AY69" s="123">
        <f>ROUND(BC69*L30,2)</f>
        <v>0</v>
      </c>
      <c r="AZ69" s="123">
        <f>ROUND(SUM(AZ70:AZ71),2)</f>
        <v>0</v>
      </c>
      <c r="BA69" s="123">
        <f>ROUND(SUM(BA70:BA71),2)</f>
        <v>0</v>
      </c>
      <c r="BB69" s="123">
        <f>ROUND(SUM(BB70:BB71),2)</f>
        <v>0</v>
      </c>
      <c r="BC69" s="123">
        <f>ROUND(SUM(BC70:BC71),2)</f>
        <v>0</v>
      </c>
      <c r="BD69" s="125">
        <f>ROUND(SUM(BD70:BD71),2)</f>
        <v>0</v>
      </c>
      <c r="BE69" s="7"/>
      <c r="BS69" s="126" t="s">
        <v>68</v>
      </c>
      <c r="BT69" s="126" t="s">
        <v>77</v>
      </c>
      <c r="BV69" s="126" t="s">
        <v>71</v>
      </c>
      <c r="BW69" s="126" t="s">
        <v>121</v>
      </c>
      <c r="BX69" s="126" t="s">
        <v>5</v>
      </c>
      <c r="CL69" s="126" t="s">
        <v>19</v>
      </c>
      <c r="CM69" s="126" t="s">
        <v>79</v>
      </c>
    </row>
    <row r="70" s="4" customFormat="1" ht="16.5" customHeight="1">
      <c r="A70" s="114" t="s">
        <v>73</v>
      </c>
      <c r="B70" s="66"/>
      <c r="C70" s="128"/>
      <c r="D70" s="128"/>
      <c r="E70" s="129" t="s">
        <v>119</v>
      </c>
      <c r="F70" s="129"/>
      <c r="G70" s="129"/>
      <c r="H70" s="129"/>
      <c r="I70" s="129"/>
      <c r="J70" s="128"/>
      <c r="K70" s="129" t="s">
        <v>120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30">
        <f>'SO-201 - Most M1'!J30</f>
        <v>0</v>
      </c>
      <c r="AH70" s="128"/>
      <c r="AI70" s="128"/>
      <c r="AJ70" s="128"/>
      <c r="AK70" s="128"/>
      <c r="AL70" s="128"/>
      <c r="AM70" s="128"/>
      <c r="AN70" s="130">
        <f>SUM(AG70,AT70)</f>
        <v>0</v>
      </c>
      <c r="AO70" s="128"/>
      <c r="AP70" s="128"/>
      <c r="AQ70" s="131" t="s">
        <v>122</v>
      </c>
      <c r="AR70" s="68"/>
      <c r="AS70" s="132">
        <v>0</v>
      </c>
      <c r="AT70" s="133">
        <f>ROUND(SUM(AV70:AW70),2)</f>
        <v>0</v>
      </c>
      <c r="AU70" s="134">
        <f>'SO-201 - Most M1'!P92</f>
        <v>0</v>
      </c>
      <c r="AV70" s="133">
        <f>'SO-201 - Most M1'!J33</f>
        <v>0</v>
      </c>
      <c r="AW70" s="133">
        <f>'SO-201 - Most M1'!J34</f>
        <v>0</v>
      </c>
      <c r="AX70" s="133">
        <f>'SO-201 - Most M1'!J35</f>
        <v>0</v>
      </c>
      <c r="AY70" s="133">
        <f>'SO-201 - Most M1'!J36</f>
        <v>0</v>
      </c>
      <c r="AZ70" s="133">
        <f>'SO-201 - Most M1'!F33</f>
        <v>0</v>
      </c>
      <c r="BA70" s="133">
        <f>'SO-201 - Most M1'!F34</f>
        <v>0</v>
      </c>
      <c r="BB70" s="133">
        <f>'SO-201 - Most M1'!F35</f>
        <v>0</v>
      </c>
      <c r="BC70" s="133">
        <f>'SO-201 - Most M1'!F36</f>
        <v>0</v>
      </c>
      <c r="BD70" s="135">
        <f>'SO-201 - Most M1'!F37</f>
        <v>0</v>
      </c>
      <c r="BE70" s="4"/>
      <c r="BT70" s="136" t="s">
        <v>79</v>
      </c>
      <c r="BU70" s="136" t="s">
        <v>123</v>
      </c>
      <c r="BV70" s="136" t="s">
        <v>71</v>
      </c>
      <c r="BW70" s="136" t="s">
        <v>121</v>
      </c>
      <c r="BX70" s="136" t="s">
        <v>5</v>
      </c>
      <c r="CL70" s="136" t="s">
        <v>19</v>
      </c>
      <c r="CM70" s="136" t="s">
        <v>79</v>
      </c>
    </row>
    <row r="71" s="4" customFormat="1" ht="16.5" customHeight="1">
      <c r="A71" s="114" t="s">
        <v>73</v>
      </c>
      <c r="B71" s="66"/>
      <c r="C71" s="128"/>
      <c r="D71" s="128"/>
      <c r="E71" s="129" t="s">
        <v>124</v>
      </c>
      <c r="F71" s="129"/>
      <c r="G71" s="129"/>
      <c r="H71" s="129"/>
      <c r="I71" s="129"/>
      <c r="J71" s="128"/>
      <c r="K71" s="129" t="s">
        <v>125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30">
        <f>'SO-900 - Bourací práce st...'!J32</f>
        <v>0</v>
      </c>
      <c r="AH71" s="128"/>
      <c r="AI71" s="128"/>
      <c r="AJ71" s="128"/>
      <c r="AK71" s="128"/>
      <c r="AL71" s="128"/>
      <c r="AM71" s="128"/>
      <c r="AN71" s="130">
        <f>SUM(AG71,AT71)</f>
        <v>0</v>
      </c>
      <c r="AO71" s="128"/>
      <c r="AP71" s="128"/>
      <c r="AQ71" s="131" t="s">
        <v>122</v>
      </c>
      <c r="AR71" s="68"/>
      <c r="AS71" s="137">
        <v>0</v>
      </c>
      <c r="AT71" s="138">
        <f>ROUND(SUM(AV71:AW71),2)</f>
        <v>0</v>
      </c>
      <c r="AU71" s="139">
        <f>'SO-900 - Bourací práce st...'!P90</f>
        <v>0</v>
      </c>
      <c r="AV71" s="138">
        <f>'SO-900 - Bourací práce st...'!J35</f>
        <v>0</v>
      </c>
      <c r="AW71" s="138">
        <f>'SO-900 - Bourací práce st...'!J36</f>
        <v>0</v>
      </c>
      <c r="AX71" s="138">
        <f>'SO-900 - Bourací práce st...'!J37</f>
        <v>0</v>
      </c>
      <c r="AY71" s="138">
        <f>'SO-900 - Bourací práce st...'!J38</f>
        <v>0</v>
      </c>
      <c r="AZ71" s="138">
        <f>'SO-900 - Bourací práce st...'!F35</f>
        <v>0</v>
      </c>
      <c r="BA71" s="138">
        <f>'SO-900 - Bourací práce st...'!F36</f>
        <v>0</v>
      </c>
      <c r="BB71" s="138">
        <f>'SO-900 - Bourací práce st...'!F37</f>
        <v>0</v>
      </c>
      <c r="BC71" s="138">
        <f>'SO-900 - Bourací práce st...'!F38</f>
        <v>0</v>
      </c>
      <c r="BD71" s="140">
        <f>'SO-900 - Bourací práce st...'!F39</f>
        <v>0</v>
      </c>
      <c r="BE71" s="4"/>
      <c r="BT71" s="136" t="s">
        <v>79</v>
      </c>
      <c r="BV71" s="136" t="s">
        <v>71</v>
      </c>
      <c r="BW71" s="136" t="s">
        <v>126</v>
      </c>
      <c r="BX71" s="136" t="s">
        <v>121</v>
      </c>
      <c r="CL71" s="136" t="s">
        <v>19</v>
      </c>
    </row>
    <row r="72" s="2" customFormat="1" ht="30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7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47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</sheetData>
  <sheetProtection sheet="1" formatColumns="0" formatRows="0" objects="1" scenarios="1" spinCount="100000" saltValue="y5zSxZW6Kudip9hSJsb3Ts79w/sMm8oJDVPqePglvDaV+XIN5/yaDdjpMroz7G+d9OS6XZLV3wYvfG/VDfDZ0Q==" hashValue="UbZM4t6R/CUA3asMKg92LWFzuJTnH/7ui1pqnh5LVXe9F6VWA1ue8XTSeD5KF9vioZk4TCHZoRNXqTuVJ3TiEA==" algorithmName="SHA-512" password="CC35"/>
  <mergeCells count="106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E70:I70"/>
    <mergeCell ref="K70:AF70"/>
    <mergeCell ref="E71:I71"/>
    <mergeCell ref="K71:AF71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54:AP54"/>
  </mergeCells>
  <hyperlinks>
    <hyperlink ref="A55" location="'SO-000 - Vedlejší a ostat...'!C2" display="/"/>
    <hyperlink ref="A56" location="'SO-101 - Polní cesta VPC 2N'!C2" display="/"/>
    <hyperlink ref="A57" location="'SO-102 - Polní cesta VPC ...'!C2" display="/"/>
    <hyperlink ref="A58" location="'SO-103 - Polní cesta VPC ...'!C2" display="/"/>
    <hyperlink ref="A59" location="'SO-104 - Polní cesta VPC 4N'!C2" display="/"/>
    <hyperlink ref="A60" location="'SO-105 - Polní cesta DPC 5N'!C2" display="/"/>
    <hyperlink ref="A61" location="'SO-107 - Polní cesta VPC 7N'!C2" display="/"/>
    <hyperlink ref="A62" location="'SO-108 - Polní cesta VPC ...'!C2" display="/"/>
    <hyperlink ref="A63" location="'SO-109 - Polní cesta VPC ...'!C2" display="/"/>
    <hyperlink ref="A64" location="'SO-110 - Polní cesta VPC 10N'!C2" display="/"/>
    <hyperlink ref="A65" location="'SO-111 - Polní cesta VPC 18N'!C2" display="/"/>
    <hyperlink ref="A66" location="'SO-112 - Polní cesta VPC 24N'!C2" display="/"/>
    <hyperlink ref="A67" location="'SO-113 - Polní cesta HPC 7R'!C2" display="/"/>
    <hyperlink ref="A68" location="'SO-114 - Polní cesta VPC 8N'!C2" display="/"/>
    <hyperlink ref="A70" location="'SO-201 - Most M1'!C2" display="/"/>
    <hyperlink ref="A71" location="'SO-900 - Bourací práce s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1087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ROUND((SUM(BE84:BE216)),  2)</f>
        <v>0</v>
      </c>
      <c r="G33" s="41"/>
      <c r="H33" s="41"/>
      <c r="I33" s="160">
        <v>0.20999999999999999</v>
      </c>
      <c r="J33" s="159">
        <f>ROUND(((SUM(BE84:BE216))*I33),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ROUND((SUM(BF84:BF216)),  2)</f>
        <v>0</v>
      </c>
      <c r="G34" s="41"/>
      <c r="H34" s="41"/>
      <c r="I34" s="160">
        <v>0.12</v>
      </c>
      <c r="J34" s="159">
        <f>ROUND(((SUM(BF84:BF216))*I34),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ROUND((SUM(BG84:BG216)),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ROUND((SUM(BH84:BH216)),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ROUND((SUM(BI84:BI216)),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SO-109 - Polní cesta VPC 9N-2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J165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J181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J214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SO-109 - Polní cesta VPC 9N-2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413.58969480000002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P86+P165+P181+P214</f>
        <v>0</v>
      </c>
      <c r="Q85" s="202"/>
      <c r="R85" s="203">
        <f>R86+R165+R181+R214</f>
        <v>413.58969480000002</v>
      </c>
      <c r="S85" s="202"/>
      <c r="T85" s="204">
        <f>T86+T165+T181+T214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BK86+BK165+BK181+BK214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SUM(P87:P164)</f>
        <v>0</v>
      </c>
      <c r="Q86" s="202"/>
      <c r="R86" s="203">
        <f>SUM(R87:R164)</f>
        <v>1.0813980000000001</v>
      </c>
      <c r="S86" s="202"/>
      <c r="T86" s="204">
        <f>SUM(T87:T164)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SUM(BK87:BK164)</f>
        <v>0</v>
      </c>
    </row>
    <row r="87" s="2" customFormat="1" ht="24.15" customHeight="1">
      <c r="A87" s="41"/>
      <c r="B87" s="42"/>
      <c r="C87" s="208" t="s">
        <v>77</v>
      </c>
      <c r="D87" s="208" t="s">
        <v>152</v>
      </c>
      <c r="E87" s="209" t="s">
        <v>970</v>
      </c>
      <c r="F87" s="210" t="s">
        <v>971</v>
      </c>
      <c r="G87" s="211" t="s">
        <v>238</v>
      </c>
      <c r="H87" s="212">
        <v>3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1088</v>
      </c>
    </row>
    <row r="88" s="2" customFormat="1">
      <c r="A88" s="41"/>
      <c r="B88" s="42"/>
      <c r="C88" s="43"/>
      <c r="D88" s="245" t="s">
        <v>241</v>
      </c>
      <c r="E88" s="43"/>
      <c r="F88" s="246" t="s">
        <v>973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160</v>
      </c>
      <c r="G89" s="222"/>
      <c r="H89" s="226">
        <v>3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77</v>
      </c>
      <c r="AY89" s="232" t="s">
        <v>151</v>
      </c>
    </row>
    <row r="90" s="2" customFormat="1" ht="24.15" customHeight="1">
      <c r="A90" s="41"/>
      <c r="B90" s="42"/>
      <c r="C90" s="208" t="s">
        <v>79</v>
      </c>
      <c r="D90" s="208" t="s">
        <v>152</v>
      </c>
      <c r="E90" s="209" t="s">
        <v>243</v>
      </c>
      <c r="F90" s="210" t="s">
        <v>244</v>
      </c>
      <c r="G90" s="211" t="s">
        <v>245</v>
      </c>
      <c r="H90" s="212">
        <v>680</v>
      </c>
      <c r="I90" s="213"/>
      <c r="J90" s="214">
        <f>ROUND(I90*H90,2)</f>
        <v>0</v>
      </c>
      <c r="K90" s="210" t="s">
        <v>239</v>
      </c>
      <c r="L90" s="47"/>
      <c r="M90" s="215" t="s">
        <v>19</v>
      </c>
      <c r="N90" s="216" t="s">
        <v>40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150</v>
      </c>
      <c r="AT90" s="219" t="s">
        <v>152</v>
      </c>
      <c r="AU90" s="219" t="s">
        <v>79</v>
      </c>
      <c r="AY90" s="20" t="s">
        <v>151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77</v>
      </c>
      <c r="BK90" s="220">
        <f>ROUND(I90*H90,2)</f>
        <v>0</v>
      </c>
      <c r="BL90" s="20" t="s">
        <v>150</v>
      </c>
      <c r="BM90" s="219" t="s">
        <v>1089</v>
      </c>
    </row>
    <row r="91" s="2" customFormat="1">
      <c r="A91" s="41"/>
      <c r="B91" s="42"/>
      <c r="C91" s="43"/>
      <c r="D91" s="245" t="s">
        <v>241</v>
      </c>
      <c r="E91" s="43"/>
      <c r="F91" s="246" t="s">
        <v>247</v>
      </c>
      <c r="G91" s="43"/>
      <c r="H91" s="43"/>
      <c r="I91" s="247"/>
      <c r="J91" s="43"/>
      <c r="K91" s="43"/>
      <c r="L91" s="47"/>
      <c r="M91" s="248"/>
      <c r="N91" s="249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241</v>
      </c>
      <c r="AU91" s="20" t="s">
        <v>79</v>
      </c>
    </row>
    <row r="92" s="12" customFormat="1">
      <c r="A92" s="12"/>
      <c r="B92" s="221"/>
      <c r="C92" s="222"/>
      <c r="D92" s="223" t="s">
        <v>175</v>
      </c>
      <c r="E92" s="224" t="s">
        <v>19</v>
      </c>
      <c r="F92" s="225" t="s">
        <v>1090</v>
      </c>
      <c r="G92" s="222"/>
      <c r="H92" s="226">
        <v>680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2" t="s">
        <v>175</v>
      </c>
      <c r="AU92" s="232" t="s">
        <v>79</v>
      </c>
      <c r="AV92" s="12" t="s">
        <v>79</v>
      </c>
      <c r="AW92" s="12" t="s">
        <v>31</v>
      </c>
      <c r="AX92" s="12" t="s">
        <v>69</v>
      </c>
      <c r="AY92" s="232" t="s">
        <v>151</v>
      </c>
    </row>
    <row r="93" s="14" customFormat="1">
      <c r="A93" s="14"/>
      <c r="B93" s="250"/>
      <c r="C93" s="251"/>
      <c r="D93" s="223" t="s">
        <v>175</v>
      </c>
      <c r="E93" s="252" t="s">
        <v>19</v>
      </c>
      <c r="F93" s="253" t="s">
        <v>249</v>
      </c>
      <c r="G93" s="251"/>
      <c r="H93" s="254">
        <v>680</v>
      </c>
      <c r="I93" s="255"/>
      <c r="J93" s="251"/>
      <c r="K93" s="251"/>
      <c r="L93" s="256"/>
      <c r="M93" s="257"/>
      <c r="N93" s="258"/>
      <c r="O93" s="258"/>
      <c r="P93" s="258"/>
      <c r="Q93" s="258"/>
      <c r="R93" s="258"/>
      <c r="S93" s="258"/>
      <c r="T93" s="25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0" t="s">
        <v>175</v>
      </c>
      <c r="AU93" s="260" t="s">
        <v>79</v>
      </c>
      <c r="AV93" s="14" t="s">
        <v>150</v>
      </c>
      <c r="AW93" s="14" t="s">
        <v>31</v>
      </c>
      <c r="AX93" s="14" t="s">
        <v>77</v>
      </c>
      <c r="AY93" s="260" t="s">
        <v>151</v>
      </c>
    </row>
    <row r="94" s="2" customFormat="1" ht="21.75" customHeight="1">
      <c r="A94" s="41"/>
      <c r="B94" s="42"/>
      <c r="C94" s="208" t="s">
        <v>160</v>
      </c>
      <c r="D94" s="208" t="s">
        <v>152</v>
      </c>
      <c r="E94" s="209" t="s">
        <v>977</v>
      </c>
      <c r="F94" s="210" t="s">
        <v>978</v>
      </c>
      <c r="G94" s="211" t="s">
        <v>238</v>
      </c>
      <c r="H94" s="212">
        <v>3</v>
      </c>
      <c r="I94" s="213"/>
      <c r="J94" s="214">
        <f>ROUND(I94*H94,2)</f>
        <v>0</v>
      </c>
      <c r="K94" s="210" t="s">
        <v>239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79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1091</v>
      </c>
    </row>
    <row r="95" s="2" customFormat="1">
      <c r="A95" s="41"/>
      <c r="B95" s="42"/>
      <c r="C95" s="43"/>
      <c r="D95" s="245" t="s">
        <v>241</v>
      </c>
      <c r="E95" s="43"/>
      <c r="F95" s="246" t="s">
        <v>980</v>
      </c>
      <c r="G95" s="43"/>
      <c r="H95" s="43"/>
      <c r="I95" s="247"/>
      <c r="J95" s="43"/>
      <c r="K95" s="43"/>
      <c r="L95" s="47"/>
      <c r="M95" s="248"/>
      <c r="N95" s="24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241</v>
      </c>
      <c r="AU95" s="20" t="s">
        <v>79</v>
      </c>
    </row>
    <row r="96" s="12" customFormat="1">
      <c r="A96" s="12"/>
      <c r="B96" s="221"/>
      <c r="C96" s="222"/>
      <c r="D96" s="223" t="s">
        <v>175</v>
      </c>
      <c r="E96" s="224" t="s">
        <v>19</v>
      </c>
      <c r="F96" s="225" t="s">
        <v>160</v>
      </c>
      <c r="G96" s="222"/>
      <c r="H96" s="226">
        <v>3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175</v>
      </c>
      <c r="AU96" s="232" t="s">
        <v>79</v>
      </c>
      <c r="AV96" s="12" t="s">
        <v>79</v>
      </c>
      <c r="AW96" s="12" t="s">
        <v>31</v>
      </c>
      <c r="AX96" s="12" t="s">
        <v>77</v>
      </c>
      <c r="AY96" s="232" t="s">
        <v>151</v>
      </c>
    </row>
    <row r="97" s="2" customFormat="1" ht="24.15" customHeight="1">
      <c r="A97" s="41"/>
      <c r="B97" s="42"/>
      <c r="C97" s="208" t="s">
        <v>150</v>
      </c>
      <c r="D97" s="208" t="s">
        <v>152</v>
      </c>
      <c r="E97" s="209" t="s">
        <v>983</v>
      </c>
      <c r="F97" s="210" t="s">
        <v>984</v>
      </c>
      <c r="G97" s="211" t="s">
        <v>238</v>
      </c>
      <c r="H97" s="212">
        <v>3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1092</v>
      </c>
    </row>
    <row r="98" s="2" customFormat="1">
      <c r="A98" s="41"/>
      <c r="B98" s="42"/>
      <c r="C98" s="43"/>
      <c r="D98" s="245" t="s">
        <v>241</v>
      </c>
      <c r="E98" s="43"/>
      <c r="F98" s="246" t="s">
        <v>986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12" customFormat="1">
      <c r="A99" s="12"/>
      <c r="B99" s="221"/>
      <c r="C99" s="222"/>
      <c r="D99" s="223" t="s">
        <v>175</v>
      </c>
      <c r="E99" s="224" t="s">
        <v>19</v>
      </c>
      <c r="F99" s="225" t="s">
        <v>160</v>
      </c>
      <c r="G99" s="222"/>
      <c r="H99" s="226">
        <v>3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2" t="s">
        <v>175</v>
      </c>
      <c r="AU99" s="232" t="s">
        <v>79</v>
      </c>
      <c r="AV99" s="12" t="s">
        <v>79</v>
      </c>
      <c r="AW99" s="12" t="s">
        <v>31</v>
      </c>
      <c r="AX99" s="12" t="s">
        <v>69</v>
      </c>
      <c r="AY99" s="232" t="s">
        <v>151</v>
      </c>
    </row>
    <row r="100" s="14" customFormat="1">
      <c r="A100" s="14"/>
      <c r="B100" s="250"/>
      <c r="C100" s="251"/>
      <c r="D100" s="223" t="s">
        <v>175</v>
      </c>
      <c r="E100" s="252" t="s">
        <v>19</v>
      </c>
      <c r="F100" s="253" t="s">
        <v>249</v>
      </c>
      <c r="G100" s="251"/>
      <c r="H100" s="254">
        <v>3</v>
      </c>
      <c r="I100" s="255"/>
      <c r="J100" s="251"/>
      <c r="K100" s="251"/>
      <c r="L100" s="256"/>
      <c r="M100" s="257"/>
      <c r="N100" s="258"/>
      <c r="O100" s="258"/>
      <c r="P100" s="258"/>
      <c r="Q100" s="258"/>
      <c r="R100" s="258"/>
      <c r="S100" s="258"/>
      <c r="T100" s="25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0" t="s">
        <v>175</v>
      </c>
      <c r="AU100" s="260" t="s">
        <v>79</v>
      </c>
      <c r="AV100" s="14" t="s">
        <v>150</v>
      </c>
      <c r="AW100" s="14" t="s">
        <v>31</v>
      </c>
      <c r="AX100" s="14" t="s">
        <v>77</v>
      </c>
      <c r="AY100" s="260" t="s">
        <v>151</v>
      </c>
    </row>
    <row r="101" s="2" customFormat="1" ht="16.5" customHeight="1">
      <c r="A101" s="41"/>
      <c r="B101" s="42"/>
      <c r="C101" s="208" t="s">
        <v>167</v>
      </c>
      <c r="D101" s="208" t="s">
        <v>152</v>
      </c>
      <c r="E101" s="209" t="s">
        <v>258</v>
      </c>
      <c r="F101" s="210" t="s">
        <v>259</v>
      </c>
      <c r="G101" s="211" t="s">
        <v>245</v>
      </c>
      <c r="H101" s="212">
        <v>680</v>
      </c>
      <c r="I101" s="213"/>
      <c r="J101" s="214">
        <f>ROUND(I101*H101,2)</f>
        <v>0</v>
      </c>
      <c r="K101" s="210" t="s">
        <v>239</v>
      </c>
      <c r="L101" s="47"/>
      <c r="M101" s="215" t="s">
        <v>19</v>
      </c>
      <c r="N101" s="216" t="s">
        <v>40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150</v>
      </c>
      <c r="AT101" s="219" t="s">
        <v>152</v>
      </c>
      <c r="AU101" s="219" t="s">
        <v>79</v>
      </c>
      <c r="AY101" s="20" t="s">
        <v>151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77</v>
      </c>
      <c r="BK101" s="220">
        <f>ROUND(I101*H101,2)</f>
        <v>0</v>
      </c>
      <c r="BL101" s="20" t="s">
        <v>150</v>
      </c>
      <c r="BM101" s="219" t="s">
        <v>1093</v>
      </c>
    </row>
    <row r="102" s="2" customFormat="1">
      <c r="A102" s="41"/>
      <c r="B102" s="42"/>
      <c r="C102" s="43"/>
      <c r="D102" s="245" t="s">
        <v>241</v>
      </c>
      <c r="E102" s="43"/>
      <c r="F102" s="246" t="s">
        <v>261</v>
      </c>
      <c r="G102" s="43"/>
      <c r="H102" s="43"/>
      <c r="I102" s="247"/>
      <c r="J102" s="43"/>
      <c r="K102" s="43"/>
      <c r="L102" s="47"/>
      <c r="M102" s="248"/>
      <c r="N102" s="24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241</v>
      </c>
      <c r="AU102" s="20" t="s">
        <v>79</v>
      </c>
    </row>
    <row r="103" s="12" customFormat="1">
      <c r="A103" s="12"/>
      <c r="B103" s="221"/>
      <c r="C103" s="222"/>
      <c r="D103" s="223" t="s">
        <v>175</v>
      </c>
      <c r="E103" s="224" t="s">
        <v>19</v>
      </c>
      <c r="F103" s="225" t="s">
        <v>1090</v>
      </c>
      <c r="G103" s="222"/>
      <c r="H103" s="226">
        <v>680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2" t="s">
        <v>175</v>
      </c>
      <c r="AU103" s="232" t="s">
        <v>79</v>
      </c>
      <c r="AV103" s="12" t="s">
        <v>79</v>
      </c>
      <c r="AW103" s="12" t="s">
        <v>31</v>
      </c>
      <c r="AX103" s="12" t="s">
        <v>69</v>
      </c>
      <c r="AY103" s="232" t="s">
        <v>151</v>
      </c>
    </row>
    <row r="104" s="14" customFormat="1">
      <c r="A104" s="14"/>
      <c r="B104" s="250"/>
      <c r="C104" s="251"/>
      <c r="D104" s="223" t="s">
        <v>175</v>
      </c>
      <c r="E104" s="252" t="s">
        <v>19</v>
      </c>
      <c r="F104" s="253" t="s">
        <v>249</v>
      </c>
      <c r="G104" s="251"/>
      <c r="H104" s="254">
        <v>680</v>
      </c>
      <c r="I104" s="255"/>
      <c r="J104" s="251"/>
      <c r="K104" s="251"/>
      <c r="L104" s="256"/>
      <c r="M104" s="257"/>
      <c r="N104" s="258"/>
      <c r="O104" s="258"/>
      <c r="P104" s="258"/>
      <c r="Q104" s="258"/>
      <c r="R104" s="258"/>
      <c r="S104" s="258"/>
      <c r="T104" s="25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0" t="s">
        <v>175</v>
      </c>
      <c r="AU104" s="260" t="s">
        <v>79</v>
      </c>
      <c r="AV104" s="14" t="s">
        <v>150</v>
      </c>
      <c r="AW104" s="14" t="s">
        <v>31</v>
      </c>
      <c r="AX104" s="14" t="s">
        <v>77</v>
      </c>
      <c r="AY104" s="260" t="s">
        <v>151</v>
      </c>
    </row>
    <row r="105" s="2" customFormat="1" ht="16.5" customHeight="1">
      <c r="A105" s="41"/>
      <c r="B105" s="42"/>
      <c r="C105" s="208" t="s">
        <v>171</v>
      </c>
      <c r="D105" s="208" t="s">
        <v>152</v>
      </c>
      <c r="E105" s="209" t="s">
        <v>988</v>
      </c>
      <c r="F105" s="210" t="s">
        <v>989</v>
      </c>
      <c r="G105" s="211" t="s">
        <v>238</v>
      </c>
      <c r="H105" s="212">
        <v>3</v>
      </c>
      <c r="I105" s="213"/>
      <c r="J105" s="214">
        <f>ROUND(I105*H105,2)</f>
        <v>0</v>
      </c>
      <c r="K105" s="210" t="s">
        <v>239</v>
      </c>
      <c r="L105" s="47"/>
      <c r="M105" s="215" t="s">
        <v>19</v>
      </c>
      <c r="N105" s="216" t="s">
        <v>40</v>
      </c>
      <c r="O105" s="87"/>
      <c r="P105" s="217">
        <f>O105*H105</f>
        <v>0</v>
      </c>
      <c r="Q105" s="217">
        <v>9.0000000000000006E-05</v>
      </c>
      <c r="R105" s="217">
        <f>Q105*H105</f>
        <v>0.00027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150</v>
      </c>
      <c r="AT105" s="219" t="s">
        <v>152</v>
      </c>
      <c r="AU105" s="219" t="s">
        <v>79</v>
      </c>
      <c r="AY105" s="20" t="s">
        <v>151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77</v>
      </c>
      <c r="BK105" s="220">
        <f>ROUND(I105*H105,2)</f>
        <v>0</v>
      </c>
      <c r="BL105" s="20" t="s">
        <v>150</v>
      </c>
      <c r="BM105" s="219" t="s">
        <v>1094</v>
      </c>
    </row>
    <row r="106" s="2" customFormat="1">
      <c r="A106" s="41"/>
      <c r="B106" s="42"/>
      <c r="C106" s="43"/>
      <c r="D106" s="245" t="s">
        <v>241</v>
      </c>
      <c r="E106" s="43"/>
      <c r="F106" s="246" t="s">
        <v>991</v>
      </c>
      <c r="G106" s="43"/>
      <c r="H106" s="43"/>
      <c r="I106" s="247"/>
      <c r="J106" s="43"/>
      <c r="K106" s="43"/>
      <c r="L106" s="47"/>
      <c r="M106" s="248"/>
      <c r="N106" s="249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241</v>
      </c>
      <c r="AU106" s="20" t="s">
        <v>79</v>
      </c>
    </row>
    <row r="107" s="12" customFormat="1">
      <c r="A107" s="12"/>
      <c r="B107" s="221"/>
      <c r="C107" s="222"/>
      <c r="D107" s="223" t="s">
        <v>175</v>
      </c>
      <c r="E107" s="224" t="s">
        <v>19</v>
      </c>
      <c r="F107" s="225" t="s">
        <v>160</v>
      </c>
      <c r="G107" s="222"/>
      <c r="H107" s="226">
        <v>3</v>
      </c>
      <c r="I107" s="227"/>
      <c r="J107" s="222"/>
      <c r="K107" s="222"/>
      <c r="L107" s="228"/>
      <c r="M107" s="229"/>
      <c r="N107" s="230"/>
      <c r="O107" s="230"/>
      <c r="P107" s="230"/>
      <c r="Q107" s="230"/>
      <c r="R107" s="230"/>
      <c r="S107" s="230"/>
      <c r="T107" s="231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175</v>
      </c>
      <c r="AU107" s="232" t="s">
        <v>79</v>
      </c>
      <c r="AV107" s="12" t="s">
        <v>79</v>
      </c>
      <c r="AW107" s="12" t="s">
        <v>31</v>
      </c>
      <c r="AX107" s="12" t="s">
        <v>77</v>
      </c>
      <c r="AY107" s="232" t="s">
        <v>151</v>
      </c>
    </row>
    <row r="108" s="2" customFormat="1" ht="16.5" customHeight="1">
      <c r="A108" s="41"/>
      <c r="B108" s="42"/>
      <c r="C108" s="208" t="s">
        <v>177</v>
      </c>
      <c r="D108" s="208" t="s">
        <v>152</v>
      </c>
      <c r="E108" s="209" t="s">
        <v>993</v>
      </c>
      <c r="F108" s="210" t="s">
        <v>994</v>
      </c>
      <c r="G108" s="211" t="s">
        <v>238</v>
      </c>
      <c r="H108" s="212">
        <v>3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1095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996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160</v>
      </c>
      <c r="G110" s="222"/>
      <c r="H110" s="226">
        <v>3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77</v>
      </c>
      <c r="AY110" s="232" t="s">
        <v>151</v>
      </c>
    </row>
    <row r="111" s="2" customFormat="1" ht="16.5" customHeight="1">
      <c r="A111" s="41"/>
      <c r="B111" s="42"/>
      <c r="C111" s="208" t="s">
        <v>181</v>
      </c>
      <c r="D111" s="208" t="s">
        <v>152</v>
      </c>
      <c r="E111" s="209" t="s">
        <v>280</v>
      </c>
      <c r="F111" s="210" t="s">
        <v>281</v>
      </c>
      <c r="G111" s="211" t="s">
        <v>282</v>
      </c>
      <c r="H111" s="212">
        <v>192</v>
      </c>
      <c r="I111" s="213"/>
      <c r="J111" s="214">
        <f>ROUND(I111*H111,2)</f>
        <v>0</v>
      </c>
      <c r="K111" s="210" t="s">
        <v>239</v>
      </c>
      <c r="L111" s="47"/>
      <c r="M111" s="215" t="s">
        <v>19</v>
      </c>
      <c r="N111" s="216" t="s">
        <v>40</v>
      </c>
      <c r="O111" s="87"/>
      <c r="P111" s="217">
        <f>O111*H111</f>
        <v>0</v>
      </c>
      <c r="Q111" s="217">
        <v>3.0000000000000001E-05</v>
      </c>
      <c r="R111" s="217">
        <f>Q111*H111</f>
        <v>0.0057600000000000004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150</v>
      </c>
      <c r="AT111" s="219" t="s">
        <v>152</v>
      </c>
      <c r="AU111" s="219" t="s">
        <v>79</v>
      </c>
      <c r="AY111" s="20" t="s">
        <v>151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77</v>
      </c>
      <c r="BK111" s="220">
        <f>ROUND(I111*H111,2)</f>
        <v>0</v>
      </c>
      <c r="BL111" s="20" t="s">
        <v>150</v>
      </c>
      <c r="BM111" s="219" t="s">
        <v>1096</v>
      </c>
    </row>
    <row r="112" s="2" customFormat="1">
      <c r="A112" s="41"/>
      <c r="B112" s="42"/>
      <c r="C112" s="43"/>
      <c r="D112" s="245" t="s">
        <v>241</v>
      </c>
      <c r="E112" s="43"/>
      <c r="F112" s="246" t="s">
        <v>284</v>
      </c>
      <c r="G112" s="43"/>
      <c r="H112" s="43"/>
      <c r="I112" s="247"/>
      <c r="J112" s="43"/>
      <c r="K112" s="43"/>
      <c r="L112" s="47"/>
      <c r="M112" s="248"/>
      <c r="N112" s="249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241</v>
      </c>
      <c r="AU112" s="20" t="s">
        <v>79</v>
      </c>
    </row>
    <row r="113" s="12" customFormat="1">
      <c r="A113" s="12"/>
      <c r="B113" s="221"/>
      <c r="C113" s="222"/>
      <c r="D113" s="223" t="s">
        <v>175</v>
      </c>
      <c r="E113" s="224" t="s">
        <v>19</v>
      </c>
      <c r="F113" s="225" t="s">
        <v>999</v>
      </c>
      <c r="G113" s="222"/>
      <c r="H113" s="226">
        <v>192</v>
      </c>
      <c r="I113" s="227"/>
      <c r="J113" s="222"/>
      <c r="K113" s="222"/>
      <c r="L113" s="228"/>
      <c r="M113" s="229"/>
      <c r="N113" s="230"/>
      <c r="O113" s="230"/>
      <c r="P113" s="230"/>
      <c r="Q113" s="230"/>
      <c r="R113" s="230"/>
      <c r="S113" s="230"/>
      <c r="T113" s="231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32" t="s">
        <v>175</v>
      </c>
      <c r="AU113" s="232" t="s">
        <v>79</v>
      </c>
      <c r="AV113" s="12" t="s">
        <v>79</v>
      </c>
      <c r="AW113" s="12" t="s">
        <v>31</v>
      </c>
      <c r="AX113" s="12" t="s">
        <v>69</v>
      </c>
      <c r="AY113" s="232" t="s">
        <v>151</v>
      </c>
    </row>
    <row r="114" s="14" customFormat="1">
      <c r="A114" s="14"/>
      <c r="B114" s="250"/>
      <c r="C114" s="251"/>
      <c r="D114" s="223" t="s">
        <v>175</v>
      </c>
      <c r="E114" s="252" t="s">
        <v>19</v>
      </c>
      <c r="F114" s="253" t="s">
        <v>249</v>
      </c>
      <c r="G114" s="251"/>
      <c r="H114" s="254">
        <v>192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0" t="s">
        <v>175</v>
      </c>
      <c r="AU114" s="260" t="s">
        <v>79</v>
      </c>
      <c r="AV114" s="14" t="s">
        <v>150</v>
      </c>
      <c r="AW114" s="14" t="s">
        <v>31</v>
      </c>
      <c r="AX114" s="14" t="s">
        <v>77</v>
      </c>
      <c r="AY114" s="260" t="s">
        <v>151</v>
      </c>
    </row>
    <row r="115" s="2" customFormat="1" ht="24.15" customHeight="1">
      <c r="A115" s="41"/>
      <c r="B115" s="42"/>
      <c r="C115" s="208" t="s">
        <v>185</v>
      </c>
      <c r="D115" s="208" t="s">
        <v>152</v>
      </c>
      <c r="E115" s="209" t="s">
        <v>286</v>
      </c>
      <c r="F115" s="210" t="s">
        <v>287</v>
      </c>
      <c r="G115" s="211" t="s">
        <v>288</v>
      </c>
      <c r="H115" s="212">
        <v>8</v>
      </c>
      <c r="I115" s="213"/>
      <c r="J115" s="214">
        <f>ROUND(I115*H115,2)</f>
        <v>0</v>
      </c>
      <c r="K115" s="210" t="s">
        <v>239</v>
      </c>
      <c r="L115" s="47"/>
      <c r="M115" s="215" t="s">
        <v>19</v>
      </c>
      <c r="N115" s="216" t="s">
        <v>40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150</v>
      </c>
      <c r="AT115" s="219" t="s">
        <v>152</v>
      </c>
      <c r="AU115" s="219" t="s">
        <v>79</v>
      </c>
      <c r="AY115" s="20" t="s">
        <v>151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77</v>
      </c>
      <c r="BK115" s="220">
        <f>ROUND(I115*H115,2)</f>
        <v>0</v>
      </c>
      <c r="BL115" s="20" t="s">
        <v>150</v>
      </c>
      <c r="BM115" s="219" t="s">
        <v>1097</v>
      </c>
    </row>
    <row r="116" s="2" customFormat="1">
      <c r="A116" s="41"/>
      <c r="B116" s="42"/>
      <c r="C116" s="43"/>
      <c r="D116" s="245" t="s">
        <v>241</v>
      </c>
      <c r="E116" s="43"/>
      <c r="F116" s="246" t="s">
        <v>290</v>
      </c>
      <c r="G116" s="43"/>
      <c r="H116" s="43"/>
      <c r="I116" s="247"/>
      <c r="J116" s="43"/>
      <c r="K116" s="43"/>
      <c r="L116" s="47"/>
      <c r="M116" s="248"/>
      <c r="N116" s="249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241</v>
      </c>
      <c r="AU116" s="20" t="s">
        <v>79</v>
      </c>
    </row>
    <row r="117" s="12" customFormat="1">
      <c r="A117" s="12"/>
      <c r="B117" s="221"/>
      <c r="C117" s="222"/>
      <c r="D117" s="223" t="s">
        <v>175</v>
      </c>
      <c r="E117" s="224" t="s">
        <v>19</v>
      </c>
      <c r="F117" s="225" t="s">
        <v>181</v>
      </c>
      <c r="G117" s="222"/>
      <c r="H117" s="226">
        <v>8</v>
      </c>
      <c r="I117" s="227"/>
      <c r="J117" s="222"/>
      <c r="K117" s="222"/>
      <c r="L117" s="228"/>
      <c r="M117" s="229"/>
      <c r="N117" s="230"/>
      <c r="O117" s="230"/>
      <c r="P117" s="230"/>
      <c r="Q117" s="230"/>
      <c r="R117" s="230"/>
      <c r="S117" s="230"/>
      <c r="T117" s="23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32" t="s">
        <v>175</v>
      </c>
      <c r="AU117" s="232" t="s">
        <v>79</v>
      </c>
      <c r="AV117" s="12" t="s">
        <v>79</v>
      </c>
      <c r="AW117" s="12" t="s">
        <v>31</v>
      </c>
      <c r="AX117" s="12" t="s">
        <v>69</v>
      </c>
      <c r="AY117" s="232" t="s">
        <v>151</v>
      </c>
    </row>
    <row r="118" s="14" customFormat="1">
      <c r="A118" s="14"/>
      <c r="B118" s="250"/>
      <c r="C118" s="251"/>
      <c r="D118" s="223" t="s">
        <v>175</v>
      </c>
      <c r="E118" s="252" t="s">
        <v>19</v>
      </c>
      <c r="F118" s="253" t="s">
        <v>249</v>
      </c>
      <c r="G118" s="251"/>
      <c r="H118" s="254">
        <v>8</v>
      </c>
      <c r="I118" s="255"/>
      <c r="J118" s="251"/>
      <c r="K118" s="251"/>
      <c r="L118" s="256"/>
      <c r="M118" s="257"/>
      <c r="N118" s="258"/>
      <c r="O118" s="258"/>
      <c r="P118" s="258"/>
      <c r="Q118" s="258"/>
      <c r="R118" s="258"/>
      <c r="S118" s="258"/>
      <c r="T118" s="25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0" t="s">
        <v>175</v>
      </c>
      <c r="AU118" s="260" t="s">
        <v>79</v>
      </c>
      <c r="AV118" s="14" t="s">
        <v>150</v>
      </c>
      <c r="AW118" s="14" t="s">
        <v>31</v>
      </c>
      <c r="AX118" s="14" t="s">
        <v>77</v>
      </c>
      <c r="AY118" s="260" t="s">
        <v>151</v>
      </c>
    </row>
    <row r="119" s="2" customFormat="1" ht="16.5" customHeight="1">
      <c r="A119" s="41"/>
      <c r="B119" s="42"/>
      <c r="C119" s="208" t="s">
        <v>189</v>
      </c>
      <c r="D119" s="208" t="s">
        <v>152</v>
      </c>
      <c r="E119" s="209" t="s">
        <v>297</v>
      </c>
      <c r="F119" s="210" t="s">
        <v>298</v>
      </c>
      <c r="G119" s="211" t="s">
        <v>245</v>
      </c>
      <c r="H119" s="212">
        <v>3212</v>
      </c>
      <c r="I119" s="213"/>
      <c r="J119" s="214">
        <f>ROUND(I119*H119,2)</f>
        <v>0</v>
      </c>
      <c r="K119" s="210" t="s">
        <v>239</v>
      </c>
      <c r="L119" s="47"/>
      <c r="M119" s="215" t="s">
        <v>19</v>
      </c>
      <c r="N119" s="216" t="s">
        <v>40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150</v>
      </c>
      <c r="AT119" s="219" t="s">
        <v>152</v>
      </c>
      <c r="AU119" s="219" t="s">
        <v>79</v>
      </c>
      <c r="AY119" s="20" t="s">
        <v>151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77</v>
      </c>
      <c r="BK119" s="220">
        <f>ROUND(I119*H119,2)</f>
        <v>0</v>
      </c>
      <c r="BL119" s="20" t="s">
        <v>150</v>
      </c>
      <c r="BM119" s="219" t="s">
        <v>1098</v>
      </c>
    </row>
    <row r="120" s="2" customFormat="1">
      <c r="A120" s="41"/>
      <c r="B120" s="42"/>
      <c r="C120" s="43"/>
      <c r="D120" s="245" t="s">
        <v>241</v>
      </c>
      <c r="E120" s="43"/>
      <c r="F120" s="246" t="s">
        <v>300</v>
      </c>
      <c r="G120" s="43"/>
      <c r="H120" s="43"/>
      <c r="I120" s="247"/>
      <c r="J120" s="43"/>
      <c r="K120" s="43"/>
      <c r="L120" s="47"/>
      <c r="M120" s="248"/>
      <c r="N120" s="249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241</v>
      </c>
      <c r="AU120" s="20" t="s">
        <v>79</v>
      </c>
    </row>
    <row r="121" s="12" customFormat="1">
      <c r="A121" s="12"/>
      <c r="B121" s="221"/>
      <c r="C121" s="222"/>
      <c r="D121" s="223" t="s">
        <v>175</v>
      </c>
      <c r="E121" s="224" t="s">
        <v>19</v>
      </c>
      <c r="F121" s="225" t="s">
        <v>1099</v>
      </c>
      <c r="G121" s="222"/>
      <c r="H121" s="226">
        <v>3212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175</v>
      </c>
      <c r="AU121" s="232" t="s">
        <v>79</v>
      </c>
      <c r="AV121" s="12" t="s">
        <v>79</v>
      </c>
      <c r="AW121" s="12" t="s">
        <v>31</v>
      </c>
      <c r="AX121" s="12" t="s">
        <v>69</v>
      </c>
      <c r="AY121" s="232" t="s">
        <v>151</v>
      </c>
    </row>
    <row r="122" s="14" customFormat="1">
      <c r="A122" s="14"/>
      <c r="B122" s="250"/>
      <c r="C122" s="251"/>
      <c r="D122" s="223" t="s">
        <v>175</v>
      </c>
      <c r="E122" s="252" t="s">
        <v>19</v>
      </c>
      <c r="F122" s="253" t="s">
        <v>249</v>
      </c>
      <c r="G122" s="251"/>
      <c r="H122" s="254">
        <v>3212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0" t="s">
        <v>175</v>
      </c>
      <c r="AU122" s="260" t="s">
        <v>79</v>
      </c>
      <c r="AV122" s="14" t="s">
        <v>150</v>
      </c>
      <c r="AW122" s="14" t="s">
        <v>31</v>
      </c>
      <c r="AX122" s="14" t="s">
        <v>77</v>
      </c>
      <c r="AY122" s="260" t="s">
        <v>151</v>
      </c>
    </row>
    <row r="123" s="2" customFormat="1" ht="37.8" customHeight="1">
      <c r="A123" s="41"/>
      <c r="B123" s="42"/>
      <c r="C123" s="208" t="s">
        <v>193</v>
      </c>
      <c r="D123" s="208" t="s">
        <v>152</v>
      </c>
      <c r="E123" s="209" t="s">
        <v>312</v>
      </c>
      <c r="F123" s="210" t="s">
        <v>313</v>
      </c>
      <c r="G123" s="211" t="s">
        <v>276</v>
      </c>
      <c r="H123" s="212">
        <v>1201.76</v>
      </c>
      <c r="I123" s="213"/>
      <c r="J123" s="214">
        <f>ROUND(I123*H123,2)</f>
        <v>0</v>
      </c>
      <c r="K123" s="210" t="s">
        <v>239</v>
      </c>
      <c r="L123" s="47"/>
      <c r="M123" s="215" t="s">
        <v>19</v>
      </c>
      <c r="N123" s="216" t="s">
        <v>40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150</v>
      </c>
      <c r="AT123" s="219" t="s">
        <v>152</v>
      </c>
      <c r="AU123" s="219" t="s">
        <v>79</v>
      </c>
      <c r="AY123" s="20" t="s">
        <v>151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77</v>
      </c>
      <c r="BK123" s="220">
        <f>ROUND(I123*H123,2)</f>
        <v>0</v>
      </c>
      <c r="BL123" s="20" t="s">
        <v>150</v>
      </c>
      <c r="BM123" s="219" t="s">
        <v>1100</v>
      </c>
    </row>
    <row r="124" s="2" customFormat="1">
      <c r="A124" s="41"/>
      <c r="B124" s="42"/>
      <c r="C124" s="43"/>
      <c r="D124" s="245" t="s">
        <v>241</v>
      </c>
      <c r="E124" s="43"/>
      <c r="F124" s="246" t="s">
        <v>315</v>
      </c>
      <c r="G124" s="43"/>
      <c r="H124" s="43"/>
      <c r="I124" s="247"/>
      <c r="J124" s="43"/>
      <c r="K124" s="43"/>
      <c r="L124" s="47"/>
      <c r="M124" s="248"/>
      <c r="N124" s="249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241</v>
      </c>
      <c r="AU124" s="20" t="s">
        <v>79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1101</v>
      </c>
      <c r="G125" s="222"/>
      <c r="H125" s="226">
        <v>1201.76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1201.76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37.8" customHeight="1">
      <c r="A127" s="41"/>
      <c r="B127" s="42"/>
      <c r="C127" s="208" t="s">
        <v>8</v>
      </c>
      <c r="D127" s="208" t="s">
        <v>152</v>
      </c>
      <c r="E127" s="209" t="s">
        <v>318</v>
      </c>
      <c r="F127" s="210" t="s">
        <v>319</v>
      </c>
      <c r="G127" s="211" t="s">
        <v>276</v>
      </c>
      <c r="H127" s="212">
        <v>6008.8000000000002</v>
      </c>
      <c r="I127" s="213"/>
      <c r="J127" s="214">
        <f>ROUND(I127*H127,2)</f>
        <v>0</v>
      </c>
      <c r="K127" s="210" t="s">
        <v>239</v>
      </c>
      <c r="L127" s="47"/>
      <c r="M127" s="215" t="s">
        <v>19</v>
      </c>
      <c r="N127" s="216" t="s">
        <v>40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150</v>
      </c>
      <c r="AT127" s="219" t="s">
        <v>152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1102</v>
      </c>
    </row>
    <row r="128" s="2" customFormat="1">
      <c r="A128" s="41"/>
      <c r="B128" s="42"/>
      <c r="C128" s="43"/>
      <c r="D128" s="245" t="s">
        <v>241</v>
      </c>
      <c r="E128" s="43"/>
      <c r="F128" s="246" t="s">
        <v>321</v>
      </c>
      <c r="G128" s="43"/>
      <c r="H128" s="43"/>
      <c r="I128" s="247"/>
      <c r="J128" s="43"/>
      <c r="K128" s="43"/>
      <c r="L128" s="47"/>
      <c r="M128" s="248"/>
      <c r="N128" s="24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241</v>
      </c>
      <c r="AU128" s="20" t="s">
        <v>79</v>
      </c>
    </row>
    <row r="129" s="12" customFormat="1">
      <c r="A129" s="12"/>
      <c r="B129" s="221"/>
      <c r="C129" s="222"/>
      <c r="D129" s="223" t="s">
        <v>175</v>
      </c>
      <c r="E129" s="224" t="s">
        <v>19</v>
      </c>
      <c r="F129" s="225" t="s">
        <v>1103</v>
      </c>
      <c r="G129" s="222"/>
      <c r="H129" s="226">
        <v>6008.8000000000002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175</v>
      </c>
      <c r="AU129" s="232" t="s">
        <v>79</v>
      </c>
      <c r="AV129" s="12" t="s">
        <v>79</v>
      </c>
      <c r="AW129" s="12" t="s">
        <v>31</v>
      </c>
      <c r="AX129" s="12" t="s">
        <v>69</v>
      </c>
      <c r="AY129" s="232" t="s">
        <v>151</v>
      </c>
    </row>
    <row r="130" s="14" customFormat="1">
      <c r="A130" s="14"/>
      <c r="B130" s="250"/>
      <c r="C130" s="251"/>
      <c r="D130" s="223" t="s">
        <v>175</v>
      </c>
      <c r="E130" s="252" t="s">
        <v>19</v>
      </c>
      <c r="F130" s="253" t="s">
        <v>249</v>
      </c>
      <c r="G130" s="251"/>
      <c r="H130" s="254">
        <v>6008.8000000000002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175</v>
      </c>
      <c r="AU130" s="260" t="s">
        <v>79</v>
      </c>
      <c r="AV130" s="14" t="s">
        <v>150</v>
      </c>
      <c r="AW130" s="14" t="s">
        <v>31</v>
      </c>
      <c r="AX130" s="14" t="s">
        <v>77</v>
      </c>
      <c r="AY130" s="260" t="s">
        <v>151</v>
      </c>
    </row>
    <row r="131" s="2" customFormat="1" ht="24.15" customHeight="1">
      <c r="A131" s="41"/>
      <c r="B131" s="42"/>
      <c r="C131" s="208" t="s">
        <v>200</v>
      </c>
      <c r="D131" s="208" t="s">
        <v>152</v>
      </c>
      <c r="E131" s="209" t="s">
        <v>324</v>
      </c>
      <c r="F131" s="210" t="s">
        <v>325</v>
      </c>
      <c r="G131" s="211" t="s">
        <v>276</v>
      </c>
      <c r="H131" s="212">
        <v>231.69999999999999</v>
      </c>
      <c r="I131" s="213"/>
      <c r="J131" s="214">
        <f>ROUND(I131*H131,2)</f>
        <v>0</v>
      </c>
      <c r="K131" s="210" t="s">
        <v>239</v>
      </c>
      <c r="L131" s="47"/>
      <c r="M131" s="215" t="s">
        <v>19</v>
      </c>
      <c r="N131" s="216" t="s">
        <v>40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150</v>
      </c>
      <c r="AT131" s="219" t="s">
        <v>152</v>
      </c>
      <c r="AU131" s="219" t="s">
        <v>79</v>
      </c>
      <c r="AY131" s="20" t="s">
        <v>151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77</v>
      </c>
      <c r="BK131" s="220">
        <f>ROUND(I131*H131,2)</f>
        <v>0</v>
      </c>
      <c r="BL131" s="20" t="s">
        <v>150</v>
      </c>
      <c r="BM131" s="219" t="s">
        <v>1104</v>
      </c>
    </row>
    <row r="132" s="2" customFormat="1">
      <c r="A132" s="41"/>
      <c r="B132" s="42"/>
      <c r="C132" s="43"/>
      <c r="D132" s="245" t="s">
        <v>241</v>
      </c>
      <c r="E132" s="43"/>
      <c r="F132" s="246" t="s">
        <v>327</v>
      </c>
      <c r="G132" s="43"/>
      <c r="H132" s="43"/>
      <c r="I132" s="247"/>
      <c r="J132" s="43"/>
      <c r="K132" s="43"/>
      <c r="L132" s="47"/>
      <c r="M132" s="248"/>
      <c r="N132" s="249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241</v>
      </c>
      <c r="AU132" s="20" t="s">
        <v>79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1105</v>
      </c>
      <c r="G133" s="222"/>
      <c r="H133" s="226">
        <v>231.69999999999999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231.69999999999999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2" customFormat="1" ht="16.5" customHeight="1">
      <c r="A135" s="41"/>
      <c r="B135" s="42"/>
      <c r="C135" s="208" t="s">
        <v>204</v>
      </c>
      <c r="D135" s="208" t="s">
        <v>152</v>
      </c>
      <c r="E135" s="209" t="s">
        <v>403</v>
      </c>
      <c r="F135" s="210" t="s">
        <v>404</v>
      </c>
      <c r="G135" s="211" t="s">
        <v>276</v>
      </c>
      <c r="H135" s="212">
        <v>231.69999999999999</v>
      </c>
      <c r="I135" s="213"/>
      <c r="J135" s="214">
        <f>ROUND(I135*H135,2)</f>
        <v>0</v>
      </c>
      <c r="K135" s="210" t="s">
        <v>19</v>
      </c>
      <c r="L135" s="47"/>
      <c r="M135" s="215" t="s">
        <v>19</v>
      </c>
      <c r="N135" s="216" t="s">
        <v>40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150</v>
      </c>
      <c r="AT135" s="219" t="s">
        <v>152</v>
      </c>
      <c r="AU135" s="219" t="s">
        <v>79</v>
      </c>
      <c r="AY135" s="20" t="s">
        <v>151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77</v>
      </c>
      <c r="BK135" s="220">
        <f>ROUND(I135*H135,2)</f>
        <v>0</v>
      </c>
      <c r="BL135" s="20" t="s">
        <v>150</v>
      </c>
      <c r="BM135" s="219" t="s">
        <v>1106</v>
      </c>
    </row>
    <row r="136" s="12" customFormat="1">
      <c r="A136" s="12"/>
      <c r="B136" s="221"/>
      <c r="C136" s="222"/>
      <c r="D136" s="223" t="s">
        <v>175</v>
      </c>
      <c r="E136" s="224" t="s">
        <v>19</v>
      </c>
      <c r="F136" s="225" t="s">
        <v>1105</v>
      </c>
      <c r="G136" s="222"/>
      <c r="H136" s="226">
        <v>231.69999999999999</v>
      </c>
      <c r="I136" s="227"/>
      <c r="J136" s="222"/>
      <c r="K136" s="222"/>
      <c r="L136" s="228"/>
      <c r="M136" s="229"/>
      <c r="N136" s="230"/>
      <c r="O136" s="230"/>
      <c r="P136" s="230"/>
      <c r="Q136" s="230"/>
      <c r="R136" s="230"/>
      <c r="S136" s="230"/>
      <c r="T136" s="23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2" t="s">
        <v>175</v>
      </c>
      <c r="AU136" s="232" t="s">
        <v>79</v>
      </c>
      <c r="AV136" s="12" t="s">
        <v>79</v>
      </c>
      <c r="AW136" s="12" t="s">
        <v>31</v>
      </c>
      <c r="AX136" s="12" t="s">
        <v>69</v>
      </c>
      <c r="AY136" s="232" t="s">
        <v>151</v>
      </c>
    </row>
    <row r="137" s="14" customFormat="1">
      <c r="A137" s="14"/>
      <c r="B137" s="250"/>
      <c r="C137" s="251"/>
      <c r="D137" s="223" t="s">
        <v>175</v>
      </c>
      <c r="E137" s="252" t="s">
        <v>19</v>
      </c>
      <c r="F137" s="253" t="s">
        <v>249</v>
      </c>
      <c r="G137" s="251"/>
      <c r="H137" s="254">
        <v>231.69999999999999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175</v>
      </c>
      <c r="AU137" s="260" t="s">
        <v>79</v>
      </c>
      <c r="AV137" s="14" t="s">
        <v>150</v>
      </c>
      <c r="AW137" s="14" t="s">
        <v>31</v>
      </c>
      <c r="AX137" s="14" t="s">
        <v>77</v>
      </c>
      <c r="AY137" s="260" t="s">
        <v>151</v>
      </c>
    </row>
    <row r="138" s="2" customFormat="1" ht="24.15" customHeight="1">
      <c r="A138" s="41"/>
      <c r="B138" s="42"/>
      <c r="C138" s="208" t="s">
        <v>208</v>
      </c>
      <c r="D138" s="208" t="s">
        <v>152</v>
      </c>
      <c r="E138" s="209" t="s">
        <v>330</v>
      </c>
      <c r="F138" s="210" t="s">
        <v>331</v>
      </c>
      <c r="G138" s="211" t="s">
        <v>332</v>
      </c>
      <c r="H138" s="212">
        <v>2163.1680000000001</v>
      </c>
      <c r="I138" s="213"/>
      <c r="J138" s="214">
        <f>ROUND(I138*H138,2)</f>
        <v>0</v>
      </c>
      <c r="K138" s="210" t="s">
        <v>239</v>
      </c>
      <c r="L138" s="47"/>
      <c r="M138" s="215" t="s">
        <v>19</v>
      </c>
      <c r="N138" s="216" t="s">
        <v>40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150</v>
      </c>
      <c r="AT138" s="219" t="s">
        <v>152</v>
      </c>
      <c r="AU138" s="219" t="s">
        <v>79</v>
      </c>
      <c r="AY138" s="20" t="s">
        <v>151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77</v>
      </c>
      <c r="BK138" s="220">
        <f>ROUND(I138*H138,2)</f>
        <v>0</v>
      </c>
      <c r="BL138" s="20" t="s">
        <v>150</v>
      </c>
      <c r="BM138" s="219" t="s">
        <v>1107</v>
      </c>
    </row>
    <row r="139" s="2" customFormat="1">
      <c r="A139" s="41"/>
      <c r="B139" s="42"/>
      <c r="C139" s="43"/>
      <c r="D139" s="245" t="s">
        <v>241</v>
      </c>
      <c r="E139" s="43"/>
      <c r="F139" s="246" t="s">
        <v>334</v>
      </c>
      <c r="G139" s="43"/>
      <c r="H139" s="43"/>
      <c r="I139" s="247"/>
      <c r="J139" s="43"/>
      <c r="K139" s="43"/>
      <c r="L139" s="47"/>
      <c r="M139" s="248"/>
      <c r="N139" s="24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241</v>
      </c>
      <c r="AU139" s="20" t="s">
        <v>79</v>
      </c>
    </row>
    <row r="140" s="12" customFormat="1">
      <c r="A140" s="12"/>
      <c r="B140" s="221"/>
      <c r="C140" s="222"/>
      <c r="D140" s="223" t="s">
        <v>175</v>
      </c>
      <c r="E140" s="224" t="s">
        <v>19</v>
      </c>
      <c r="F140" s="225" t="s">
        <v>1108</v>
      </c>
      <c r="G140" s="222"/>
      <c r="H140" s="226">
        <v>2163.1680000000001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31</v>
      </c>
      <c r="AX140" s="12" t="s">
        <v>69</v>
      </c>
      <c r="AY140" s="232" t="s">
        <v>151</v>
      </c>
    </row>
    <row r="141" s="14" customFormat="1">
      <c r="A141" s="14"/>
      <c r="B141" s="250"/>
      <c r="C141" s="251"/>
      <c r="D141" s="223" t="s">
        <v>175</v>
      </c>
      <c r="E141" s="252" t="s">
        <v>19</v>
      </c>
      <c r="F141" s="253" t="s">
        <v>249</v>
      </c>
      <c r="G141" s="251"/>
      <c r="H141" s="254">
        <v>2163.1680000000001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175</v>
      </c>
      <c r="AU141" s="260" t="s">
        <v>79</v>
      </c>
      <c r="AV141" s="14" t="s">
        <v>150</v>
      </c>
      <c r="AW141" s="14" t="s">
        <v>31</v>
      </c>
      <c r="AX141" s="14" t="s">
        <v>77</v>
      </c>
      <c r="AY141" s="260" t="s">
        <v>151</v>
      </c>
    </row>
    <row r="142" s="2" customFormat="1" ht="24.15" customHeight="1">
      <c r="A142" s="41"/>
      <c r="B142" s="42"/>
      <c r="C142" s="208" t="s">
        <v>212</v>
      </c>
      <c r="D142" s="208" t="s">
        <v>152</v>
      </c>
      <c r="E142" s="209" t="s">
        <v>337</v>
      </c>
      <c r="F142" s="210" t="s">
        <v>338</v>
      </c>
      <c r="G142" s="211" t="s">
        <v>276</v>
      </c>
      <c r="H142" s="212">
        <v>1201.76</v>
      </c>
      <c r="I142" s="213"/>
      <c r="J142" s="214">
        <f>ROUND(I142*H142,2)</f>
        <v>0</v>
      </c>
      <c r="K142" s="210" t="s">
        <v>239</v>
      </c>
      <c r="L142" s="47"/>
      <c r="M142" s="215" t="s">
        <v>19</v>
      </c>
      <c r="N142" s="216" t="s">
        <v>40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150</v>
      </c>
      <c r="AT142" s="219" t="s">
        <v>152</v>
      </c>
      <c r="AU142" s="219" t="s">
        <v>79</v>
      </c>
      <c r="AY142" s="20" t="s">
        <v>151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77</v>
      </c>
      <c r="BK142" s="220">
        <f>ROUND(I142*H142,2)</f>
        <v>0</v>
      </c>
      <c r="BL142" s="20" t="s">
        <v>150</v>
      </c>
      <c r="BM142" s="219" t="s">
        <v>1109</v>
      </c>
    </row>
    <row r="143" s="2" customFormat="1">
      <c r="A143" s="41"/>
      <c r="B143" s="42"/>
      <c r="C143" s="43"/>
      <c r="D143" s="245" t="s">
        <v>241</v>
      </c>
      <c r="E143" s="43"/>
      <c r="F143" s="246" t="s">
        <v>340</v>
      </c>
      <c r="G143" s="43"/>
      <c r="H143" s="43"/>
      <c r="I143" s="247"/>
      <c r="J143" s="43"/>
      <c r="K143" s="43"/>
      <c r="L143" s="47"/>
      <c r="M143" s="248"/>
      <c r="N143" s="24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241</v>
      </c>
      <c r="AU143" s="20" t="s">
        <v>79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1110</v>
      </c>
      <c r="G144" s="222"/>
      <c r="H144" s="226">
        <v>1201.76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4" customFormat="1">
      <c r="A145" s="14"/>
      <c r="B145" s="250"/>
      <c r="C145" s="251"/>
      <c r="D145" s="223" t="s">
        <v>175</v>
      </c>
      <c r="E145" s="252" t="s">
        <v>19</v>
      </c>
      <c r="F145" s="253" t="s">
        <v>249</v>
      </c>
      <c r="G145" s="251"/>
      <c r="H145" s="254">
        <v>1201.76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175</v>
      </c>
      <c r="AU145" s="260" t="s">
        <v>79</v>
      </c>
      <c r="AV145" s="14" t="s">
        <v>150</v>
      </c>
      <c r="AW145" s="14" t="s">
        <v>31</v>
      </c>
      <c r="AX145" s="14" t="s">
        <v>77</v>
      </c>
      <c r="AY145" s="260" t="s">
        <v>151</v>
      </c>
    </row>
    <row r="146" s="2" customFormat="1" ht="16.5" customHeight="1">
      <c r="A146" s="41"/>
      <c r="B146" s="42"/>
      <c r="C146" s="208" t="s">
        <v>216</v>
      </c>
      <c r="D146" s="208" t="s">
        <v>152</v>
      </c>
      <c r="E146" s="209" t="s">
        <v>360</v>
      </c>
      <c r="F146" s="210" t="s">
        <v>361</v>
      </c>
      <c r="G146" s="211" t="s">
        <v>245</v>
      </c>
      <c r="H146" s="212">
        <v>3212</v>
      </c>
      <c r="I146" s="213"/>
      <c r="J146" s="214">
        <f>ROUND(I146*H146,2)</f>
        <v>0</v>
      </c>
      <c r="K146" s="210" t="s">
        <v>239</v>
      </c>
      <c r="L146" s="47"/>
      <c r="M146" s="215" t="s">
        <v>19</v>
      </c>
      <c r="N146" s="216" t="s">
        <v>40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150</v>
      </c>
      <c r="AT146" s="219" t="s">
        <v>152</v>
      </c>
      <c r="AU146" s="219" t="s">
        <v>79</v>
      </c>
      <c r="AY146" s="20" t="s">
        <v>151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77</v>
      </c>
      <c r="BK146" s="220">
        <f>ROUND(I146*H146,2)</f>
        <v>0</v>
      </c>
      <c r="BL146" s="20" t="s">
        <v>150</v>
      </c>
      <c r="BM146" s="219" t="s">
        <v>1111</v>
      </c>
    </row>
    <row r="147" s="2" customFormat="1">
      <c r="A147" s="41"/>
      <c r="B147" s="42"/>
      <c r="C147" s="43"/>
      <c r="D147" s="245" t="s">
        <v>241</v>
      </c>
      <c r="E147" s="43"/>
      <c r="F147" s="246" t="s">
        <v>363</v>
      </c>
      <c r="G147" s="43"/>
      <c r="H147" s="43"/>
      <c r="I147" s="247"/>
      <c r="J147" s="43"/>
      <c r="K147" s="43"/>
      <c r="L147" s="47"/>
      <c r="M147" s="248"/>
      <c r="N147" s="249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241</v>
      </c>
      <c r="AU147" s="20" t="s">
        <v>79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1112</v>
      </c>
      <c r="G148" s="222"/>
      <c r="H148" s="226">
        <v>3212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4" customFormat="1">
      <c r="A149" s="14"/>
      <c r="B149" s="250"/>
      <c r="C149" s="251"/>
      <c r="D149" s="223" t="s">
        <v>175</v>
      </c>
      <c r="E149" s="252" t="s">
        <v>19</v>
      </c>
      <c r="F149" s="253" t="s">
        <v>249</v>
      </c>
      <c r="G149" s="251"/>
      <c r="H149" s="254">
        <v>3212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175</v>
      </c>
      <c r="AU149" s="260" t="s">
        <v>79</v>
      </c>
      <c r="AV149" s="14" t="s">
        <v>150</v>
      </c>
      <c r="AW149" s="14" t="s">
        <v>31</v>
      </c>
      <c r="AX149" s="14" t="s">
        <v>77</v>
      </c>
      <c r="AY149" s="260" t="s">
        <v>151</v>
      </c>
    </row>
    <row r="150" s="2" customFormat="1" ht="24.15" customHeight="1">
      <c r="A150" s="41"/>
      <c r="B150" s="42"/>
      <c r="C150" s="208" t="s">
        <v>323</v>
      </c>
      <c r="D150" s="208" t="s">
        <v>152</v>
      </c>
      <c r="E150" s="209" t="s">
        <v>374</v>
      </c>
      <c r="F150" s="210" t="s">
        <v>375</v>
      </c>
      <c r="G150" s="211" t="s">
        <v>245</v>
      </c>
      <c r="H150" s="212">
        <v>830.39999999999998</v>
      </c>
      <c r="I150" s="213"/>
      <c r="J150" s="214">
        <f>ROUND(I150*H150,2)</f>
        <v>0</v>
      </c>
      <c r="K150" s="210" t="s">
        <v>239</v>
      </c>
      <c r="L150" s="47"/>
      <c r="M150" s="215" t="s">
        <v>19</v>
      </c>
      <c r="N150" s="216" t="s">
        <v>40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150</v>
      </c>
      <c r="AT150" s="219" t="s">
        <v>152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1113</v>
      </c>
    </row>
    <row r="151" s="2" customFormat="1">
      <c r="A151" s="41"/>
      <c r="B151" s="42"/>
      <c r="C151" s="43"/>
      <c r="D151" s="245" t="s">
        <v>241</v>
      </c>
      <c r="E151" s="43"/>
      <c r="F151" s="246" t="s">
        <v>377</v>
      </c>
      <c r="G151" s="43"/>
      <c r="H151" s="43"/>
      <c r="I151" s="247"/>
      <c r="J151" s="43"/>
      <c r="K151" s="43"/>
      <c r="L151" s="47"/>
      <c r="M151" s="248"/>
      <c r="N151" s="249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241</v>
      </c>
      <c r="AU151" s="20" t="s">
        <v>79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1114</v>
      </c>
      <c r="G152" s="222"/>
      <c r="H152" s="226">
        <v>830.39999999999998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830.39999999999998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2" customFormat="1" ht="24.15" customHeight="1">
      <c r="A154" s="41"/>
      <c r="B154" s="42"/>
      <c r="C154" s="208" t="s">
        <v>329</v>
      </c>
      <c r="D154" s="208" t="s">
        <v>152</v>
      </c>
      <c r="E154" s="209" t="s">
        <v>380</v>
      </c>
      <c r="F154" s="210" t="s">
        <v>381</v>
      </c>
      <c r="G154" s="211" t="s">
        <v>245</v>
      </c>
      <c r="H154" s="212">
        <v>830.39999999999998</v>
      </c>
      <c r="I154" s="213"/>
      <c r="J154" s="214">
        <f>ROUND(I154*H154,2)</f>
        <v>0</v>
      </c>
      <c r="K154" s="210" t="s">
        <v>239</v>
      </c>
      <c r="L154" s="47"/>
      <c r="M154" s="215" t="s">
        <v>19</v>
      </c>
      <c r="N154" s="216" t="s">
        <v>40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150</v>
      </c>
      <c r="AT154" s="219" t="s">
        <v>152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1115</v>
      </c>
    </row>
    <row r="155" s="2" customFormat="1">
      <c r="A155" s="41"/>
      <c r="B155" s="42"/>
      <c r="C155" s="43"/>
      <c r="D155" s="245" t="s">
        <v>241</v>
      </c>
      <c r="E155" s="43"/>
      <c r="F155" s="246" t="s">
        <v>383</v>
      </c>
      <c r="G155" s="43"/>
      <c r="H155" s="43"/>
      <c r="I155" s="247"/>
      <c r="J155" s="43"/>
      <c r="K155" s="43"/>
      <c r="L155" s="47"/>
      <c r="M155" s="248"/>
      <c r="N155" s="249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241</v>
      </c>
      <c r="AU155" s="20" t="s">
        <v>79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1116</v>
      </c>
      <c r="G156" s="222"/>
      <c r="H156" s="226">
        <v>830.39999999999998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4" customFormat="1">
      <c r="A157" s="14"/>
      <c r="B157" s="250"/>
      <c r="C157" s="251"/>
      <c r="D157" s="223" t="s">
        <v>175</v>
      </c>
      <c r="E157" s="252" t="s">
        <v>19</v>
      </c>
      <c r="F157" s="253" t="s">
        <v>249</v>
      </c>
      <c r="G157" s="251"/>
      <c r="H157" s="254">
        <v>830.39999999999998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175</v>
      </c>
      <c r="AU157" s="260" t="s">
        <v>79</v>
      </c>
      <c r="AV157" s="14" t="s">
        <v>150</v>
      </c>
      <c r="AW157" s="14" t="s">
        <v>31</v>
      </c>
      <c r="AX157" s="14" t="s">
        <v>77</v>
      </c>
      <c r="AY157" s="260" t="s">
        <v>151</v>
      </c>
    </row>
    <row r="158" s="2" customFormat="1" ht="16.5" customHeight="1">
      <c r="A158" s="41"/>
      <c r="B158" s="42"/>
      <c r="C158" s="208" t="s">
        <v>336</v>
      </c>
      <c r="D158" s="208" t="s">
        <v>152</v>
      </c>
      <c r="E158" s="209" t="s">
        <v>386</v>
      </c>
      <c r="F158" s="210" t="s">
        <v>387</v>
      </c>
      <c r="G158" s="211" t="s">
        <v>245</v>
      </c>
      <c r="H158" s="212">
        <v>830.39999999999998</v>
      </c>
      <c r="I158" s="213"/>
      <c r="J158" s="214">
        <f>ROUND(I158*H158,2)</f>
        <v>0</v>
      </c>
      <c r="K158" s="210" t="s">
        <v>239</v>
      </c>
      <c r="L158" s="47"/>
      <c r="M158" s="215" t="s">
        <v>19</v>
      </c>
      <c r="N158" s="216" t="s">
        <v>40</v>
      </c>
      <c r="O158" s="87"/>
      <c r="P158" s="217">
        <f>O158*H158</f>
        <v>0</v>
      </c>
      <c r="Q158" s="217">
        <v>0.0012700000000000001</v>
      </c>
      <c r="R158" s="217">
        <f>Q158*H158</f>
        <v>1.054608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150</v>
      </c>
      <c r="AT158" s="219" t="s">
        <v>152</v>
      </c>
      <c r="AU158" s="219" t="s">
        <v>79</v>
      </c>
      <c r="AY158" s="20" t="s">
        <v>151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77</v>
      </c>
      <c r="BK158" s="220">
        <f>ROUND(I158*H158,2)</f>
        <v>0</v>
      </c>
      <c r="BL158" s="20" t="s">
        <v>150</v>
      </c>
      <c r="BM158" s="219" t="s">
        <v>1117</v>
      </c>
    </row>
    <row r="159" s="2" customFormat="1">
      <c r="A159" s="41"/>
      <c r="B159" s="42"/>
      <c r="C159" s="43"/>
      <c r="D159" s="245" t="s">
        <v>241</v>
      </c>
      <c r="E159" s="43"/>
      <c r="F159" s="246" t="s">
        <v>389</v>
      </c>
      <c r="G159" s="43"/>
      <c r="H159" s="43"/>
      <c r="I159" s="247"/>
      <c r="J159" s="43"/>
      <c r="K159" s="43"/>
      <c r="L159" s="47"/>
      <c r="M159" s="248"/>
      <c r="N159" s="249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241</v>
      </c>
      <c r="AU159" s="20" t="s">
        <v>79</v>
      </c>
    </row>
    <row r="160" s="12" customFormat="1">
      <c r="A160" s="12"/>
      <c r="B160" s="221"/>
      <c r="C160" s="222"/>
      <c r="D160" s="223" t="s">
        <v>175</v>
      </c>
      <c r="E160" s="224" t="s">
        <v>19</v>
      </c>
      <c r="F160" s="225" t="s">
        <v>1116</v>
      </c>
      <c r="G160" s="222"/>
      <c r="H160" s="226">
        <v>830.39999999999998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2" t="s">
        <v>175</v>
      </c>
      <c r="AU160" s="232" t="s">
        <v>79</v>
      </c>
      <c r="AV160" s="12" t="s">
        <v>79</v>
      </c>
      <c r="AW160" s="12" t="s">
        <v>31</v>
      </c>
      <c r="AX160" s="12" t="s">
        <v>69</v>
      </c>
      <c r="AY160" s="232" t="s">
        <v>151</v>
      </c>
    </row>
    <row r="161" s="14" customFormat="1">
      <c r="A161" s="14"/>
      <c r="B161" s="250"/>
      <c r="C161" s="251"/>
      <c r="D161" s="223" t="s">
        <v>175</v>
      </c>
      <c r="E161" s="252" t="s">
        <v>19</v>
      </c>
      <c r="F161" s="253" t="s">
        <v>249</v>
      </c>
      <c r="G161" s="251"/>
      <c r="H161" s="254">
        <v>830.39999999999998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175</v>
      </c>
      <c r="AU161" s="260" t="s">
        <v>79</v>
      </c>
      <c r="AV161" s="14" t="s">
        <v>150</v>
      </c>
      <c r="AW161" s="14" t="s">
        <v>31</v>
      </c>
      <c r="AX161" s="14" t="s">
        <v>77</v>
      </c>
      <c r="AY161" s="260" t="s">
        <v>151</v>
      </c>
    </row>
    <row r="162" s="2" customFormat="1" ht="16.5" customHeight="1">
      <c r="A162" s="41"/>
      <c r="B162" s="42"/>
      <c r="C162" s="261" t="s">
        <v>7</v>
      </c>
      <c r="D162" s="261" t="s">
        <v>349</v>
      </c>
      <c r="E162" s="262" t="s">
        <v>392</v>
      </c>
      <c r="F162" s="263" t="s">
        <v>393</v>
      </c>
      <c r="G162" s="264" t="s">
        <v>394</v>
      </c>
      <c r="H162" s="265">
        <v>20.760000000000002</v>
      </c>
      <c r="I162" s="266"/>
      <c r="J162" s="267">
        <f>ROUND(I162*H162,2)</f>
        <v>0</v>
      </c>
      <c r="K162" s="263" t="s">
        <v>239</v>
      </c>
      <c r="L162" s="268"/>
      <c r="M162" s="269" t="s">
        <v>19</v>
      </c>
      <c r="N162" s="270" t="s">
        <v>40</v>
      </c>
      <c r="O162" s="87"/>
      <c r="P162" s="217">
        <f>O162*H162</f>
        <v>0</v>
      </c>
      <c r="Q162" s="217">
        <v>0.001</v>
      </c>
      <c r="R162" s="217">
        <f>Q162*H162</f>
        <v>0.020760000000000001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181</v>
      </c>
      <c r="AT162" s="219" t="s">
        <v>349</v>
      </c>
      <c r="AU162" s="219" t="s">
        <v>79</v>
      </c>
      <c r="AY162" s="20" t="s">
        <v>151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77</v>
      </c>
      <c r="BK162" s="220">
        <f>ROUND(I162*H162,2)</f>
        <v>0</v>
      </c>
      <c r="BL162" s="20" t="s">
        <v>150</v>
      </c>
      <c r="BM162" s="219" t="s">
        <v>1118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1119</v>
      </c>
      <c r="G163" s="222"/>
      <c r="H163" s="226">
        <v>20.760000000000002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20.760000000000002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11" customFormat="1" ht="22.8" customHeight="1">
      <c r="A165" s="11"/>
      <c r="B165" s="194"/>
      <c r="C165" s="195"/>
      <c r="D165" s="196" t="s">
        <v>68</v>
      </c>
      <c r="E165" s="243" t="s">
        <v>79</v>
      </c>
      <c r="F165" s="243" t="s">
        <v>406</v>
      </c>
      <c r="G165" s="195"/>
      <c r="H165" s="195"/>
      <c r="I165" s="198"/>
      <c r="J165" s="244">
        <f>BK165</f>
        <v>0</v>
      </c>
      <c r="K165" s="195"/>
      <c r="L165" s="200"/>
      <c r="M165" s="201"/>
      <c r="N165" s="202"/>
      <c r="O165" s="202"/>
      <c r="P165" s="203">
        <f>SUM(P166:P180)</f>
        <v>0</v>
      </c>
      <c r="Q165" s="202"/>
      <c r="R165" s="203">
        <f>SUM(R166:R180)</f>
        <v>209.07219680000003</v>
      </c>
      <c r="S165" s="202"/>
      <c r="T165" s="204">
        <f>SUM(T166:T180)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05" t="s">
        <v>77</v>
      </c>
      <c r="AT165" s="206" t="s">
        <v>68</v>
      </c>
      <c r="AU165" s="206" t="s">
        <v>77</v>
      </c>
      <c r="AY165" s="205" t="s">
        <v>151</v>
      </c>
      <c r="BK165" s="207">
        <f>SUM(BK166:BK180)</f>
        <v>0</v>
      </c>
    </row>
    <row r="166" s="2" customFormat="1" ht="24.15" customHeight="1">
      <c r="A166" s="41"/>
      <c r="B166" s="42"/>
      <c r="C166" s="208" t="s">
        <v>348</v>
      </c>
      <c r="D166" s="208" t="s">
        <v>152</v>
      </c>
      <c r="E166" s="209" t="s">
        <v>408</v>
      </c>
      <c r="F166" s="210" t="s">
        <v>409</v>
      </c>
      <c r="G166" s="211" t="s">
        <v>245</v>
      </c>
      <c r="H166" s="212">
        <v>643</v>
      </c>
      <c r="I166" s="213"/>
      <c r="J166" s="214">
        <f>ROUND(I166*H166,2)</f>
        <v>0</v>
      </c>
      <c r="K166" s="210" t="s">
        <v>239</v>
      </c>
      <c r="L166" s="47"/>
      <c r="M166" s="215" t="s">
        <v>19</v>
      </c>
      <c r="N166" s="216" t="s">
        <v>40</v>
      </c>
      <c r="O166" s="87"/>
      <c r="P166" s="217">
        <f>O166*H166</f>
        <v>0</v>
      </c>
      <c r="Q166" s="217">
        <v>0.00031</v>
      </c>
      <c r="R166" s="217">
        <f>Q166*H166</f>
        <v>0.19933000000000001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150</v>
      </c>
      <c r="AT166" s="219" t="s">
        <v>152</v>
      </c>
      <c r="AU166" s="219" t="s">
        <v>79</v>
      </c>
      <c r="AY166" s="20" t="s">
        <v>151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77</v>
      </c>
      <c r="BK166" s="220">
        <f>ROUND(I166*H166,2)</f>
        <v>0</v>
      </c>
      <c r="BL166" s="20" t="s">
        <v>150</v>
      </c>
      <c r="BM166" s="219" t="s">
        <v>1120</v>
      </c>
    </row>
    <row r="167" s="2" customFormat="1">
      <c r="A167" s="41"/>
      <c r="B167" s="42"/>
      <c r="C167" s="43"/>
      <c r="D167" s="245" t="s">
        <v>241</v>
      </c>
      <c r="E167" s="43"/>
      <c r="F167" s="246" t="s">
        <v>411</v>
      </c>
      <c r="G167" s="43"/>
      <c r="H167" s="43"/>
      <c r="I167" s="247"/>
      <c r="J167" s="43"/>
      <c r="K167" s="43"/>
      <c r="L167" s="47"/>
      <c r="M167" s="248"/>
      <c r="N167" s="249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241</v>
      </c>
      <c r="AU167" s="20" t="s">
        <v>79</v>
      </c>
    </row>
    <row r="168" s="2" customFormat="1" ht="16.5" customHeight="1">
      <c r="A168" s="41"/>
      <c r="B168" s="42"/>
      <c r="C168" s="261" t="s">
        <v>354</v>
      </c>
      <c r="D168" s="261" t="s">
        <v>349</v>
      </c>
      <c r="E168" s="262" t="s">
        <v>415</v>
      </c>
      <c r="F168" s="263" t="s">
        <v>416</v>
      </c>
      <c r="G168" s="264" t="s">
        <v>245</v>
      </c>
      <c r="H168" s="265">
        <v>761.63400000000001</v>
      </c>
      <c r="I168" s="266"/>
      <c r="J168" s="267">
        <f>ROUND(I168*H168,2)</f>
        <v>0</v>
      </c>
      <c r="K168" s="263" t="s">
        <v>239</v>
      </c>
      <c r="L168" s="268"/>
      <c r="M168" s="269" t="s">
        <v>19</v>
      </c>
      <c r="N168" s="270" t="s">
        <v>40</v>
      </c>
      <c r="O168" s="87"/>
      <c r="P168" s="217">
        <f>O168*H168</f>
        <v>0</v>
      </c>
      <c r="Q168" s="217">
        <v>0.00020000000000000001</v>
      </c>
      <c r="R168" s="217">
        <f>Q168*H168</f>
        <v>0.15232680000000001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181</v>
      </c>
      <c r="AT168" s="219" t="s">
        <v>349</v>
      </c>
      <c r="AU168" s="219" t="s">
        <v>79</v>
      </c>
      <c r="AY168" s="20" t="s">
        <v>151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77</v>
      </c>
      <c r="BK168" s="220">
        <f>ROUND(I168*H168,2)</f>
        <v>0</v>
      </c>
      <c r="BL168" s="20" t="s">
        <v>150</v>
      </c>
      <c r="BM168" s="219" t="s">
        <v>1121</v>
      </c>
    </row>
    <row r="169" s="12" customFormat="1">
      <c r="A169" s="12"/>
      <c r="B169" s="221"/>
      <c r="C169" s="222"/>
      <c r="D169" s="223" t="s">
        <v>175</v>
      </c>
      <c r="E169" s="222"/>
      <c r="F169" s="225" t="s">
        <v>1122</v>
      </c>
      <c r="G169" s="222"/>
      <c r="H169" s="226">
        <v>761.63400000000001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2" t="s">
        <v>175</v>
      </c>
      <c r="AU169" s="232" t="s">
        <v>79</v>
      </c>
      <c r="AV169" s="12" t="s">
        <v>79</v>
      </c>
      <c r="AW169" s="12" t="s">
        <v>4</v>
      </c>
      <c r="AX169" s="12" t="s">
        <v>77</v>
      </c>
      <c r="AY169" s="232" t="s">
        <v>151</v>
      </c>
    </row>
    <row r="170" s="2" customFormat="1" ht="33" customHeight="1">
      <c r="A170" s="41"/>
      <c r="B170" s="42"/>
      <c r="C170" s="208" t="s">
        <v>359</v>
      </c>
      <c r="D170" s="208" t="s">
        <v>152</v>
      </c>
      <c r="E170" s="209" t="s">
        <v>420</v>
      </c>
      <c r="F170" s="210" t="s">
        <v>421</v>
      </c>
      <c r="G170" s="211" t="s">
        <v>422</v>
      </c>
      <c r="H170" s="212">
        <v>643</v>
      </c>
      <c r="I170" s="213"/>
      <c r="J170" s="214">
        <f>ROUND(I170*H170,2)</f>
        <v>0</v>
      </c>
      <c r="K170" s="210" t="s">
        <v>239</v>
      </c>
      <c r="L170" s="47"/>
      <c r="M170" s="215" t="s">
        <v>19</v>
      </c>
      <c r="N170" s="216" t="s">
        <v>40</v>
      </c>
      <c r="O170" s="87"/>
      <c r="P170" s="217">
        <f>O170*H170</f>
        <v>0</v>
      </c>
      <c r="Q170" s="217">
        <v>0.27378000000000002</v>
      </c>
      <c r="R170" s="217">
        <f>Q170*H170</f>
        <v>176.04054000000002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150</v>
      </c>
      <c r="AT170" s="219" t="s">
        <v>152</v>
      </c>
      <c r="AU170" s="219" t="s">
        <v>79</v>
      </c>
      <c r="AY170" s="20" t="s">
        <v>151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77</v>
      </c>
      <c r="BK170" s="220">
        <f>ROUND(I170*H170,2)</f>
        <v>0</v>
      </c>
      <c r="BL170" s="20" t="s">
        <v>150</v>
      </c>
      <c r="BM170" s="219" t="s">
        <v>1123</v>
      </c>
    </row>
    <row r="171" s="2" customFormat="1">
      <c r="A171" s="41"/>
      <c r="B171" s="42"/>
      <c r="C171" s="43"/>
      <c r="D171" s="245" t="s">
        <v>241</v>
      </c>
      <c r="E171" s="43"/>
      <c r="F171" s="246" t="s">
        <v>424</v>
      </c>
      <c r="G171" s="43"/>
      <c r="H171" s="43"/>
      <c r="I171" s="247"/>
      <c r="J171" s="43"/>
      <c r="K171" s="43"/>
      <c r="L171" s="47"/>
      <c r="M171" s="248"/>
      <c r="N171" s="24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241</v>
      </c>
      <c r="AU171" s="20" t="s">
        <v>79</v>
      </c>
    </row>
    <row r="172" s="12" customFormat="1">
      <c r="A172" s="12"/>
      <c r="B172" s="221"/>
      <c r="C172" s="222"/>
      <c r="D172" s="223" t="s">
        <v>175</v>
      </c>
      <c r="E172" s="224" t="s">
        <v>19</v>
      </c>
      <c r="F172" s="225" t="s">
        <v>1124</v>
      </c>
      <c r="G172" s="222"/>
      <c r="H172" s="226">
        <v>643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175</v>
      </c>
      <c r="AU172" s="232" t="s">
        <v>79</v>
      </c>
      <c r="AV172" s="12" t="s">
        <v>79</v>
      </c>
      <c r="AW172" s="12" t="s">
        <v>31</v>
      </c>
      <c r="AX172" s="12" t="s">
        <v>69</v>
      </c>
      <c r="AY172" s="232" t="s">
        <v>151</v>
      </c>
    </row>
    <row r="173" s="14" customFormat="1">
      <c r="A173" s="14"/>
      <c r="B173" s="250"/>
      <c r="C173" s="251"/>
      <c r="D173" s="223" t="s">
        <v>175</v>
      </c>
      <c r="E173" s="252" t="s">
        <v>19</v>
      </c>
      <c r="F173" s="253" t="s">
        <v>249</v>
      </c>
      <c r="G173" s="251"/>
      <c r="H173" s="254">
        <v>643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175</v>
      </c>
      <c r="AU173" s="260" t="s">
        <v>79</v>
      </c>
      <c r="AV173" s="14" t="s">
        <v>150</v>
      </c>
      <c r="AW173" s="14" t="s">
        <v>31</v>
      </c>
      <c r="AX173" s="14" t="s">
        <v>77</v>
      </c>
      <c r="AY173" s="260" t="s">
        <v>151</v>
      </c>
    </row>
    <row r="174" s="2" customFormat="1" ht="16.5" customHeight="1">
      <c r="A174" s="41"/>
      <c r="B174" s="42"/>
      <c r="C174" s="208" t="s">
        <v>367</v>
      </c>
      <c r="D174" s="208" t="s">
        <v>152</v>
      </c>
      <c r="E174" s="209" t="s">
        <v>1047</v>
      </c>
      <c r="F174" s="210" t="s">
        <v>1048</v>
      </c>
      <c r="G174" s="211" t="s">
        <v>245</v>
      </c>
      <c r="H174" s="212">
        <v>60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0.108</v>
      </c>
      <c r="R174" s="217">
        <f>Q174*H174</f>
        <v>6.4799999999999995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1125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1050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576</v>
      </c>
      <c r="G176" s="222"/>
      <c r="H176" s="226">
        <v>60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69</v>
      </c>
      <c r="AY176" s="232" t="s">
        <v>151</v>
      </c>
    </row>
    <row r="177" s="14" customFormat="1">
      <c r="A177" s="14"/>
      <c r="B177" s="250"/>
      <c r="C177" s="251"/>
      <c r="D177" s="223" t="s">
        <v>175</v>
      </c>
      <c r="E177" s="252" t="s">
        <v>19</v>
      </c>
      <c r="F177" s="253" t="s">
        <v>249</v>
      </c>
      <c r="G177" s="251"/>
      <c r="H177" s="254">
        <v>60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175</v>
      </c>
      <c r="AU177" s="260" t="s">
        <v>79</v>
      </c>
      <c r="AV177" s="14" t="s">
        <v>150</v>
      </c>
      <c r="AW177" s="14" t="s">
        <v>31</v>
      </c>
      <c r="AX177" s="14" t="s">
        <v>77</v>
      </c>
      <c r="AY177" s="260" t="s">
        <v>151</v>
      </c>
    </row>
    <row r="178" s="2" customFormat="1" ht="16.5" customHeight="1">
      <c r="A178" s="41"/>
      <c r="B178" s="42"/>
      <c r="C178" s="261" t="s">
        <v>373</v>
      </c>
      <c r="D178" s="261" t="s">
        <v>349</v>
      </c>
      <c r="E178" s="262" t="s">
        <v>1051</v>
      </c>
      <c r="F178" s="263" t="s">
        <v>1052</v>
      </c>
      <c r="G178" s="264" t="s">
        <v>238</v>
      </c>
      <c r="H178" s="265">
        <v>20</v>
      </c>
      <c r="I178" s="266"/>
      <c r="J178" s="267">
        <f>ROUND(I178*H178,2)</f>
        <v>0</v>
      </c>
      <c r="K178" s="263" t="s">
        <v>239</v>
      </c>
      <c r="L178" s="268"/>
      <c r="M178" s="269" t="s">
        <v>19</v>
      </c>
      <c r="N178" s="270" t="s">
        <v>40</v>
      </c>
      <c r="O178" s="87"/>
      <c r="P178" s="217">
        <f>O178*H178</f>
        <v>0</v>
      </c>
      <c r="Q178" s="217">
        <v>1.3100000000000001</v>
      </c>
      <c r="R178" s="217">
        <f>Q178*H178</f>
        <v>26.200000000000003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181</v>
      </c>
      <c r="AT178" s="219" t="s">
        <v>349</v>
      </c>
      <c r="AU178" s="219" t="s">
        <v>79</v>
      </c>
      <c r="AY178" s="20" t="s">
        <v>151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77</v>
      </c>
      <c r="BK178" s="220">
        <f>ROUND(I178*H178,2)</f>
        <v>0</v>
      </c>
      <c r="BL178" s="20" t="s">
        <v>150</v>
      </c>
      <c r="BM178" s="219" t="s">
        <v>1126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336</v>
      </c>
      <c r="G179" s="222"/>
      <c r="H179" s="226">
        <v>20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4" customFormat="1">
      <c r="A180" s="14"/>
      <c r="B180" s="250"/>
      <c r="C180" s="251"/>
      <c r="D180" s="223" t="s">
        <v>175</v>
      </c>
      <c r="E180" s="252" t="s">
        <v>19</v>
      </c>
      <c r="F180" s="253" t="s">
        <v>249</v>
      </c>
      <c r="G180" s="251"/>
      <c r="H180" s="254">
        <v>20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175</v>
      </c>
      <c r="AU180" s="260" t="s">
        <v>79</v>
      </c>
      <c r="AV180" s="14" t="s">
        <v>150</v>
      </c>
      <c r="AW180" s="14" t="s">
        <v>31</v>
      </c>
      <c r="AX180" s="14" t="s">
        <v>77</v>
      </c>
      <c r="AY180" s="260" t="s">
        <v>151</v>
      </c>
    </row>
    <row r="181" s="11" customFormat="1" ht="22.8" customHeight="1">
      <c r="A181" s="11"/>
      <c r="B181" s="194"/>
      <c r="C181" s="195"/>
      <c r="D181" s="196" t="s">
        <v>68</v>
      </c>
      <c r="E181" s="243" t="s">
        <v>167</v>
      </c>
      <c r="F181" s="243" t="s">
        <v>485</v>
      </c>
      <c r="G181" s="195"/>
      <c r="H181" s="195"/>
      <c r="I181" s="198"/>
      <c r="J181" s="244">
        <f>BK181</f>
        <v>0</v>
      </c>
      <c r="K181" s="195"/>
      <c r="L181" s="200"/>
      <c r="M181" s="201"/>
      <c r="N181" s="202"/>
      <c r="O181" s="202"/>
      <c r="P181" s="203">
        <f>SUM(P182:P213)</f>
        <v>0</v>
      </c>
      <c r="Q181" s="202"/>
      <c r="R181" s="203">
        <f>SUM(R182:R213)</f>
        <v>203.43609999999998</v>
      </c>
      <c r="S181" s="202"/>
      <c r="T181" s="204">
        <f>SUM(T182:T213)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205" t="s">
        <v>77</v>
      </c>
      <c r="AT181" s="206" t="s">
        <v>68</v>
      </c>
      <c r="AU181" s="206" t="s">
        <v>77</v>
      </c>
      <c r="AY181" s="205" t="s">
        <v>151</v>
      </c>
      <c r="BK181" s="207">
        <f>SUM(BK182:BK213)</f>
        <v>0</v>
      </c>
    </row>
    <row r="182" s="2" customFormat="1" ht="37.8" customHeight="1">
      <c r="A182" s="41"/>
      <c r="B182" s="42"/>
      <c r="C182" s="208" t="s">
        <v>379</v>
      </c>
      <c r="D182" s="208" t="s">
        <v>152</v>
      </c>
      <c r="E182" s="209" t="s">
        <v>487</v>
      </c>
      <c r="F182" s="210" t="s">
        <v>488</v>
      </c>
      <c r="G182" s="211" t="s">
        <v>245</v>
      </c>
      <c r="H182" s="212">
        <v>3212</v>
      </c>
      <c r="I182" s="213"/>
      <c r="J182" s="214">
        <f>ROUND(I182*H182,2)</f>
        <v>0</v>
      </c>
      <c r="K182" s="210" t="s">
        <v>239</v>
      </c>
      <c r="L182" s="47"/>
      <c r="M182" s="215" t="s">
        <v>19</v>
      </c>
      <c r="N182" s="216" t="s">
        <v>40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150</v>
      </c>
      <c r="AT182" s="219" t="s">
        <v>152</v>
      </c>
      <c r="AU182" s="219" t="s">
        <v>79</v>
      </c>
      <c r="AY182" s="20" t="s">
        <v>151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77</v>
      </c>
      <c r="BK182" s="220">
        <f>ROUND(I182*H182,2)</f>
        <v>0</v>
      </c>
      <c r="BL182" s="20" t="s">
        <v>150</v>
      </c>
      <c r="BM182" s="219" t="s">
        <v>1127</v>
      </c>
    </row>
    <row r="183" s="2" customFormat="1">
      <c r="A183" s="41"/>
      <c r="B183" s="42"/>
      <c r="C183" s="43"/>
      <c r="D183" s="245" t="s">
        <v>241</v>
      </c>
      <c r="E183" s="43"/>
      <c r="F183" s="246" t="s">
        <v>490</v>
      </c>
      <c r="G183" s="43"/>
      <c r="H183" s="43"/>
      <c r="I183" s="247"/>
      <c r="J183" s="43"/>
      <c r="K183" s="43"/>
      <c r="L183" s="47"/>
      <c r="M183" s="248"/>
      <c r="N183" s="249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241</v>
      </c>
      <c r="AU183" s="20" t="s">
        <v>79</v>
      </c>
    </row>
    <row r="184" s="12" customFormat="1">
      <c r="A184" s="12"/>
      <c r="B184" s="221"/>
      <c r="C184" s="222"/>
      <c r="D184" s="223" t="s">
        <v>175</v>
      </c>
      <c r="E184" s="224" t="s">
        <v>19</v>
      </c>
      <c r="F184" s="225" t="s">
        <v>1112</v>
      </c>
      <c r="G184" s="222"/>
      <c r="H184" s="226">
        <v>3212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2" t="s">
        <v>175</v>
      </c>
      <c r="AU184" s="232" t="s">
        <v>79</v>
      </c>
      <c r="AV184" s="12" t="s">
        <v>79</v>
      </c>
      <c r="AW184" s="12" t="s">
        <v>31</v>
      </c>
      <c r="AX184" s="12" t="s">
        <v>69</v>
      </c>
      <c r="AY184" s="232" t="s">
        <v>151</v>
      </c>
    </row>
    <row r="185" s="14" customFormat="1">
      <c r="A185" s="14"/>
      <c r="B185" s="250"/>
      <c r="C185" s="251"/>
      <c r="D185" s="223" t="s">
        <v>175</v>
      </c>
      <c r="E185" s="252" t="s">
        <v>19</v>
      </c>
      <c r="F185" s="253" t="s">
        <v>249</v>
      </c>
      <c r="G185" s="251"/>
      <c r="H185" s="254">
        <v>3212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175</v>
      </c>
      <c r="AU185" s="260" t="s">
        <v>79</v>
      </c>
      <c r="AV185" s="14" t="s">
        <v>150</v>
      </c>
      <c r="AW185" s="14" t="s">
        <v>31</v>
      </c>
      <c r="AX185" s="14" t="s">
        <v>77</v>
      </c>
      <c r="AY185" s="260" t="s">
        <v>151</v>
      </c>
    </row>
    <row r="186" s="2" customFormat="1" ht="16.5" customHeight="1">
      <c r="A186" s="41"/>
      <c r="B186" s="42"/>
      <c r="C186" s="261" t="s">
        <v>385</v>
      </c>
      <c r="D186" s="261" t="s">
        <v>349</v>
      </c>
      <c r="E186" s="262" t="s">
        <v>494</v>
      </c>
      <c r="F186" s="263" t="s">
        <v>495</v>
      </c>
      <c r="G186" s="264" t="s">
        <v>332</v>
      </c>
      <c r="H186" s="265">
        <v>92.506</v>
      </c>
      <c r="I186" s="266"/>
      <c r="J186" s="267">
        <f>ROUND(I186*H186,2)</f>
        <v>0</v>
      </c>
      <c r="K186" s="263" t="s">
        <v>239</v>
      </c>
      <c r="L186" s="268"/>
      <c r="M186" s="269" t="s">
        <v>19</v>
      </c>
      <c r="N186" s="270" t="s">
        <v>40</v>
      </c>
      <c r="O186" s="87"/>
      <c r="P186" s="217">
        <f>O186*H186</f>
        <v>0</v>
      </c>
      <c r="Q186" s="217">
        <v>1</v>
      </c>
      <c r="R186" s="217">
        <f>Q186*H186</f>
        <v>92.506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181</v>
      </c>
      <c r="AT186" s="219" t="s">
        <v>349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1128</v>
      </c>
    </row>
    <row r="187" s="12" customFormat="1">
      <c r="A187" s="12"/>
      <c r="B187" s="221"/>
      <c r="C187" s="222"/>
      <c r="D187" s="223" t="s">
        <v>175</v>
      </c>
      <c r="E187" s="224" t="s">
        <v>19</v>
      </c>
      <c r="F187" s="225" t="s">
        <v>1129</v>
      </c>
      <c r="G187" s="222"/>
      <c r="H187" s="226">
        <v>92.506</v>
      </c>
      <c r="I187" s="227"/>
      <c r="J187" s="222"/>
      <c r="K187" s="222"/>
      <c r="L187" s="228"/>
      <c r="M187" s="229"/>
      <c r="N187" s="230"/>
      <c r="O187" s="230"/>
      <c r="P187" s="230"/>
      <c r="Q187" s="230"/>
      <c r="R187" s="230"/>
      <c r="S187" s="230"/>
      <c r="T187" s="231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2" t="s">
        <v>175</v>
      </c>
      <c r="AU187" s="232" t="s">
        <v>79</v>
      </c>
      <c r="AV187" s="12" t="s">
        <v>79</v>
      </c>
      <c r="AW187" s="12" t="s">
        <v>31</v>
      </c>
      <c r="AX187" s="12" t="s">
        <v>69</v>
      </c>
      <c r="AY187" s="232" t="s">
        <v>151</v>
      </c>
    </row>
    <row r="188" s="14" customFormat="1">
      <c r="A188" s="14"/>
      <c r="B188" s="250"/>
      <c r="C188" s="251"/>
      <c r="D188" s="223" t="s">
        <v>175</v>
      </c>
      <c r="E188" s="252" t="s">
        <v>19</v>
      </c>
      <c r="F188" s="253" t="s">
        <v>249</v>
      </c>
      <c r="G188" s="251"/>
      <c r="H188" s="254">
        <v>92.506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175</v>
      </c>
      <c r="AU188" s="260" t="s">
        <v>79</v>
      </c>
      <c r="AV188" s="14" t="s">
        <v>150</v>
      </c>
      <c r="AW188" s="14" t="s">
        <v>31</v>
      </c>
      <c r="AX188" s="14" t="s">
        <v>77</v>
      </c>
      <c r="AY188" s="260" t="s">
        <v>151</v>
      </c>
    </row>
    <row r="189" s="2" customFormat="1" ht="21.75" customHeight="1">
      <c r="A189" s="41"/>
      <c r="B189" s="42"/>
      <c r="C189" s="208" t="s">
        <v>391</v>
      </c>
      <c r="D189" s="208" t="s">
        <v>152</v>
      </c>
      <c r="E189" s="209" t="s">
        <v>499</v>
      </c>
      <c r="F189" s="210" t="s">
        <v>500</v>
      </c>
      <c r="G189" s="211" t="s">
        <v>245</v>
      </c>
      <c r="H189" s="212">
        <v>6116</v>
      </c>
      <c r="I189" s="213"/>
      <c r="J189" s="214">
        <f>ROUND(I189*H189,2)</f>
        <v>0</v>
      </c>
      <c r="K189" s="210" t="s">
        <v>239</v>
      </c>
      <c r="L189" s="47"/>
      <c r="M189" s="215" t="s">
        <v>19</v>
      </c>
      <c r="N189" s="216" t="s">
        <v>40</v>
      </c>
      <c r="O189" s="87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150</v>
      </c>
      <c r="AT189" s="219" t="s">
        <v>152</v>
      </c>
      <c r="AU189" s="219" t="s">
        <v>79</v>
      </c>
      <c r="AY189" s="20" t="s">
        <v>151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77</v>
      </c>
      <c r="BK189" s="220">
        <f>ROUND(I189*H189,2)</f>
        <v>0</v>
      </c>
      <c r="BL189" s="20" t="s">
        <v>150</v>
      </c>
      <c r="BM189" s="219" t="s">
        <v>1130</v>
      </c>
    </row>
    <row r="190" s="2" customFormat="1">
      <c r="A190" s="41"/>
      <c r="B190" s="42"/>
      <c r="C190" s="43"/>
      <c r="D190" s="245" t="s">
        <v>241</v>
      </c>
      <c r="E190" s="43"/>
      <c r="F190" s="246" t="s">
        <v>502</v>
      </c>
      <c r="G190" s="43"/>
      <c r="H190" s="43"/>
      <c r="I190" s="247"/>
      <c r="J190" s="43"/>
      <c r="K190" s="43"/>
      <c r="L190" s="47"/>
      <c r="M190" s="248"/>
      <c r="N190" s="249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241</v>
      </c>
      <c r="AU190" s="20" t="s">
        <v>79</v>
      </c>
    </row>
    <row r="191" s="12" customFormat="1">
      <c r="A191" s="12"/>
      <c r="B191" s="221"/>
      <c r="C191" s="222"/>
      <c r="D191" s="223" t="s">
        <v>175</v>
      </c>
      <c r="E191" s="224" t="s">
        <v>19</v>
      </c>
      <c r="F191" s="225" t="s">
        <v>1131</v>
      </c>
      <c r="G191" s="222"/>
      <c r="H191" s="226">
        <v>3212</v>
      </c>
      <c r="I191" s="227"/>
      <c r="J191" s="222"/>
      <c r="K191" s="222"/>
      <c r="L191" s="228"/>
      <c r="M191" s="229"/>
      <c r="N191" s="230"/>
      <c r="O191" s="230"/>
      <c r="P191" s="230"/>
      <c r="Q191" s="230"/>
      <c r="R191" s="230"/>
      <c r="S191" s="230"/>
      <c r="T191" s="23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2" t="s">
        <v>175</v>
      </c>
      <c r="AU191" s="232" t="s">
        <v>79</v>
      </c>
      <c r="AV191" s="12" t="s">
        <v>79</v>
      </c>
      <c r="AW191" s="12" t="s">
        <v>31</v>
      </c>
      <c r="AX191" s="12" t="s">
        <v>69</v>
      </c>
      <c r="AY191" s="232" t="s">
        <v>151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1132</v>
      </c>
      <c r="G192" s="222"/>
      <c r="H192" s="226">
        <v>2904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69</v>
      </c>
      <c r="AY192" s="232" t="s">
        <v>151</v>
      </c>
    </row>
    <row r="193" s="14" customFormat="1">
      <c r="A193" s="14"/>
      <c r="B193" s="250"/>
      <c r="C193" s="251"/>
      <c r="D193" s="223" t="s">
        <v>175</v>
      </c>
      <c r="E193" s="252" t="s">
        <v>19</v>
      </c>
      <c r="F193" s="253" t="s">
        <v>249</v>
      </c>
      <c r="G193" s="251"/>
      <c r="H193" s="254">
        <v>6116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175</v>
      </c>
      <c r="AU193" s="260" t="s">
        <v>79</v>
      </c>
      <c r="AV193" s="14" t="s">
        <v>150</v>
      </c>
      <c r="AW193" s="14" t="s">
        <v>31</v>
      </c>
      <c r="AX193" s="14" t="s">
        <v>77</v>
      </c>
      <c r="AY193" s="260" t="s">
        <v>151</v>
      </c>
    </row>
    <row r="194" s="2" customFormat="1" ht="21.75" customHeight="1">
      <c r="A194" s="41"/>
      <c r="B194" s="42"/>
      <c r="C194" s="208" t="s">
        <v>397</v>
      </c>
      <c r="D194" s="208" t="s">
        <v>152</v>
      </c>
      <c r="E194" s="209" t="s">
        <v>506</v>
      </c>
      <c r="F194" s="210" t="s">
        <v>507</v>
      </c>
      <c r="G194" s="211" t="s">
        <v>245</v>
      </c>
      <c r="H194" s="212">
        <v>321.5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0.34499999999999997</v>
      </c>
      <c r="R194" s="217">
        <f>Q194*H194</f>
        <v>110.91749999999999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1133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509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1134</v>
      </c>
      <c r="G196" s="222"/>
      <c r="H196" s="226">
        <v>321.5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69</v>
      </c>
      <c r="AY196" s="232" t="s">
        <v>151</v>
      </c>
    </row>
    <row r="197" s="14" customFormat="1">
      <c r="A197" s="14"/>
      <c r="B197" s="250"/>
      <c r="C197" s="251"/>
      <c r="D197" s="223" t="s">
        <v>175</v>
      </c>
      <c r="E197" s="252" t="s">
        <v>19</v>
      </c>
      <c r="F197" s="253" t="s">
        <v>249</v>
      </c>
      <c r="G197" s="251"/>
      <c r="H197" s="254">
        <v>321.5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175</v>
      </c>
      <c r="AU197" s="260" t="s">
        <v>79</v>
      </c>
      <c r="AV197" s="14" t="s">
        <v>150</v>
      </c>
      <c r="AW197" s="14" t="s">
        <v>31</v>
      </c>
      <c r="AX197" s="14" t="s">
        <v>77</v>
      </c>
      <c r="AY197" s="260" t="s">
        <v>151</v>
      </c>
    </row>
    <row r="198" s="2" customFormat="1" ht="24.15" customHeight="1">
      <c r="A198" s="41"/>
      <c r="B198" s="42"/>
      <c r="C198" s="208" t="s">
        <v>402</v>
      </c>
      <c r="D198" s="208" t="s">
        <v>152</v>
      </c>
      <c r="E198" s="209" t="s">
        <v>512</v>
      </c>
      <c r="F198" s="210" t="s">
        <v>513</v>
      </c>
      <c r="G198" s="211" t="s">
        <v>245</v>
      </c>
      <c r="H198" s="212">
        <v>2200</v>
      </c>
      <c r="I198" s="213"/>
      <c r="J198" s="214">
        <f>ROUND(I198*H198,2)</f>
        <v>0</v>
      </c>
      <c r="K198" s="210" t="s">
        <v>239</v>
      </c>
      <c r="L198" s="47"/>
      <c r="M198" s="215" t="s">
        <v>19</v>
      </c>
      <c r="N198" s="216" t="s">
        <v>40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150</v>
      </c>
      <c r="AT198" s="219" t="s">
        <v>152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150</v>
      </c>
      <c r="BM198" s="219" t="s">
        <v>1135</v>
      </c>
    </row>
    <row r="199" s="2" customFormat="1">
      <c r="A199" s="41"/>
      <c r="B199" s="42"/>
      <c r="C199" s="43"/>
      <c r="D199" s="245" t="s">
        <v>241</v>
      </c>
      <c r="E199" s="43"/>
      <c r="F199" s="246" t="s">
        <v>515</v>
      </c>
      <c r="G199" s="43"/>
      <c r="H199" s="43"/>
      <c r="I199" s="247"/>
      <c r="J199" s="43"/>
      <c r="K199" s="43"/>
      <c r="L199" s="47"/>
      <c r="M199" s="248"/>
      <c r="N199" s="24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241</v>
      </c>
      <c r="AU199" s="20" t="s">
        <v>79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1136</v>
      </c>
      <c r="G200" s="222"/>
      <c r="H200" s="226">
        <v>2200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4" customFormat="1">
      <c r="A201" s="14"/>
      <c r="B201" s="250"/>
      <c r="C201" s="251"/>
      <c r="D201" s="223" t="s">
        <v>175</v>
      </c>
      <c r="E201" s="252" t="s">
        <v>19</v>
      </c>
      <c r="F201" s="253" t="s">
        <v>249</v>
      </c>
      <c r="G201" s="251"/>
      <c r="H201" s="254">
        <v>2200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175</v>
      </c>
      <c r="AU201" s="260" t="s">
        <v>79</v>
      </c>
      <c r="AV201" s="14" t="s">
        <v>150</v>
      </c>
      <c r="AW201" s="14" t="s">
        <v>31</v>
      </c>
      <c r="AX201" s="14" t="s">
        <v>77</v>
      </c>
      <c r="AY201" s="260" t="s">
        <v>151</v>
      </c>
    </row>
    <row r="202" s="2" customFormat="1" ht="21.75" customHeight="1">
      <c r="A202" s="41"/>
      <c r="B202" s="42"/>
      <c r="C202" s="208" t="s">
        <v>407</v>
      </c>
      <c r="D202" s="208" t="s">
        <v>152</v>
      </c>
      <c r="E202" s="209" t="s">
        <v>518</v>
      </c>
      <c r="F202" s="210" t="s">
        <v>519</v>
      </c>
      <c r="G202" s="211" t="s">
        <v>245</v>
      </c>
      <c r="H202" s="212">
        <v>2200</v>
      </c>
      <c r="I202" s="213"/>
      <c r="J202" s="214">
        <f>ROUND(I202*H202,2)</f>
        <v>0</v>
      </c>
      <c r="K202" s="210" t="s">
        <v>239</v>
      </c>
      <c r="L202" s="47"/>
      <c r="M202" s="215" t="s">
        <v>19</v>
      </c>
      <c r="N202" s="216" t="s">
        <v>40</v>
      </c>
      <c r="O202" s="87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150</v>
      </c>
      <c r="AT202" s="219" t="s">
        <v>152</v>
      </c>
      <c r="AU202" s="219" t="s">
        <v>79</v>
      </c>
      <c r="AY202" s="20" t="s">
        <v>151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77</v>
      </c>
      <c r="BK202" s="220">
        <f>ROUND(I202*H202,2)</f>
        <v>0</v>
      </c>
      <c r="BL202" s="20" t="s">
        <v>150</v>
      </c>
      <c r="BM202" s="219" t="s">
        <v>1137</v>
      </c>
    </row>
    <row r="203" s="2" customFormat="1">
      <c r="A203" s="41"/>
      <c r="B203" s="42"/>
      <c r="C203" s="43"/>
      <c r="D203" s="245" t="s">
        <v>241</v>
      </c>
      <c r="E203" s="43"/>
      <c r="F203" s="246" t="s">
        <v>521</v>
      </c>
      <c r="G203" s="43"/>
      <c r="H203" s="43"/>
      <c r="I203" s="247"/>
      <c r="J203" s="43"/>
      <c r="K203" s="43"/>
      <c r="L203" s="47"/>
      <c r="M203" s="248"/>
      <c r="N203" s="249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241</v>
      </c>
      <c r="AU203" s="20" t="s">
        <v>79</v>
      </c>
    </row>
    <row r="204" s="12" customFormat="1">
      <c r="A204" s="12"/>
      <c r="B204" s="221"/>
      <c r="C204" s="222"/>
      <c r="D204" s="223" t="s">
        <v>175</v>
      </c>
      <c r="E204" s="224" t="s">
        <v>19</v>
      </c>
      <c r="F204" s="225" t="s">
        <v>1138</v>
      </c>
      <c r="G204" s="222"/>
      <c r="H204" s="226">
        <v>2200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2" t="s">
        <v>175</v>
      </c>
      <c r="AU204" s="232" t="s">
        <v>79</v>
      </c>
      <c r="AV204" s="12" t="s">
        <v>79</v>
      </c>
      <c r="AW204" s="12" t="s">
        <v>31</v>
      </c>
      <c r="AX204" s="12" t="s">
        <v>69</v>
      </c>
      <c r="AY204" s="232" t="s">
        <v>151</v>
      </c>
    </row>
    <row r="205" s="14" customFormat="1">
      <c r="A205" s="14"/>
      <c r="B205" s="250"/>
      <c r="C205" s="251"/>
      <c r="D205" s="223" t="s">
        <v>175</v>
      </c>
      <c r="E205" s="252" t="s">
        <v>19</v>
      </c>
      <c r="F205" s="253" t="s">
        <v>249</v>
      </c>
      <c r="G205" s="251"/>
      <c r="H205" s="254">
        <v>2200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175</v>
      </c>
      <c r="AU205" s="260" t="s">
        <v>79</v>
      </c>
      <c r="AV205" s="14" t="s">
        <v>150</v>
      </c>
      <c r="AW205" s="14" t="s">
        <v>31</v>
      </c>
      <c r="AX205" s="14" t="s">
        <v>77</v>
      </c>
      <c r="AY205" s="260" t="s">
        <v>151</v>
      </c>
    </row>
    <row r="206" s="2" customFormat="1" ht="24.15" customHeight="1">
      <c r="A206" s="41"/>
      <c r="B206" s="42"/>
      <c r="C206" s="208" t="s">
        <v>414</v>
      </c>
      <c r="D206" s="208" t="s">
        <v>152</v>
      </c>
      <c r="E206" s="209" t="s">
        <v>524</v>
      </c>
      <c r="F206" s="210" t="s">
        <v>525</v>
      </c>
      <c r="G206" s="211" t="s">
        <v>245</v>
      </c>
      <c r="H206" s="212">
        <v>2200</v>
      </c>
      <c r="I206" s="213"/>
      <c r="J206" s="214">
        <f>ROUND(I206*H206,2)</f>
        <v>0</v>
      </c>
      <c r="K206" s="210" t="s">
        <v>239</v>
      </c>
      <c r="L206" s="47"/>
      <c r="M206" s="215" t="s">
        <v>19</v>
      </c>
      <c r="N206" s="216" t="s">
        <v>40</v>
      </c>
      <c r="O206" s="87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9" t="s">
        <v>150</v>
      </c>
      <c r="AT206" s="219" t="s">
        <v>152</v>
      </c>
      <c r="AU206" s="219" t="s">
        <v>79</v>
      </c>
      <c r="AY206" s="20" t="s">
        <v>151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77</v>
      </c>
      <c r="BK206" s="220">
        <f>ROUND(I206*H206,2)</f>
        <v>0</v>
      </c>
      <c r="BL206" s="20" t="s">
        <v>150</v>
      </c>
      <c r="BM206" s="219" t="s">
        <v>1139</v>
      </c>
    </row>
    <row r="207" s="2" customFormat="1">
      <c r="A207" s="41"/>
      <c r="B207" s="42"/>
      <c r="C207" s="43"/>
      <c r="D207" s="245" t="s">
        <v>241</v>
      </c>
      <c r="E207" s="43"/>
      <c r="F207" s="246" t="s">
        <v>527</v>
      </c>
      <c r="G207" s="43"/>
      <c r="H207" s="43"/>
      <c r="I207" s="247"/>
      <c r="J207" s="43"/>
      <c r="K207" s="43"/>
      <c r="L207" s="47"/>
      <c r="M207" s="248"/>
      <c r="N207" s="24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241</v>
      </c>
      <c r="AU207" s="20" t="s">
        <v>79</v>
      </c>
    </row>
    <row r="208" s="12" customFormat="1">
      <c r="A208" s="12"/>
      <c r="B208" s="221"/>
      <c r="C208" s="222"/>
      <c r="D208" s="223" t="s">
        <v>175</v>
      </c>
      <c r="E208" s="224" t="s">
        <v>19</v>
      </c>
      <c r="F208" s="225" t="s">
        <v>1138</v>
      </c>
      <c r="G208" s="222"/>
      <c r="H208" s="226">
        <v>2200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2" t="s">
        <v>175</v>
      </c>
      <c r="AU208" s="232" t="s">
        <v>79</v>
      </c>
      <c r="AV208" s="12" t="s">
        <v>79</v>
      </c>
      <c r="AW208" s="12" t="s">
        <v>31</v>
      </c>
      <c r="AX208" s="12" t="s">
        <v>69</v>
      </c>
      <c r="AY208" s="232" t="s">
        <v>151</v>
      </c>
    </row>
    <row r="209" s="14" customFormat="1">
      <c r="A209" s="14"/>
      <c r="B209" s="250"/>
      <c r="C209" s="251"/>
      <c r="D209" s="223" t="s">
        <v>175</v>
      </c>
      <c r="E209" s="252" t="s">
        <v>19</v>
      </c>
      <c r="F209" s="253" t="s">
        <v>249</v>
      </c>
      <c r="G209" s="251"/>
      <c r="H209" s="254">
        <v>2200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175</v>
      </c>
      <c r="AU209" s="260" t="s">
        <v>79</v>
      </c>
      <c r="AV209" s="14" t="s">
        <v>150</v>
      </c>
      <c r="AW209" s="14" t="s">
        <v>31</v>
      </c>
      <c r="AX209" s="14" t="s">
        <v>77</v>
      </c>
      <c r="AY209" s="260" t="s">
        <v>151</v>
      </c>
    </row>
    <row r="210" s="2" customFormat="1" ht="16.5" customHeight="1">
      <c r="A210" s="41"/>
      <c r="B210" s="42"/>
      <c r="C210" s="208" t="s">
        <v>419</v>
      </c>
      <c r="D210" s="208" t="s">
        <v>152</v>
      </c>
      <c r="E210" s="209" t="s">
        <v>667</v>
      </c>
      <c r="F210" s="210" t="s">
        <v>668</v>
      </c>
      <c r="G210" s="211" t="s">
        <v>422</v>
      </c>
      <c r="H210" s="212">
        <v>3.5</v>
      </c>
      <c r="I210" s="213"/>
      <c r="J210" s="214">
        <f>ROUND(I210*H210,2)</f>
        <v>0</v>
      </c>
      <c r="K210" s="210" t="s">
        <v>239</v>
      </c>
      <c r="L210" s="47"/>
      <c r="M210" s="215" t="s">
        <v>19</v>
      </c>
      <c r="N210" s="216" t="s">
        <v>40</v>
      </c>
      <c r="O210" s="87"/>
      <c r="P210" s="217">
        <f>O210*H210</f>
        <v>0</v>
      </c>
      <c r="Q210" s="217">
        <v>0.0035999999999999999</v>
      </c>
      <c r="R210" s="217">
        <f>Q210*H210</f>
        <v>0.0126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150</v>
      </c>
      <c r="AT210" s="219" t="s">
        <v>152</v>
      </c>
      <c r="AU210" s="219" t="s">
        <v>79</v>
      </c>
      <c r="AY210" s="20" t="s">
        <v>151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77</v>
      </c>
      <c r="BK210" s="220">
        <f>ROUND(I210*H210,2)</f>
        <v>0</v>
      </c>
      <c r="BL210" s="20" t="s">
        <v>150</v>
      </c>
      <c r="BM210" s="219" t="s">
        <v>1140</v>
      </c>
    </row>
    <row r="211" s="2" customFormat="1">
      <c r="A211" s="41"/>
      <c r="B211" s="42"/>
      <c r="C211" s="43"/>
      <c r="D211" s="245" t="s">
        <v>241</v>
      </c>
      <c r="E211" s="43"/>
      <c r="F211" s="246" t="s">
        <v>670</v>
      </c>
      <c r="G211" s="43"/>
      <c r="H211" s="43"/>
      <c r="I211" s="247"/>
      <c r="J211" s="43"/>
      <c r="K211" s="43"/>
      <c r="L211" s="47"/>
      <c r="M211" s="248"/>
      <c r="N211" s="249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241</v>
      </c>
      <c r="AU211" s="20" t="s">
        <v>79</v>
      </c>
    </row>
    <row r="212" s="12" customFormat="1">
      <c r="A212" s="12"/>
      <c r="B212" s="221"/>
      <c r="C212" s="222"/>
      <c r="D212" s="223" t="s">
        <v>175</v>
      </c>
      <c r="E212" s="224" t="s">
        <v>19</v>
      </c>
      <c r="F212" s="225" t="s">
        <v>1141</v>
      </c>
      <c r="G212" s="222"/>
      <c r="H212" s="226">
        <v>3.5</v>
      </c>
      <c r="I212" s="227"/>
      <c r="J212" s="222"/>
      <c r="K212" s="222"/>
      <c r="L212" s="228"/>
      <c r="M212" s="229"/>
      <c r="N212" s="230"/>
      <c r="O212" s="230"/>
      <c r="P212" s="230"/>
      <c r="Q212" s="230"/>
      <c r="R212" s="230"/>
      <c r="S212" s="230"/>
      <c r="T212" s="231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2" t="s">
        <v>175</v>
      </c>
      <c r="AU212" s="232" t="s">
        <v>79</v>
      </c>
      <c r="AV212" s="12" t="s">
        <v>79</v>
      </c>
      <c r="AW212" s="12" t="s">
        <v>31</v>
      </c>
      <c r="AX212" s="12" t="s">
        <v>69</v>
      </c>
      <c r="AY212" s="232" t="s">
        <v>151</v>
      </c>
    </row>
    <row r="213" s="14" customFormat="1">
      <c r="A213" s="14"/>
      <c r="B213" s="250"/>
      <c r="C213" s="251"/>
      <c r="D213" s="223" t="s">
        <v>175</v>
      </c>
      <c r="E213" s="252" t="s">
        <v>19</v>
      </c>
      <c r="F213" s="253" t="s">
        <v>249</v>
      </c>
      <c r="G213" s="251"/>
      <c r="H213" s="254">
        <v>3.5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175</v>
      </c>
      <c r="AU213" s="260" t="s">
        <v>79</v>
      </c>
      <c r="AV213" s="14" t="s">
        <v>150</v>
      </c>
      <c r="AW213" s="14" t="s">
        <v>31</v>
      </c>
      <c r="AX213" s="14" t="s">
        <v>77</v>
      </c>
      <c r="AY213" s="260" t="s">
        <v>151</v>
      </c>
    </row>
    <row r="214" s="11" customFormat="1" ht="22.8" customHeight="1">
      <c r="A214" s="11"/>
      <c r="B214" s="194"/>
      <c r="C214" s="195"/>
      <c r="D214" s="196" t="s">
        <v>68</v>
      </c>
      <c r="E214" s="243" t="s">
        <v>594</v>
      </c>
      <c r="F214" s="243" t="s">
        <v>595</v>
      </c>
      <c r="G214" s="195"/>
      <c r="H214" s="195"/>
      <c r="I214" s="198"/>
      <c r="J214" s="244">
        <f>BK214</f>
        <v>0</v>
      </c>
      <c r="K214" s="195"/>
      <c r="L214" s="200"/>
      <c r="M214" s="201"/>
      <c r="N214" s="202"/>
      <c r="O214" s="202"/>
      <c r="P214" s="203">
        <f>SUM(P215:P216)</f>
        <v>0</v>
      </c>
      <c r="Q214" s="202"/>
      <c r="R214" s="203">
        <f>SUM(R215:R216)</f>
        <v>0</v>
      </c>
      <c r="S214" s="202"/>
      <c r="T214" s="204">
        <f>SUM(T215:T216)</f>
        <v>0</v>
      </c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R214" s="205" t="s">
        <v>77</v>
      </c>
      <c r="AT214" s="206" t="s">
        <v>68</v>
      </c>
      <c r="AU214" s="206" t="s">
        <v>77</v>
      </c>
      <c r="AY214" s="205" t="s">
        <v>151</v>
      </c>
      <c r="BK214" s="207">
        <f>SUM(BK215:BK216)</f>
        <v>0</v>
      </c>
    </row>
    <row r="215" s="2" customFormat="1" ht="24.15" customHeight="1">
      <c r="A215" s="41"/>
      <c r="B215" s="42"/>
      <c r="C215" s="208" t="s">
        <v>427</v>
      </c>
      <c r="D215" s="208" t="s">
        <v>152</v>
      </c>
      <c r="E215" s="209" t="s">
        <v>597</v>
      </c>
      <c r="F215" s="210" t="s">
        <v>598</v>
      </c>
      <c r="G215" s="211" t="s">
        <v>332</v>
      </c>
      <c r="H215" s="212">
        <v>413.58999999999998</v>
      </c>
      <c r="I215" s="213"/>
      <c r="J215" s="214">
        <f>ROUND(I215*H215,2)</f>
        <v>0</v>
      </c>
      <c r="K215" s="210" t="s">
        <v>239</v>
      </c>
      <c r="L215" s="47"/>
      <c r="M215" s="215" t="s">
        <v>19</v>
      </c>
      <c r="N215" s="216" t="s">
        <v>40</v>
      </c>
      <c r="O215" s="87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150</v>
      </c>
      <c r="AT215" s="219" t="s">
        <v>152</v>
      </c>
      <c r="AU215" s="219" t="s">
        <v>79</v>
      </c>
      <c r="AY215" s="20" t="s">
        <v>151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77</v>
      </c>
      <c r="BK215" s="220">
        <f>ROUND(I215*H215,2)</f>
        <v>0</v>
      </c>
      <c r="BL215" s="20" t="s">
        <v>150</v>
      </c>
      <c r="BM215" s="219" t="s">
        <v>1142</v>
      </c>
    </row>
    <row r="216" s="2" customFormat="1">
      <c r="A216" s="41"/>
      <c r="B216" s="42"/>
      <c r="C216" s="43"/>
      <c r="D216" s="245" t="s">
        <v>241</v>
      </c>
      <c r="E216" s="43"/>
      <c r="F216" s="246" t="s">
        <v>600</v>
      </c>
      <c r="G216" s="43"/>
      <c r="H216" s="43"/>
      <c r="I216" s="247"/>
      <c r="J216" s="43"/>
      <c r="K216" s="43"/>
      <c r="L216" s="47"/>
      <c r="M216" s="271"/>
      <c r="N216" s="272"/>
      <c r="O216" s="235"/>
      <c r="P216" s="235"/>
      <c r="Q216" s="235"/>
      <c r="R216" s="235"/>
      <c r="S216" s="235"/>
      <c r="T216" s="273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241</v>
      </c>
      <c r="AU216" s="20" t="s">
        <v>79</v>
      </c>
    </row>
    <row r="217" s="2" customFormat="1" ht="6.96" customHeight="1">
      <c r="A217" s="41"/>
      <c r="B217" s="62"/>
      <c r="C217" s="63"/>
      <c r="D217" s="63"/>
      <c r="E217" s="63"/>
      <c r="F217" s="63"/>
      <c r="G217" s="63"/>
      <c r="H217" s="63"/>
      <c r="I217" s="63"/>
      <c r="J217" s="63"/>
      <c r="K217" s="63"/>
      <c r="L217" s="47"/>
      <c r="M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</sheetData>
  <sheetProtection sheet="1" autoFilter="0" formatColumns="0" formatRows="0" objects="1" scenarios="1" spinCount="100000" saltValue="SU5U5sKzgHYoBclM1nDcDbmrRwg1awOQKRtRPvRM0PGz2NieevuCNKnKyZyQeWlJW4Brli5wUYdu/rxG/GWNuQ==" hashValue="5jB1iHmM4QJZTvDzuDUHEoKSga/a1yi6oFFav8yXKr3SHio3BgAHcUqaSCW/91hQomWteKU47P0DKREz4g1o+A==" algorithmName="SHA-512" password="CC35"/>
  <autoFilter ref="C83:K21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211231"/>
    <hyperlink ref="F91" r:id="rId2" display="https://podminky.urs.cz/item/CS_URS_2024_02/111251101"/>
    <hyperlink ref="F95" r:id="rId3" display="https://podminky.urs.cz/item/CS_URS_2024_02/112101101"/>
    <hyperlink ref="F98" r:id="rId4" display="https://podminky.urs.cz/item/CS_URS_2024_02/112155121"/>
    <hyperlink ref="F102" r:id="rId5" display="https://podminky.urs.cz/item/CS_URS_2024_02/112155315"/>
    <hyperlink ref="F106" r:id="rId6" display="https://podminky.urs.cz/item/CS_URS_2024_02/112211111"/>
    <hyperlink ref="F109" r:id="rId7" display="https://podminky.urs.cz/item/CS_URS_2024_02/112251101"/>
    <hyperlink ref="F112" r:id="rId8" display="https://podminky.urs.cz/item/CS_URS_2024_02/115101201"/>
    <hyperlink ref="F116" r:id="rId9" display="https://podminky.urs.cz/item/CS_URS_2024_02/115101301"/>
    <hyperlink ref="F120" r:id="rId10" display="https://podminky.urs.cz/item/CS_URS_2024_02/121151126"/>
    <hyperlink ref="F124" r:id="rId11" display="https://podminky.urs.cz/item/CS_URS_2024_02/162751117"/>
    <hyperlink ref="F128" r:id="rId12" display="https://podminky.urs.cz/item/CS_URS_2024_02/162751119"/>
    <hyperlink ref="F132" r:id="rId13" display="https://podminky.urs.cz/item/CS_URS_2024_02/171152101"/>
    <hyperlink ref="F139" r:id="rId14" display="https://podminky.urs.cz/item/CS_URS_2024_02/171201231"/>
    <hyperlink ref="F143" r:id="rId15" display="https://podminky.urs.cz/item/CS_URS_2024_02/171251201"/>
    <hyperlink ref="F147" r:id="rId16" display="https://podminky.urs.cz/item/CS_URS_2024_02/181152302"/>
    <hyperlink ref="F151" r:id="rId17" display="https://podminky.urs.cz/item/CS_URS_2024_02/182151111"/>
    <hyperlink ref="F155" r:id="rId18" display="https://podminky.urs.cz/item/CS_URS_2024_02/182351133"/>
    <hyperlink ref="F159" r:id="rId19" display="https://podminky.urs.cz/item/CS_URS_2024_02/183405211"/>
    <hyperlink ref="F167" r:id="rId20" display="https://podminky.urs.cz/item/CS_URS_2024_02/211971121"/>
    <hyperlink ref="F171" r:id="rId21" display="https://podminky.urs.cz/item/CS_URS_2024_02/212752102"/>
    <hyperlink ref="F175" r:id="rId22" display="https://podminky.urs.cz/item/CS_URS_2024_02/291211111"/>
    <hyperlink ref="F183" r:id="rId23" display="https://podminky.urs.cz/item/CS_URS_2024_02/561061121"/>
    <hyperlink ref="F190" r:id="rId24" display="https://podminky.urs.cz/item/CS_URS_2024_02/564851111"/>
    <hyperlink ref="F195" r:id="rId25" display="https://podminky.urs.cz/item/CS_URS_2024_02/569851111"/>
    <hyperlink ref="F199" r:id="rId26" display="https://podminky.urs.cz/item/CS_URS_2024_02/571901111"/>
    <hyperlink ref="F203" r:id="rId27" display="https://podminky.urs.cz/item/CS_URS_2024_02/573451112"/>
    <hyperlink ref="F207" r:id="rId28" display="https://podminky.urs.cz/item/CS_URS_2024_02/574381112"/>
    <hyperlink ref="F211" r:id="rId29" display="https://podminky.urs.cz/item/CS_URS_2024_02/599141111"/>
    <hyperlink ref="F216" r:id="rId30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1143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ROUND((SUM(BE84:BE181)),  2)</f>
        <v>0</v>
      </c>
      <c r="G33" s="41"/>
      <c r="H33" s="41"/>
      <c r="I33" s="160">
        <v>0.20999999999999999</v>
      </c>
      <c r="J33" s="159">
        <f>ROUND(((SUM(BE84:BE181))*I33),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ROUND((SUM(BF84:BF181)),  2)</f>
        <v>0</v>
      </c>
      <c r="G34" s="41"/>
      <c r="H34" s="41"/>
      <c r="I34" s="160">
        <v>0.12</v>
      </c>
      <c r="J34" s="159">
        <f>ROUND(((SUM(BF84:BF181))*I34),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ROUND((SUM(BG84:BG181)),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ROUND((SUM(BH84:BH181)),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ROUND((SUM(BI84:BI181)),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SO-110 - Polní cesta VPC 10N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J135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J146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J179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SO-110 - Polní cesta VPC 10N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151.93192160000001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P86+P135+P146+P179</f>
        <v>0</v>
      </c>
      <c r="Q85" s="202"/>
      <c r="R85" s="203">
        <f>R86+R135+R146+R179</f>
        <v>151.93192160000001</v>
      </c>
      <c r="S85" s="202"/>
      <c r="T85" s="204">
        <f>T86+T135+T146+T179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BK86+BK135+BK146+BK179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SUM(P87:P134)</f>
        <v>0</v>
      </c>
      <c r="Q86" s="202"/>
      <c r="R86" s="203">
        <f>SUM(R87:R134)</f>
        <v>0.36985200000000001</v>
      </c>
      <c r="S86" s="202"/>
      <c r="T86" s="204">
        <f>SUM(T87:T134)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SUM(BK87:BK134)</f>
        <v>0</v>
      </c>
    </row>
    <row r="87" s="2" customFormat="1" ht="16.5" customHeight="1">
      <c r="A87" s="41"/>
      <c r="B87" s="42"/>
      <c r="C87" s="208" t="s">
        <v>77</v>
      </c>
      <c r="D87" s="208" t="s">
        <v>152</v>
      </c>
      <c r="E87" s="209" t="s">
        <v>291</v>
      </c>
      <c r="F87" s="210" t="s">
        <v>292</v>
      </c>
      <c r="G87" s="211" t="s">
        <v>245</v>
      </c>
      <c r="H87" s="212">
        <v>1168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1144</v>
      </c>
    </row>
    <row r="88" s="2" customFormat="1">
      <c r="A88" s="41"/>
      <c r="B88" s="42"/>
      <c r="C88" s="43"/>
      <c r="D88" s="245" t="s">
        <v>241</v>
      </c>
      <c r="E88" s="43"/>
      <c r="F88" s="246" t="s">
        <v>294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1145</v>
      </c>
      <c r="G89" s="222"/>
      <c r="H89" s="226">
        <v>1168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69</v>
      </c>
      <c r="AY89" s="232" t="s">
        <v>151</v>
      </c>
    </row>
    <row r="90" s="14" customFormat="1">
      <c r="A90" s="14"/>
      <c r="B90" s="250"/>
      <c r="C90" s="251"/>
      <c r="D90" s="223" t="s">
        <v>175</v>
      </c>
      <c r="E90" s="252" t="s">
        <v>19</v>
      </c>
      <c r="F90" s="253" t="s">
        <v>249</v>
      </c>
      <c r="G90" s="251"/>
      <c r="H90" s="254">
        <v>1168</v>
      </c>
      <c r="I90" s="255"/>
      <c r="J90" s="251"/>
      <c r="K90" s="251"/>
      <c r="L90" s="256"/>
      <c r="M90" s="257"/>
      <c r="N90" s="258"/>
      <c r="O90" s="258"/>
      <c r="P90" s="258"/>
      <c r="Q90" s="258"/>
      <c r="R90" s="258"/>
      <c r="S90" s="258"/>
      <c r="T90" s="259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60" t="s">
        <v>175</v>
      </c>
      <c r="AU90" s="260" t="s">
        <v>79</v>
      </c>
      <c r="AV90" s="14" t="s">
        <v>150</v>
      </c>
      <c r="AW90" s="14" t="s">
        <v>31</v>
      </c>
      <c r="AX90" s="14" t="s">
        <v>77</v>
      </c>
      <c r="AY90" s="260" t="s">
        <v>151</v>
      </c>
    </row>
    <row r="91" s="2" customFormat="1" ht="21.75" customHeight="1">
      <c r="A91" s="41"/>
      <c r="B91" s="42"/>
      <c r="C91" s="208" t="s">
        <v>79</v>
      </c>
      <c r="D91" s="208" t="s">
        <v>152</v>
      </c>
      <c r="E91" s="209" t="s">
        <v>609</v>
      </c>
      <c r="F91" s="210" t="s">
        <v>610</v>
      </c>
      <c r="G91" s="211" t="s">
        <v>276</v>
      </c>
      <c r="H91" s="212">
        <v>79.299999999999997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1146</v>
      </c>
    </row>
    <row r="92" s="2" customFormat="1">
      <c r="A92" s="41"/>
      <c r="B92" s="42"/>
      <c r="C92" s="43"/>
      <c r="D92" s="245" t="s">
        <v>241</v>
      </c>
      <c r="E92" s="43"/>
      <c r="F92" s="246" t="s">
        <v>612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1147</v>
      </c>
      <c r="G93" s="222"/>
      <c r="H93" s="226">
        <v>79.299999999999997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69</v>
      </c>
      <c r="AY93" s="232" t="s">
        <v>151</v>
      </c>
    </row>
    <row r="94" s="14" customFormat="1">
      <c r="A94" s="14"/>
      <c r="B94" s="250"/>
      <c r="C94" s="251"/>
      <c r="D94" s="223" t="s">
        <v>175</v>
      </c>
      <c r="E94" s="252" t="s">
        <v>19</v>
      </c>
      <c r="F94" s="253" t="s">
        <v>249</v>
      </c>
      <c r="G94" s="251"/>
      <c r="H94" s="254">
        <v>79.299999999999997</v>
      </c>
      <c r="I94" s="255"/>
      <c r="J94" s="251"/>
      <c r="K94" s="251"/>
      <c r="L94" s="256"/>
      <c r="M94" s="257"/>
      <c r="N94" s="258"/>
      <c r="O94" s="258"/>
      <c r="P94" s="258"/>
      <c r="Q94" s="258"/>
      <c r="R94" s="258"/>
      <c r="S94" s="258"/>
      <c r="T94" s="259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60" t="s">
        <v>175</v>
      </c>
      <c r="AU94" s="260" t="s">
        <v>79</v>
      </c>
      <c r="AV94" s="14" t="s">
        <v>150</v>
      </c>
      <c r="AW94" s="14" t="s">
        <v>31</v>
      </c>
      <c r="AX94" s="14" t="s">
        <v>77</v>
      </c>
      <c r="AY94" s="260" t="s">
        <v>151</v>
      </c>
    </row>
    <row r="95" s="2" customFormat="1" ht="37.8" customHeight="1">
      <c r="A95" s="41"/>
      <c r="B95" s="42"/>
      <c r="C95" s="208" t="s">
        <v>160</v>
      </c>
      <c r="D95" s="208" t="s">
        <v>152</v>
      </c>
      <c r="E95" s="209" t="s">
        <v>312</v>
      </c>
      <c r="F95" s="210" t="s">
        <v>313</v>
      </c>
      <c r="G95" s="211" t="s">
        <v>276</v>
      </c>
      <c r="H95" s="212">
        <v>386.63999999999999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1148</v>
      </c>
    </row>
    <row r="96" s="2" customFormat="1">
      <c r="A96" s="41"/>
      <c r="B96" s="42"/>
      <c r="C96" s="43"/>
      <c r="D96" s="245" t="s">
        <v>241</v>
      </c>
      <c r="E96" s="43"/>
      <c r="F96" s="246" t="s">
        <v>315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1149</v>
      </c>
      <c r="G97" s="222"/>
      <c r="H97" s="226">
        <v>321.83999999999997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2" customFormat="1">
      <c r="A98" s="12"/>
      <c r="B98" s="221"/>
      <c r="C98" s="222"/>
      <c r="D98" s="223" t="s">
        <v>175</v>
      </c>
      <c r="E98" s="224" t="s">
        <v>19</v>
      </c>
      <c r="F98" s="225" t="s">
        <v>1150</v>
      </c>
      <c r="G98" s="222"/>
      <c r="H98" s="226">
        <v>64.799999999999997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2" t="s">
        <v>175</v>
      </c>
      <c r="AU98" s="232" t="s">
        <v>79</v>
      </c>
      <c r="AV98" s="12" t="s">
        <v>79</v>
      </c>
      <c r="AW98" s="12" t="s">
        <v>31</v>
      </c>
      <c r="AX98" s="12" t="s">
        <v>69</v>
      </c>
      <c r="AY98" s="232" t="s">
        <v>151</v>
      </c>
    </row>
    <row r="99" s="14" customFormat="1">
      <c r="A99" s="14"/>
      <c r="B99" s="250"/>
      <c r="C99" s="251"/>
      <c r="D99" s="223" t="s">
        <v>175</v>
      </c>
      <c r="E99" s="252" t="s">
        <v>19</v>
      </c>
      <c r="F99" s="253" t="s">
        <v>249</v>
      </c>
      <c r="G99" s="251"/>
      <c r="H99" s="254">
        <v>386.63999999999999</v>
      </c>
      <c r="I99" s="255"/>
      <c r="J99" s="251"/>
      <c r="K99" s="251"/>
      <c r="L99" s="256"/>
      <c r="M99" s="257"/>
      <c r="N99" s="258"/>
      <c r="O99" s="258"/>
      <c r="P99" s="258"/>
      <c r="Q99" s="258"/>
      <c r="R99" s="258"/>
      <c r="S99" s="258"/>
      <c r="T99" s="25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0" t="s">
        <v>175</v>
      </c>
      <c r="AU99" s="260" t="s">
        <v>79</v>
      </c>
      <c r="AV99" s="14" t="s">
        <v>150</v>
      </c>
      <c r="AW99" s="14" t="s">
        <v>31</v>
      </c>
      <c r="AX99" s="14" t="s">
        <v>77</v>
      </c>
      <c r="AY99" s="260" t="s">
        <v>151</v>
      </c>
    </row>
    <row r="100" s="2" customFormat="1" ht="37.8" customHeight="1">
      <c r="A100" s="41"/>
      <c r="B100" s="42"/>
      <c r="C100" s="208" t="s">
        <v>150</v>
      </c>
      <c r="D100" s="208" t="s">
        <v>152</v>
      </c>
      <c r="E100" s="209" t="s">
        <v>318</v>
      </c>
      <c r="F100" s="210" t="s">
        <v>319</v>
      </c>
      <c r="G100" s="211" t="s">
        <v>276</v>
      </c>
      <c r="H100" s="212">
        <v>2706.48</v>
      </c>
      <c r="I100" s="213"/>
      <c r="J100" s="214">
        <f>ROUND(I100*H100,2)</f>
        <v>0</v>
      </c>
      <c r="K100" s="210" t="s">
        <v>239</v>
      </c>
      <c r="L100" s="47"/>
      <c r="M100" s="215" t="s">
        <v>19</v>
      </c>
      <c r="N100" s="216" t="s">
        <v>40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150</v>
      </c>
      <c r="AT100" s="219" t="s">
        <v>152</v>
      </c>
      <c r="AU100" s="219" t="s">
        <v>79</v>
      </c>
      <c r="AY100" s="20" t="s">
        <v>151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77</v>
      </c>
      <c r="BK100" s="220">
        <f>ROUND(I100*H100,2)</f>
        <v>0</v>
      </c>
      <c r="BL100" s="20" t="s">
        <v>150</v>
      </c>
      <c r="BM100" s="219" t="s">
        <v>1151</v>
      </c>
    </row>
    <row r="101" s="2" customFormat="1">
      <c r="A101" s="41"/>
      <c r="B101" s="42"/>
      <c r="C101" s="43"/>
      <c r="D101" s="245" t="s">
        <v>241</v>
      </c>
      <c r="E101" s="43"/>
      <c r="F101" s="246" t="s">
        <v>321</v>
      </c>
      <c r="G101" s="43"/>
      <c r="H101" s="43"/>
      <c r="I101" s="247"/>
      <c r="J101" s="43"/>
      <c r="K101" s="43"/>
      <c r="L101" s="47"/>
      <c r="M101" s="248"/>
      <c r="N101" s="24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241</v>
      </c>
      <c r="AU101" s="20" t="s">
        <v>79</v>
      </c>
    </row>
    <row r="102" s="12" customFormat="1">
      <c r="A102" s="12"/>
      <c r="B102" s="221"/>
      <c r="C102" s="222"/>
      <c r="D102" s="223" t="s">
        <v>175</v>
      </c>
      <c r="E102" s="224" t="s">
        <v>19</v>
      </c>
      <c r="F102" s="225" t="s">
        <v>1152</v>
      </c>
      <c r="G102" s="222"/>
      <c r="H102" s="226">
        <v>2706.48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175</v>
      </c>
      <c r="AU102" s="232" t="s">
        <v>79</v>
      </c>
      <c r="AV102" s="12" t="s">
        <v>79</v>
      </c>
      <c r="AW102" s="12" t="s">
        <v>31</v>
      </c>
      <c r="AX102" s="12" t="s">
        <v>69</v>
      </c>
      <c r="AY102" s="232" t="s">
        <v>151</v>
      </c>
    </row>
    <row r="103" s="14" customFormat="1">
      <c r="A103" s="14"/>
      <c r="B103" s="250"/>
      <c r="C103" s="251"/>
      <c r="D103" s="223" t="s">
        <v>175</v>
      </c>
      <c r="E103" s="252" t="s">
        <v>19</v>
      </c>
      <c r="F103" s="253" t="s">
        <v>249</v>
      </c>
      <c r="G103" s="251"/>
      <c r="H103" s="254">
        <v>2706.48</v>
      </c>
      <c r="I103" s="255"/>
      <c r="J103" s="251"/>
      <c r="K103" s="251"/>
      <c r="L103" s="256"/>
      <c r="M103" s="257"/>
      <c r="N103" s="258"/>
      <c r="O103" s="258"/>
      <c r="P103" s="258"/>
      <c r="Q103" s="258"/>
      <c r="R103" s="258"/>
      <c r="S103" s="258"/>
      <c r="T103" s="25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0" t="s">
        <v>175</v>
      </c>
      <c r="AU103" s="260" t="s">
        <v>79</v>
      </c>
      <c r="AV103" s="14" t="s">
        <v>150</v>
      </c>
      <c r="AW103" s="14" t="s">
        <v>31</v>
      </c>
      <c r="AX103" s="14" t="s">
        <v>77</v>
      </c>
      <c r="AY103" s="260" t="s">
        <v>151</v>
      </c>
    </row>
    <row r="104" s="2" customFormat="1" ht="24.15" customHeight="1">
      <c r="A104" s="41"/>
      <c r="B104" s="42"/>
      <c r="C104" s="208" t="s">
        <v>167</v>
      </c>
      <c r="D104" s="208" t="s">
        <v>152</v>
      </c>
      <c r="E104" s="209" t="s">
        <v>330</v>
      </c>
      <c r="F104" s="210" t="s">
        <v>331</v>
      </c>
      <c r="G104" s="211" t="s">
        <v>332</v>
      </c>
      <c r="H104" s="212">
        <v>695.952</v>
      </c>
      <c r="I104" s="213"/>
      <c r="J104" s="214">
        <f>ROUND(I104*H104,2)</f>
        <v>0</v>
      </c>
      <c r="K104" s="210" t="s">
        <v>239</v>
      </c>
      <c r="L104" s="47"/>
      <c r="M104" s="215" t="s">
        <v>19</v>
      </c>
      <c r="N104" s="216" t="s">
        <v>40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150</v>
      </c>
      <c r="AT104" s="219" t="s">
        <v>152</v>
      </c>
      <c r="AU104" s="219" t="s">
        <v>79</v>
      </c>
      <c r="AY104" s="20" t="s">
        <v>151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77</v>
      </c>
      <c r="BK104" s="220">
        <f>ROUND(I104*H104,2)</f>
        <v>0</v>
      </c>
      <c r="BL104" s="20" t="s">
        <v>150</v>
      </c>
      <c r="BM104" s="219" t="s">
        <v>1153</v>
      </c>
    </row>
    <row r="105" s="2" customFormat="1">
      <c r="A105" s="41"/>
      <c r="B105" s="42"/>
      <c r="C105" s="43"/>
      <c r="D105" s="245" t="s">
        <v>241</v>
      </c>
      <c r="E105" s="43"/>
      <c r="F105" s="246" t="s">
        <v>334</v>
      </c>
      <c r="G105" s="43"/>
      <c r="H105" s="43"/>
      <c r="I105" s="247"/>
      <c r="J105" s="43"/>
      <c r="K105" s="43"/>
      <c r="L105" s="47"/>
      <c r="M105" s="248"/>
      <c r="N105" s="249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241</v>
      </c>
      <c r="AU105" s="20" t="s">
        <v>79</v>
      </c>
    </row>
    <row r="106" s="12" customFormat="1">
      <c r="A106" s="12"/>
      <c r="B106" s="221"/>
      <c r="C106" s="222"/>
      <c r="D106" s="223" t="s">
        <v>175</v>
      </c>
      <c r="E106" s="224" t="s">
        <v>19</v>
      </c>
      <c r="F106" s="225" t="s">
        <v>1154</v>
      </c>
      <c r="G106" s="222"/>
      <c r="H106" s="226">
        <v>695.952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175</v>
      </c>
      <c r="AU106" s="232" t="s">
        <v>79</v>
      </c>
      <c r="AV106" s="12" t="s">
        <v>79</v>
      </c>
      <c r="AW106" s="12" t="s">
        <v>31</v>
      </c>
      <c r="AX106" s="12" t="s">
        <v>69</v>
      </c>
      <c r="AY106" s="232" t="s">
        <v>151</v>
      </c>
    </row>
    <row r="107" s="14" customFormat="1">
      <c r="A107" s="14"/>
      <c r="B107" s="250"/>
      <c r="C107" s="251"/>
      <c r="D107" s="223" t="s">
        <v>175</v>
      </c>
      <c r="E107" s="252" t="s">
        <v>19</v>
      </c>
      <c r="F107" s="253" t="s">
        <v>249</v>
      </c>
      <c r="G107" s="251"/>
      <c r="H107" s="254">
        <v>695.952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0" t="s">
        <v>175</v>
      </c>
      <c r="AU107" s="260" t="s">
        <v>79</v>
      </c>
      <c r="AV107" s="14" t="s">
        <v>150</v>
      </c>
      <c r="AW107" s="14" t="s">
        <v>31</v>
      </c>
      <c r="AX107" s="14" t="s">
        <v>77</v>
      </c>
      <c r="AY107" s="260" t="s">
        <v>151</v>
      </c>
    </row>
    <row r="108" s="2" customFormat="1" ht="24.15" customHeight="1">
      <c r="A108" s="41"/>
      <c r="B108" s="42"/>
      <c r="C108" s="208" t="s">
        <v>171</v>
      </c>
      <c r="D108" s="208" t="s">
        <v>152</v>
      </c>
      <c r="E108" s="209" t="s">
        <v>337</v>
      </c>
      <c r="F108" s="210" t="s">
        <v>338</v>
      </c>
      <c r="G108" s="211" t="s">
        <v>276</v>
      </c>
      <c r="H108" s="212">
        <v>386.63999999999999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1155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340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1156</v>
      </c>
      <c r="G110" s="222"/>
      <c r="H110" s="226">
        <v>386.63999999999999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386.63999999999999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24.15" customHeight="1">
      <c r="A112" s="41"/>
      <c r="B112" s="42"/>
      <c r="C112" s="208" t="s">
        <v>177</v>
      </c>
      <c r="D112" s="208" t="s">
        <v>152</v>
      </c>
      <c r="E112" s="209" t="s">
        <v>324</v>
      </c>
      <c r="F112" s="210" t="s">
        <v>325</v>
      </c>
      <c r="G112" s="211" t="s">
        <v>276</v>
      </c>
      <c r="H112" s="212">
        <v>14.5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1157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327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1158</v>
      </c>
      <c r="G114" s="222"/>
      <c r="H114" s="226">
        <v>14.5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4" customFormat="1">
      <c r="A115" s="14"/>
      <c r="B115" s="250"/>
      <c r="C115" s="251"/>
      <c r="D115" s="223" t="s">
        <v>175</v>
      </c>
      <c r="E115" s="252" t="s">
        <v>19</v>
      </c>
      <c r="F115" s="253" t="s">
        <v>249</v>
      </c>
      <c r="G115" s="251"/>
      <c r="H115" s="254">
        <v>14.5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0" t="s">
        <v>175</v>
      </c>
      <c r="AU115" s="260" t="s">
        <v>79</v>
      </c>
      <c r="AV115" s="14" t="s">
        <v>150</v>
      </c>
      <c r="AW115" s="14" t="s">
        <v>31</v>
      </c>
      <c r="AX115" s="14" t="s">
        <v>77</v>
      </c>
      <c r="AY115" s="260" t="s">
        <v>151</v>
      </c>
    </row>
    <row r="116" s="2" customFormat="1" ht="16.5" customHeight="1">
      <c r="A116" s="41"/>
      <c r="B116" s="42"/>
      <c r="C116" s="208" t="s">
        <v>181</v>
      </c>
      <c r="D116" s="208" t="s">
        <v>152</v>
      </c>
      <c r="E116" s="209" t="s">
        <v>360</v>
      </c>
      <c r="F116" s="210" t="s">
        <v>361</v>
      </c>
      <c r="G116" s="211" t="s">
        <v>245</v>
      </c>
      <c r="H116" s="212">
        <v>1168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1159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363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1145</v>
      </c>
      <c r="G118" s="222"/>
      <c r="H118" s="226">
        <v>1168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69</v>
      </c>
      <c r="AY118" s="232" t="s">
        <v>151</v>
      </c>
    </row>
    <row r="119" s="14" customFormat="1">
      <c r="A119" s="14"/>
      <c r="B119" s="250"/>
      <c r="C119" s="251"/>
      <c r="D119" s="223" t="s">
        <v>175</v>
      </c>
      <c r="E119" s="252" t="s">
        <v>19</v>
      </c>
      <c r="F119" s="253" t="s">
        <v>249</v>
      </c>
      <c r="G119" s="251"/>
      <c r="H119" s="254">
        <v>1168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0" t="s">
        <v>175</v>
      </c>
      <c r="AU119" s="260" t="s">
        <v>79</v>
      </c>
      <c r="AV119" s="14" t="s">
        <v>150</v>
      </c>
      <c r="AW119" s="14" t="s">
        <v>31</v>
      </c>
      <c r="AX119" s="14" t="s">
        <v>77</v>
      </c>
      <c r="AY119" s="260" t="s">
        <v>151</v>
      </c>
    </row>
    <row r="120" s="2" customFormat="1" ht="24.15" customHeight="1">
      <c r="A120" s="41"/>
      <c r="B120" s="42"/>
      <c r="C120" s="208" t="s">
        <v>185</v>
      </c>
      <c r="D120" s="208" t="s">
        <v>152</v>
      </c>
      <c r="E120" s="209" t="s">
        <v>374</v>
      </c>
      <c r="F120" s="210" t="s">
        <v>375</v>
      </c>
      <c r="G120" s="211" t="s">
        <v>245</v>
      </c>
      <c r="H120" s="212">
        <v>285.60000000000002</v>
      </c>
      <c r="I120" s="213"/>
      <c r="J120" s="214">
        <f>ROUND(I120*H120,2)</f>
        <v>0</v>
      </c>
      <c r="K120" s="210" t="s">
        <v>239</v>
      </c>
      <c r="L120" s="47"/>
      <c r="M120" s="215" t="s">
        <v>19</v>
      </c>
      <c r="N120" s="216" t="s">
        <v>40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150</v>
      </c>
      <c r="AT120" s="219" t="s">
        <v>152</v>
      </c>
      <c r="AU120" s="219" t="s">
        <v>79</v>
      </c>
      <c r="AY120" s="20" t="s">
        <v>151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77</v>
      </c>
      <c r="BK120" s="220">
        <f>ROUND(I120*H120,2)</f>
        <v>0</v>
      </c>
      <c r="BL120" s="20" t="s">
        <v>150</v>
      </c>
      <c r="BM120" s="219" t="s">
        <v>1160</v>
      </c>
    </row>
    <row r="121" s="2" customFormat="1">
      <c r="A121" s="41"/>
      <c r="B121" s="42"/>
      <c r="C121" s="43"/>
      <c r="D121" s="245" t="s">
        <v>241</v>
      </c>
      <c r="E121" s="43"/>
      <c r="F121" s="246" t="s">
        <v>377</v>
      </c>
      <c r="G121" s="43"/>
      <c r="H121" s="43"/>
      <c r="I121" s="247"/>
      <c r="J121" s="43"/>
      <c r="K121" s="43"/>
      <c r="L121" s="47"/>
      <c r="M121" s="248"/>
      <c r="N121" s="24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241</v>
      </c>
      <c r="AU121" s="20" t="s">
        <v>79</v>
      </c>
    </row>
    <row r="122" s="12" customFormat="1">
      <c r="A122" s="12"/>
      <c r="B122" s="221"/>
      <c r="C122" s="222"/>
      <c r="D122" s="223" t="s">
        <v>175</v>
      </c>
      <c r="E122" s="224" t="s">
        <v>19</v>
      </c>
      <c r="F122" s="225" t="s">
        <v>1161</v>
      </c>
      <c r="G122" s="222"/>
      <c r="H122" s="226">
        <v>285.60000000000002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2" t="s">
        <v>175</v>
      </c>
      <c r="AU122" s="232" t="s">
        <v>79</v>
      </c>
      <c r="AV122" s="12" t="s">
        <v>79</v>
      </c>
      <c r="AW122" s="12" t="s">
        <v>31</v>
      </c>
      <c r="AX122" s="12" t="s">
        <v>69</v>
      </c>
      <c r="AY122" s="232" t="s">
        <v>151</v>
      </c>
    </row>
    <row r="123" s="14" customFormat="1">
      <c r="A123" s="14"/>
      <c r="B123" s="250"/>
      <c r="C123" s="251"/>
      <c r="D123" s="223" t="s">
        <v>175</v>
      </c>
      <c r="E123" s="252" t="s">
        <v>19</v>
      </c>
      <c r="F123" s="253" t="s">
        <v>249</v>
      </c>
      <c r="G123" s="251"/>
      <c r="H123" s="254">
        <v>285.60000000000002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175</v>
      </c>
      <c r="AU123" s="260" t="s">
        <v>79</v>
      </c>
      <c r="AV123" s="14" t="s">
        <v>150</v>
      </c>
      <c r="AW123" s="14" t="s">
        <v>31</v>
      </c>
      <c r="AX123" s="14" t="s">
        <v>77</v>
      </c>
      <c r="AY123" s="260" t="s">
        <v>151</v>
      </c>
    </row>
    <row r="124" s="2" customFormat="1" ht="24.15" customHeight="1">
      <c r="A124" s="41"/>
      <c r="B124" s="42"/>
      <c r="C124" s="208" t="s">
        <v>189</v>
      </c>
      <c r="D124" s="208" t="s">
        <v>152</v>
      </c>
      <c r="E124" s="209" t="s">
        <v>634</v>
      </c>
      <c r="F124" s="210" t="s">
        <v>635</v>
      </c>
      <c r="G124" s="211" t="s">
        <v>245</v>
      </c>
      <c r="H124" s="212">
        <v>285.60000000000002</v>
      </c>
      <c r="I124" s="213"/>
      <c r="J124" s="214">
        <f>ROUND(I124*H124,2)</f>
        <v>0</v>
      </c>
      <c r="K124" s="210" t="s">
        <v>239</v>
      </c>
      <c r="L124" s="47"/>
      <c r="M124" s="215" t="s">
        <v>19</v>
      </c>
      <c r="N124" s="216" t="s">
        <v>40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150</v>
      </c>
      <c r="AT124" s="219" t="s">
        <v>152</v>
      </c>
      <c r="AU124" s="219" t="s">
        <v>79</v>
      </c>
      <c r="AY124" s="20" t="s">
        <v>151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77</v>
      </c>
      <c r="BK124" s="220">
        <f>ROUND(I124*H124,2)</f>
        <v>0</v>
      </c>
      <c r="BL124" s="20" t="s">
        <v>150</v>
      </c>
      <c r="BM124" s="219" t="s">
        <v>1162</v>
      </c>
    </row>
    <row r="125" s="2" customFormat="1">
      <c r="A125" s="41"/>
      <c r="B125" s="42"/>
      <c r="C125" s="43"/>
      <c r="D125" s="245" t="s">
        <v>241</v>
      </c>
      <c r="E125" s="43"/>
      <c r="F125" s="246" t="s">
        <v>637</v>
      </c>
      <c r="G125" s="43"/>
      <c r="H125" s="43"/>
      <c r="I125" s="247"/>
      <c r="J125" s="43"/>
      <c r="K125" s="43"/>
      <c r="L125" s="47"/>
      <c r="M125" s="248"/>
      <c r="N125" s="249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241</v>
      </c>
      <c r="AU125" s="20" t="s">
        <v>79</v>
      </c>
    </row>
    <row r="126" s="12" customFormat="1">
      <c r="A126" s="12"/>
      <c r="B126" s="221"/>
      <c r="C126" s="222"/>
      <c r="D126" s="223" t="s">
        <v>175</v>
      </c>
      <c r="E126" s="224" t="s">
        <v>19</v>
      </c>
      <c r="F126" s="225" t="s">
        <v>1163</v>
      </c>
      <c r="G126" s="222"/>
      <c r="H126" s="226">
        <v>285.60000000000002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175</v>
      </c>
      <c r="AU126" s="232" t="s">
        <v>79</v>
      </c>
      <c r="AV126" s="12" t="s">
        <v>79</v>
      </c>
      <c r="AW126" s="12" t="s">
        <v>31</v>
      </c>
      <c r="AX126" s="12" t="s">
        <v>69</v>
      </c>
      <c r="AY126" s="232" t="s">
        <v>151</v>
      </c>
    </row>
    <row r="127" s="14" customFormat="1">
      <c r="A127" s="14"/>
      <c r="B127" s="250"/>
      <c r="C127" s="251"/>
      <c r="D127" s="223" t="s">
        <v>175</v>
      </c>
      <c r="E127" s="252" t="s">
        <v>19</v>
      </c>
      <c r="F127" s="253" t="s">
        <v>249</v>
      </c>
      <c r="G127" s="251"/>
      <c r="H127" s="254">
        <v>285.60000000000002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175</v>
      </c>
      <c r="AU127" s="260" t="s">
        <v>79</v>
      </c>
      <c r="AV127" s="14" t="s">
        <v>150</v>
      </c>
      <c r="AW127" s="14" t="s">
        <v>31</v>
      </c>
      <c r="AX127" s="14" t="s">
        <v>77</v>
      </c>
      <c r="AY127" s="260" t="s">
        <v>151</v>
      </c>
    </row>
    <row r="128" s="2" customFormat="1" ht="16.5" customHeight="1">
      <c r="A128" s="41"/>
      <c r="B128" s="42"/>
      <c r="C128" s="208" t="s">
        <v>193</v>
      </c>
      <c r="D128" s="208" t="s">
        <v>152</v>
      </c>
      <c r="E128" s="209" t="s">
        <v>386</v>
      </c>
      <c r="F128" s="210" t="s">
        <v>387</v>
      </c>
      <c r="G128" s="211" t="s">
        <v>245</v>
      </c>
      <c r="H128" s="212">
        <v>285.60000000000002</v>
      </c>
      <c r="I128" s="213"/>
      <c r="J128" s="214">
        <f>ROUND(I128*H128,2)</f>
        <v>0</v>
      </c>
      <c r="K128" s="210" t="s">
        <v>239</v>
      </c>
      <c r="L128" s="47"/>
      <c r="M128" s="215" t="s">
        <v>19</v>
      </c>
      <c r="N128" s="216" t="s">
        <v>40</v>
      </c>
      <c r="O128" s="87"/>
      <c r="P128" s="217">
        <f>O128*H128</f>
        <v>0</v>
      </c>
      <c r="Q128" s="217">
        <v>0.0012700000000000001</v>
      </c>
      <c r="R128" s="217">
        <f>Q128*H128</f>
        <v>0.36271200000000003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150</v>
      </c>
      <c r="AT128" s="219" t="s">
        <v>152</v>
      </c>
      <c r="AU128" s="219" t="s">
        <v>79</v>
      </c>
      <c r="AY128" s="20" t="s">
        <v>151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77</v>
      </c>
      <c r="BK128" s="220">
        <f>ROUND(I128*H128,2)</f>
        <v>0</v>
      </c>
      <c r="BL128" s="20" t="s">
        <v>150</v>
      </c>
      <c r="BM128" s="219" t="s">
        <v>1164</v>
      </c>
    </row>
    <row r="129" s="2" customFormat="1">
      <c r="A129" s="41"/>
      <c r="B129" s="42"/>
      <c r="C129" s="43"/>
      <c r="D129" s="245" t="s">
        <v>241</v>
      </c>
      <c r="E129" s="43"/>
      <c r="F129" s="246" t="s">
        <v>389</v>
      </c>
      <c r="G129" s="43"/>
      <c r="H129" s="43"/>
      <c r="I129" s="247"/>
      <c r="J129" s="43"/>
      <c r="K129" s="43"/>
      <c r="L129" s="47"/>
      <c r="M129" s="248"/>
      <c r="N129" s="249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241</v>
      </c>
      <c r="AU129" s="20" t="s">
        <v>79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1163</v>
      </c>
      <c r="G130" s="222"/>
      <c r="H130" s="226">
        <v>285.60000000000002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69</v>
      </c>
      <c r="AY130" s="232" t="s">
        <v>151</v>
      </c>
    </row>
    <row r="131" s="14" customFormat="1">
      <c r="A131" s="14"/>
      <c r="B131" s="250"/>
      <c r="C131" s="251"/>
      <c r="D131" s="223" t="s">
        <v>175</v>
      </c>
      <c r="E131" s="252" t="s">
        <v>19</v>
      </c>
      <c r="F131" s="253" t="s">
        <v>249</v>
      </c>
      <c r="G131" s="251"/>
      <c r="H131" s="254">
        <v>285.60000000000002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175</v>
      </c>
      <c r="AU131" s="260" t="s">
        <v>79</v>
      </c>
      <c r="AV131" s="14" t="s">
        <v>150</v>
      </c>
      <c r="AW131" s="14" t="s">
        <v>31</v>
      </c>
      <c r="AX131" s="14" t="s">
        <v>77</v>
      </c>
      <c r="AY131" s="260" t="s">
        <v>151</v>
      </c>
    </row>
    <row r="132" s="2" customFormat="1" ht="16.5" customHeight="1">
      <c r="A132" s="41"/>
      <c r="B132" s="42"/>
      <c r="C132" s="261" t="s">
        <v>8</v>
      </c>
      <c r="D132" s="261" t="s">
        <v>349</v>
      </c>
      <c r="E132" s="262" t="s">
        <v>392</v>
      </c>
      <c r="F132" s="263" t="s">
        <v>393</v>
      </c>
      <c r="G132" s="264" t="s">
        <v>394</v>
      </c>
      <c r="H132" s="265">
        <v>7.1399999999999997</v>
      </c>
      <c r="I132" s="266"/>
      <c r="J132" s="267">
        <f>ROUND(I132*H132,2)</f>
        <v>0</v>
      </c>
      <c r="K132" s="263" t="s">
        <v>239</v>
      </c>
      <c r="L132" s="268"/>
      <c r="M132" s="269" t="s">
        <v>19</v>
      </c>
      <c r="N132" s="270" t="s">
        <v>40</v>
      </c>
      <c r="O132" s="87"/>
      <c r="P132" s="217">
        <f>O132*H132</f>
        <v>0</v>
      </c>
      <c r="Q132" s="217">
        <v>0.001</v>
      </c>
      <c r="R132" s="217">
        <f>Q132*H132</f>
        <v>0.0071399999999999996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181</v>
      </c>
      <c r="AT132" s="219" t="s">
        <v>349</v>
      </c>
      <c r="AU132" s="219" t="s">
        <v>79</v>
      </c>
      <c r="AY132" s="20" t="s">
        <v>151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77</v>
      </c>
      <c r="BK132" s="220">
        <f>ROUND(I132*H132,2)</f>
        <v>0</v>
      </c>
      <c r="BL132" s="20" t="s">
        <v>150</v>
      </c>
      <c r="BM132" s="219" t="s">
        <v>1165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1166</v>
      </c>
      <c r="G133" s="222"/>
      <c r="H133" s="226">
        <v>7.1399999999999997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7.1399999999999997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11" customFormat="1" ht="22.8" customHeight="1">
      <c r="A135" s="11"/>
      <c r="B135" s="194"/>
      <c r="C135" s="195"/>
      <c r="D135" s="196" t="s">
        <v>68</v>
      </c>
      <c r="E135" s="243" t="s">
        <v>79</v>
      </c>
      <c r="F135" s="243" t="s">
        <v>406</v>
      </c>
      <c r="G135" s="195"/>
      <c r="H135" s="195"/>
      <c r="I135" s="198"/>
      <c r="J135" s="244">
        <f>BK135</f>
        <v>0</v>
      </c>
      <c r="K135" s="195"/>
      <c r="L135" s="200"/>
      <c r="M135" s="201"/>
      <c r="N135" s="202"/>
      <c r="O135" s="202"/>
      <c r="P135" s="203">
        <f>SUM(P136:P145)</f>
        <v>0</v>
      </c>
      <c r="Q135" s="202"/>
      <c r="R135" s="203">
        <f>SUM(R136:R145)</f>
        <v>72.438669600000011</v>
      </c>
      <c r="S135" s="202"/>
      <c r="T135" s="204">
        <f>SUM(T136:T145)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5" t="s">
        <v>77</v>
      </c>
      <c r="AT135" s="206" t="s">
        <v>68</v>
      </c>
      <c r="AU135" s="206" t="s">
        <v>77</v>
      </c>
      <c r="AY135" s="205" t="s">
        <v>151</v>
      </c>
      <c r="BK135" s="207">
        <f>SUM(BK136:BK145)</f>
        <v>0</v>
      </c>
    </row>
    <row r="136" s="2" customFormat="1" ht="24.15" customHeight="1">
      <c r="A136" s="41"/>
      <c r="B136" s="42"/>
      <c r="C136" s="208" t="s">
        <v>200</v>
      </c>
      <c r="D136" s="208" t="s">
        <v>152</v>
      </c>
      <c r="E136" s="209" t="s">
        <v>408</v>
      </c>
      <c r="F136" s="210" t="s">
        <v>409</v>
      </c>
      <c r="G136" s="211" t="s">
        <v>245</v>
      </c>
      <c r="H136" s="212">
        <v>316.80000000000001</v>
      </c>
      <c r="I136" s="213"/>
      <c r="J136" s="214">
        <f>ROUND(I136*H136,2)</f>
        <v>0</v>
      </c>
      <c r="K136" s="210" t="s">
        <v>239</v>
      </c>
      <c r="L136" s="47"/>
      <c r="M136" s="215" t="s">
        <v>19</v>
      </c>
      <c r="N136" s="216" t="s">
        <v>40</v>
      </c>
      <c r="O136" s="87"/>
      <c r="P136" s="217">
        <f>O136*H136</f>
        <v>0</v>
      </c>
      <c r="Q136" s="217">
        <v>0.00031</v>
      </c>
      <c r="R136" s="217">
        <f>Q136*H136</f>
        <v>0.098208000000000004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150</v>
      </c>
      <c r="AT136" s="219" t="s">
        <v>152</v>
      </c>
      <c r="AU136" s="219" t="s">
        <v>79</v>
      </c>
      <c r="AY136" s="20" t="s">
        <v>151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77</v>
      </c>
      <c r="BK136" s="220">
        <f>ROUND(I136*H136,2)</f>
        <v>0</v>
      </c>
      <c r="BL136" s="20" t="s">
        <v>150</v>
      </c>
      <c r="BM136" s="219" t="s">
        <v>1167</v>
      </c>
    </row>
    <row r="137" s="2" customFormat="1">
      <c r="A137" s="41"/>
      <c r="B137" s="42"/>
      <c r="C137" s="43"/>
      <c r="D137" s="245" t="s">
        <v>241</v>
      </c>
      <c r="E137" s="43"/>
      <c r="F137" s="246" t="s">
        <v>411</v>
      </c>
      <c r="G137" s="43"/>
      <c r="H137" s="43"/>
      <c r="I137" s="247"/>
      <c r="J137" s="43"/>
      <c r="K137" s="43"/>
      <c r="L137" s="47"/>
      <c r="M137" s="248"/>
      <c r="N137" s="24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241</v>
      </c>
      <c r="AU137" s="20" t="s">
        <v>79</v>
      </c>
    </row>
    <row r="138" s="12" customFormat="1">
      <c r="A138" s="12"/>
      <c r="B138" s="221"/>
      <c r="C138" s="222"/>
      <c r="D138" s="223" t="s">
        <v>175</v>
      </c>
      <c r="E138" s="224" t="s">
        <v>19</v>
      </c>
      <c r="F138" s="225" t="s">
        <v>1168</v>
      </c>
      <c r="G138" s="222"/>
      <c r="H138" s="226">
        <v>316.80000000000001</v>
      </c>
      <c r="I138" s="227"/>
      <c r="J138" s="222"/>
      <c r="K138" s="222"/>
      <c r="L138" s="228"/>
      <c r="M138" s="229"/>
      <c r="N138" s="230"/>
      <c r="O138" s="230"/>
      <c r="P138" s="230"/>
      <c r="Q138" s="230"/>
      <c r="R138" s="230"/>
      <c r="S138" s="230"/>
      <c r="T138" s="23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2" t="s">
        <v>175</v>
      </c>
      <c r="AU138" s="232" t="s">
        <v>79</v>
      </c>
      <c r="AV138" s="12" t="s">
        <v>79</v>
      </c>
      <c r="AW138" s="12" t="s">
        <v>31</v>
      </c>
      <c r="AX138" s="12" t="s">
        <v>69</v>
      </c>
      <c r="AY138" s="232" t="s">
        <v>151</v>
      </c>
    </row>
    <row r="139" s="14" customFormat="1">
      <c r="A139" s="14"/>
      <c r="B139" s="250"/>
      <c r="C139" s="251"/>
      <c r="D139" s="223" t="s">
        <v>175</v>
      </c>
      <c r="E139" s="252" t="s">
        <v>19</v>
      </c>
      <c r="F139" s="253" t="s">
        <v>249</v>
      </c>
      <c r="G139" s="251"/>
      <c r="H139" s="254">
        <v>316.80000000000001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175</v>
      </c>
      <c r="AU139" s="260" t="s">
        <v>79</v>
      </c>
      <c r="AV139" s="14" t="s">
        <v>150</v>
      </c>
      <c r="AW139" s="14" t="s">
        <v>31</v>
      </c>
      <c r="AX139" s="14" t="s">
        <v>77</v>
      </c>
      <c r="AY139" s="260" t="s">
        <v>151</v>
      </c>
    </row>
    <row r="140" s="2" customFormat="1" ht="16.5" customHeight="1">
      <c r="A140" s="41"/>
      <c r="B140" s="42"/>
      <c r="C140" s="261" t="s">
        <v>204</v>
      </c>
      <c r="D140" s="261" t="s">
        <v>349</v>
      </c>
      <c r="E140" s="262" t="s">
        <v>415</v>
      </c>
      <c r="F140" s="263" t="s">
        <v>416</v>
      </c>
      <c r="G140" s="264" t="s">
        <v>245</v>
      </c>
      <c r="H140" s="265">
        <v>312.70800000000003</v>
      </c>
      <c r="I140" s="266"/>
      <c r="J140" s="267">
        <f>ROUND(I140*H140,2)</f>
        <v>0</v>
      </c>
      <c r="K140" s="263" t="s">
        <v>239</v>
      </c>
      <c r="L140" s="268"/>
      <c r="M140" s="269" t="s">
        <v>19</v>
      </c>
      <c r="N140" s="270" t="s">
        <v>40</v>
      </c>
      <c r="O140" s="87"/>
      <c r="P140" s="217">
        <f>O140*H140</f>
        <v>0</v>
      </c>
      <c r="Q140" s="217">
        <v>0.00020000000000000001</v>
      </c>
      <c r="R140" s="217">
        <f>Q140*H140</f>
        <v>0.062541600000000003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181</v>
      </c>
      <c r="AT140" s="219" t="s">
        <v>349</v>
      </c>
      <c r="AU140" s="219" t="s">
        <v>79</v>
      </c>
      <c r="AY140" s="20" t="s">
        <v>151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77</v>
      </c>
      <c r="BK140" s="220">
        <f>ROUND(I140*H140,2)</f>
        <v>0</v>
      </c>
      <c r="BL140" s="20" t="s">
        <v>150</v>
      </c>
      <c r="BM140" s="219" t="s">
        <v>1169</v>
      </c>
    </row>
    <row r="141" s="12" customFormat="1">
      <c r="A141" s="12"/>
      <c r="B141" s="221"/>
      <c r="C141" s="222"/>
      <c r="D141" s="223" t="s">
        <v>175</v>
      </c>
      <c r="E141" s="222"/>
      <c r="F141" s="225" t="s">
        <v>1170</v>
      </c>
      <c r="G141" s="222"/>
      <c r="H141" s="226">
        <v>312.70800000000003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175</v>
      </c>
      <c r="AU141" s="232" t="s">
        <v>79</v>
      </c>
      <c r="AV141" s="12" t="s">
        <v>79</v>
      </c>
      <c r="AW141" s="12" t="s">
        <v>4</v>
      </c>
      <c r="AX141" s="12" t="s">
        <v>77</v>
      </c>
      <c r="AY141" s="232" t="s">
        <v>151</v>
      </c>
    </row>
    <row r="142" s="2" customFormat="1" ht="33" customHeight="1">
      <c r="A142" s="41"/>
      <c r="B142" s="42"/>
      <c r="C142" s="208" t="s">
        <v>208</v>
      </c>
      <c r="D142" s="208" t="s">
        <v>152</v>
      </c>
      <c r="E142" s="209" t="s">
        <v>420</v>
      </c>
      <c r="F142" s="210" t="s">
        <v>421</v>
      </c>
      <c r="G142" s="211" t="s">
        <v>422</v>
      </c>
      <c r="H142" s="212">
        <v>264</v>
      </c>
      <c r="I142" s="213"/>
      <c r="J142" s="214">
        <f>ROUND(I142*H142,2)</f>
        <v>0</v>
      </c>
      <c r="K142" s="210" t="s">
        <v>239</v>
      </c>
      <c r="L142" s="47"/>
      <c r="M142" s="215" t="s">
        <v>19</v>
      </c>
      <c r="N142" s="216" t="s">
        <v>40</v>
      </c>
      <c r="O142" s="87"/>
      <c r="P142" s="217">
        <f>O142*H142</f>
        <v>0</v>
      </c>
      <c r="Q142" s="217">
        <v>0.27378000000000002</v>
      </c>
      <c r="R142" s="217">
        <f>Q142*H142</f>
        <v>72.277920000000009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150</v>
      </c>
      <c r="AT142" s="219" t="s">
        <v>152</v>
      </c>
      <c r="AU142" s="219" t="s">
        <v>79</v>
      </c>
      <c r="AY142" s="20" t="s">
        <v>151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77</v>
      </c>
      <c r="BK142" s="220">
        <f>ROUND(I142*H142,2)</f>
        <v>0</v>
      </c>
      <c r="BL142" s="20" t="s">
        <v>150</v>
      </c>
      <c r="BM142" s="219" t="s">
        <v>1171</v>
      </c>
    </row>
    <row r="143" s="2" customFormat="1">
      <c r="A143" s="41"/>
      <c r="B143" s="42"/>
      <c r="C143" s="43"/>
      <c r="D143" s="245" t="s">
        <v>241</v>
      </c>
      <c r="E143" s="43"/>
      <c r="F143" s="246" t="s">
        <v>424</v>
      </c>
      <c r="G143" s="43"/>
      <c r="H143" s="43"/>
      <c r="I143" s="247"/>
      <c r="J143" s="43"/>
      <c r="K143" s="43"/>
      <c r="L143" s="47"/>
      <c r="M143" s="248"/>
      <c r="N143" s="24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241</v>
      </c>
      <c r="AU143" s="20" t="s">
        <v>79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1172</v>
      </c>
      <c r="G144" s="222"/>
      <c r="H144" s="226">
        <v>264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4" customFormat="1">
      <c r="A145" s="14"/>
      <c r="B145" s="250"/>
      <c r="C145" s="251"/>
      <c r="D145" s="223" t="s">
        <v>175</v>
      </c>
      <c r="E145" s="252" t="s">
        <v>19</v>
      </c>
      <c r="F145" s="253" t="s">
        <v>249</v>
      </c>
      <c r="G145" s="251"/>
      <c r="H145" s="254">
        <v>264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175</v>
      </c>
      <c r="AU145" s="260" t="s">
        <v>79</v>
      </c>
      <c r="AV145" s="14" t="s">
        <v>150</v>
      </c>
      <c r="AW145" s="14" t="s">
        <v>31</v>
      </c>
      <c r="AX145" s="14" t="s">
        <v>77</v>
      </c>
      <c r="AY145" s="260" t="s">
        <v>151</v>
      </c>
    </row>
    <row r="146" s="11" customFormat="1" ht="22.8" customHeight="1">
      <c r="A146" s="11"/>
      <c r="B146" s="194"/>
      <c r="C146" s="195"/>
      <c r="D146" s="196" t="s">
        <v>68</v>
      </c>
      <c r="E146" s="243" t="s">
        <v>167</v>
      </c>
      <c r="F146" s="243" t="s">
        <v>485</v>
      </c>
      <c r="G146" s="195"/>
      <c r="H146" s="195"/>
      <c r="I146" s="198"/>
      <c r="J146" s="244">
        <f>BK146</f>
        <v>0</v>
      </c>
      <c r="K146" s="195"/>
      <c r="L146" s="200"/>
      <c r="M146" s="201"/>
      <c r="N146" s="202"/>
      <c r="O146" s="202"/>
      <c r="P146" s="203">
        <f>SUM(P147:P178)</f>
        <v>0</v>
      </c>
      <c r="Q146" s="202"/>
      <c r="R146" s="203">
        <f>SUM(R147:R178)</f>
        <v>79.123400000000004</v>
      </c>
      <c r="S146" s="202"/>
      <c r="T146" s="204">
        <f>SUM(T147:T178)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5" t="s">
        <v>77</v>
      </c>
      <c r="AT146" s="206" t="s">
        <v>68</v>
      </c>
      <c r="AU146" s="206" t="s">
        <v>77</v>
      </c>
      <c r="AY146" s="205" t="s">
        <v>151</v>
      </c>
      <c r="BK146" s="207">
        <f>SUM(BK147:BK178)</f>
        <v>0</v>
      </c>
    </row>
    <row r="147" s="2" customFormat="1" ht="37.8" customHeight="1">
      <c r="A147" s="41"/>
      <c r="B147" s="42"/>
      <c r="C147" s="208" t="s">
        <v>212</v>
      </c>
      <c r="D147" s="208" t="s">
        <v>152</v>
      </c>
      <c r="E147" s="209" t="s">
        <v>487</v>
      </c>
      <c r="F147" s="210" t="s">
        <v>488</v>
      </c>
      <c r="G147" s="211" t="s">
        <v>245</v>
      </c>
      <c r="H147" s="212">
        <v>1168</v>
      </c>
      <c r="I147" s="213"/>
      <c r="J147" s="214">
        <f>ROUND(I147*H147,2)</f>
        <v>0</v>
      </c>
      <c r="K147" s="210" t="s">
        <v>239</v>
      </c>
      <c r="L147" s="47"/>
      <c r="M147" s="215" t="s">
        <v>19</v>
      </c>
      <c r="N147" s="216" t="s">
        <v>40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150</v>
      </c>
      <c r="AT147" s="219" t="s">
        <v>152</v>
      </c>
      <c r="AU147" s="219" t="s">
        <v>79</v>
      </c>
      <c r="AY147" s="20" t="s">
        <v>151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77</v>
      </c>
      <c r="BK147" s="220">
        <f>ROUND(I147*H147,2)</f>
        <v>0</v>
      </c>
      <c r="BL147" s="20" t="s">
        <v>150</v>
      </c>
      <c r="BM147" s="219" t="s">
        <v>1173</v>
      </c>
    </row>
    <row r="148" s="2" customFormat="1">
      <c r="A148" s="41"/>
      <c r="B148" s="42"/>
      <c r="C148" s="43"/>
      <c r="D148" s="245" t="s">
        <v>241</v>
      </c>
      <c r="E148" s="43"/>
      <c r="F148" s="246" t="s">
        <v>490</v>
      </c>
      <c r="G148" s="43"/>
      <c r="H148" s="43"/>
      <c r="I148" s="247"/>
      <c r="J148" s="43"/>
      <c r="K148" s="43"/>
      <c r="L148" s="47"/>
      <c r="M148" s="248"/>
      <c r="N148" s="24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241</v>
      </c>
      <c r="AU148" s="20" t="s">
        <v>79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1174</v>
      </c>
      <c r="G149" s="222"/>
      <c r="H149" s="226">
        <v>1168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4" customFormat="1">
      <c r="A150" s="14"/>
      <c r="B150" s="250"/>
      <c r="C150" s="251"/>
      <c r="D150" s="223" t="s">
        <v>175</v>
      </c>
      <c r="E150" s="252" t="s">
        <v>19</v>
      </c>
      <c r="F150" s="253" t="s">
        <v>249</v>
      </c>
      <c r="G150" s="251"/>
      <c r="H150" s="254">
        <v>1168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175</v>
      </c>
      <c r="AU150" s="260" t="s">
        <v>79</v>
      </c>
      <c r="AV150" s="14" t="s">
        <v>150</v>
      </c>
      <c r="AW150" s="14" t="s">
        <v>31</v>
      </c>
      <c r="AX150" s="14" t="s">
        <v>77</v>
      </c>
      <c r="AY150" s="260" t="s">
        <v>151</v>
      </c>
    </row>
    <row r="151" s="2" customFormat="1" ht="16.5" customHeight="1">
      <c r="A151" s="41"/>
      <c r="B151" s="42"/>
      <c r="C151" s="261" t="s">
        <v>216</v>
      </c>
      <c r="D151" s="261" t="s">
        <v>349</v>
      </c>
      <c r="E151" s="262" t="s">
        <v>494</v>
      </c>
      <c r="F151" s="263" t="s">
        <v>495</v>
      </c>
      <c r="G151" s="264" t="s">
        <v>332</v>
      </c>
      <c r="H151" s="265">
        <v>33.637999999999998</v>
      </c>
      <c r="I151" s="266"/>
      <c r="J151" s="267">
        <f>ROUND(I151*H151,2)</f>
        <v>0</v>
      </c>
      <c r="K151" s="263" t="s">
        <v>239</v>
      </c>
      <c r="L151" s="268"/>
      <c r="M151" s="269" t="s">
        <v>19</v>
      </c>
      <c r="N151" s="270" t="s">
        <v>40</v>
      </c>
      <c r="O151" s="87"/>
      <c r="P151" s="217">
        <f>O151*H151</f>
        <v>0</v>
      </c>
      <c r="Q151" s="217">
        <v>1</v>
      </c>
      <c r="R151" s="217">
        <f>Q151*H151</f>
        <v>33.637999999999998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181</v>
      </c>
      <c r="AT151" s="219" t="s">
        <v>349</v>
      </c>
      <c r="AU151" s="219" t="s">
        <v>79</v>
      </c>
      <c r="AY151" s="20" t="s">
        <v>151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77</v>
      </c>
      <c r="BK151" s="220">
        <f>ROUND(I151*H151,2)</f>
        <v>0</v>
      </c>
      <c r="BL151" s="20" t="s">
        <v>150</v>
      </c>
      <c r="BM151" s="219" t="s">
        <v>1175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1176</v>
      </c>
      <c r="G152" s="222"/>
      <c r="H152" s="226">
        <v>33.637999999999998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33.637999999999998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2" customFormat="1" ht="21.75" customHeight="1">
      <c r="A154" s="41"/>
      <c r="B154" s="42"/>
      <c r="C154" s="208" t="s">
        <v>323</v>
      </c>
      <c r="D154" s="208" t="s">
        <v>152</v>
      </c>
      <c r="E154" s="209" t="s">
        <v>499</v>
      </c>
      <c r="F154" s="210" t="s">
        <v>500</v>
      </c>
      <c r="G154" s="211" t="s">
        <v>245</v>
      </c>
      <c r="H154" s="212">
        <v>2224</v>
      </c>
      <c r="I154" s="213"/>
      <c r="J154" s="214">
        <f>ROUND(I154*H154,2)</f>
        <v>0</v>
      </c>
      <c r="K154" s="210" t="s">
        <v>239</v>
      </c>
      <c r="L154" s="47"/>
      <c r="M154" s="215" t="s">
        <v>19</v>
      </c>
      <c r="N154" s="216" t="s">
        <v>40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150</v>
      </c>
      <c r="AT154" s="219" t="s">
        <v>152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1177</v>
      </c>
    </row>
    <row r="155" s="2" customFormat="1">
      <c r="A155" s="41"/>
      <c r="B155" s="42"/>
      <c r="C155" s="43"/>
      <c r="D155" s="245" t="s">
        <v>241</v>
      </c>
      <c r="E155" s="43"/>
      <c r="F155" s="246" t="s">
        <v>502</v>
      </c>
      <c r="G155" s="43"/>
      <c r="H155" s="43"/>
      <c r="I155" s="247"/>
      <c r="J155" s="43"/>
      <c r="K155" s="43"/>
      <c r="L155" s="47"/>
      <c r="M155" s="248"/>
      <c r="N155" s="249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241</v>
      </c>
      <c r="AU155" s="20" t="s">
        <v>79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1178</v>
      </c>
      <c r="G156" s="222"/>
      <c r="H156" s="226">
        <v>1168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2" customFormat="1">
      <c r="A157" s="12"/>
      <c r="B157" s="221"/>
      <c r="C157" s="222"/>
      <c r="D157" s="223" t="s">
        <v>175</v>
      </c>
      <c r="E157" s="224" t="s">
        <v>19</v>
      </c>
      <c r="F157" s="225" t="s">
        <v>1179</v>
      </c>
      <c r="G157" s="222"/>
      <c r="H157" s="226">
        <v>1056</v>
      </c>
      <c r="I157" s="227"/>
      <c r="J157" s="222"/>
      <c r="K157" s="222"/>
      <c r="L157" s="228"/>
      <c r="M157" s="229"/>
      <c r="N157" s="230"/>
      <c r="O157" s="230"/>
      <c r="P157" s="230"/>
      <c r="Q157" s="230"/>
      <c r="R157" s="230"/>
      <c r="S157" s="230"/>
      <c r="T157" s="23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2" t="s">
        <v>175</v>
      </c>
      <c r="AU157" s="232" t="s">
        <v>79</v>
      </c>
      <c r="AV157" s="12" t="s">
        <v>79</v>
      </c>
      <c r="AW157" s="12" t="s">
        <v>31</v>
      </c>
      <c r="AX157" s="12" t="s">
        <v>69</v>
      </c>
      <c r="AY157" s="232" t="s">
        <v>151</v>
      </c>
    </row>
    <row r="158" s="14" customFormat="1">
      <c r="A158" s="14"/>
      <c r="B158" s="250"/>
      <c r="C158" s="251"/>
      <c r="D158" s="223" t="s">
        <v>175</v>
      </c>
      <c r="E158" s="252" t="s">
        <v>19</v>
      </c>
      <c r="F158" s="253" t="s">
        <v>249</v>
      </c>
      <c r="G158" s="251"/>
      <c r="H158" s="254">
        <v>2224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175</v>
      </c>
      <c r="AU158" s="260" t="s">
        <v>79</v>
      </c>
      <c r="AV158" s="14" t="s">
        <v>150</v>
      </c>
      <c r="AW158" s="14" t="s">
        <v>31</v>
      </c>
      <c r="AX158" s="14" t="s">
        <v>77</v>
      </c>
      <c r="AY158" s="260" t="s">
        <v>151</v>
      </c>
    </row>
    <row r="159" s="2" customFormat="1" ht="21.75" customHeight="1">
      <c r="A159" s="41"/>
      <c r="B159" s="42"/>
      <c r="C159" s="208" t="s">
        <v>329</v>
      </c>
      <c r="D159" s="208" t="s">
        <v>152</v>
      </c>
      <c r="E159" s="209" t="s">
        <v>506</v>
      </c>
      <c r="F159" s="210" t="s">
        <v>507</v>
      </c>
      <c r="G159" s="211" t="s">
        <v>245</v>
      </c>
      <c r="H159" s="212">
        <v>131.80000000000001</v>
      </c>
      <c r="I159" s="213"/>
      <c r="J159" s="214">
        <f>ROUND(I159*H159,2)</f>
        <v>0</v>
      </c>
      <c r="K159" s="210" t="s">
        <v>239</v>
      </c>
      <c r="L159" s="47"/>
      <c r="M159" s="215" t="s">
        <v>19</v>
      </c>
      <c r="N159" s="216" t="s">
        <v>40</v>
      </c>
      <c r="O159" s="87"/>
      <c r="P159" s="217">
        <f>O159*H159</f>
        <v>0</v>
      </c>
      <c r="Q159" s="217">
        <v>0.34499999999999997</v>
      </c>
      <c r="R159" s="217">
        <f>Q159*H159</f>
        <v>45.471000000000004</v>
      </c>
      <c r="S159" s="217">
        <v>0</v>
      </c>
      <c r="T159" s="218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9" t="s">
        <v>150</v>
      </c>
      <c r="AT159" s="219" t="s">
        <v>152</v>
      </c>
      <c r="AU159" s="219" t="s">
        <v>79</v>
      </c>
      <c r="AY159" s="20" t="s">
        <v>151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77</v>
      </c>
      <c r="BK159" s="220">
        <f>ROUND(I159*H159,2)</f>
        <v>0</v>
      </c>
      <c r="BL159" s="20" t="s">
        <v>150</v>
      </c>
      <c r="BM159" s="219" t="s">
        <v>1180</v>
      </c>
    </row>
    <row r="160" s="2" customFormat="1">
      <c r="A160" s="41"/>
      <c r="B160" s="42"/>
      <c r="C160" s="43"/>
      <c r="D160" s="245" t="s">
        <v>241</v>
      </c>
      <c r="E160" s="43"/>
      <c r="F160" s="246" t="s">
        <v>509</v>
      </c>
      <c r="G160" s="43"/>
      <c r="H160" s="43"/>
      <c r="I160" s="247"/>
      <c r="J160" s="43"/>
      <c r="K160" s="43"/>
      <c r="L160" s="47"/>
      <c r="M160" s="248"/>
      <c r="N160" s="249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241</v>
      </c>
      <c r="AU160" s="20" t="s">
        <v>79</v>
      </c>
    </row>
    <row r="161" s="12" customFormat="1">
      <c r="A161" s="12"/>
      <c r="B161" s="221"/>
      <c r="C161" s="222"/>
      <c r="D161" s="223" t="s">
        <v>175</v>
      </c>
      <c r="E161" s="224" t="s">
        <v>19</v>
      </c>
      <c r="F161" s="225" t="s">
        <v>1181</v>
      </c>
      <c r="G161" s="222"/>
      <c r="H161" s="226">
        <v>131.80000000000001</v>
      </c>
      <c r="I161" s="227"/>
      <c r="J161" s="222"/>
      <c r="K161" s="222"/>
      <c r="L161" s="228"/>
      <c r="M161" s="229"/>
      <c r="N161" s="230"/>
      <c r="O161" s="230"/>
      <c r="P161" s="230"/>
      <c r="Q161" s="230"/>
      <c r="R161" s="230"/>
      <c r="S161" s="230"/>
      <c r="T161" s="23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2" t="s">
        <v>175</v>
      </c>
      <c r="AU161" s="232" t="s">
        <v>79</v>
      </c>
      <c r="AV161" s="12" t="s">
        <v>79</v>
      </c>
      <c r="AW161" s="12" t="s">
        <v>31</v>
      </c>
      <c r="AX161" s="12" t="s">
        <v>69</v>
      </c>
      <c r="AY161" s="232" t="s">
        <v>151</v>
      </c>
    </row>
    <row r="162" s="14" customFormat="1">
      <c r="A162" s="14"/>
      <c r="B162" s="250"/>
      <c r="C162" s="251"/>
      <c r="D162" s="223" t="s">
        <v>175</v>
      </c>
      <c r="E162" s="252" t="s">
        <v>19</v>
      </c>
      <c r="F162" s="253" t="s">
        <v>249</v>
      </c>
      <c r="G162" s="251"/>
      <c r="H162" s="254">
        <v>131.80000000000001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175</v>
      </c>
      <c r="AU162" s="260" t="s">
        <v>79</v>
      </c>
      <c r="AV162" s="14" t="s">
        <v>150</v>
      </c>
      <c r="AW162" s="14" t="s">
        <v>31</v>
      </c>
      <c r="AX162" s="14" t="s">
        <v>77</v>
      </c>
      <c r="AY162" s="260" t="s">
        <v>151</v>
      </c>
    </row>
    <row r="163" s="2" customFormat="1" ht="24.15" customHeight="1">
      <c r="A163" s="41"/>
      <c r="B163" s="42"/>
      <c r="C163" s="208" t="s">
        <v>336</v>
      </c>
      <c r="D163" s="208" t="s">
        <v>152</v>
      </c>
      <c r="E163" s="209" t="s">
        <v>512</v>
      </c>
      <c r="F163" s="210" t="s">
        <v>513</v>
      </c>
      <c r="G163" s="211" t="s">
        <v>245</v>
      </c>
      <c r="H163" s="212">
        <v>800</v>
      </c>
      <c r="I163" s="213"/>
      <c r="J163" s="214">
        <f>ROUND(I163*H163,2)</f>
        <v>0</v>
      </c>
      <c r="K163" s="210" t="s">
        <v>239</v>
      </c>
      <c r="L163" s="47"/>
      <c r="M163" s="215" t="s">
        <v>19</v>
      </c>
      <c r="N163" s="216" t="s">
        <v>40</v>
      </c>
      <c r="O163" s="87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9" t="s">
        <v>150</v>
      </c>
      <c r="AT163" s="219" t="s">
        <v>152</v>
      </c>
      <c r="AU163" s="219" t="s">
        <v>79</v>
      </c>
      <c r="AY163" s="20" t="s">
        <v>151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77</v>
      </c>
      <c r="BK163" s="220">
        <f>ROUND(I163*H163,2)</f>
        <v>0</v>
      </c>
      <c r="BL163" s="20" t="s">
        <v>150</v>
      </c>
      <c r="BM163" s="219" t="s">
        <v>1182</v>
      </c>
    </row>
    <row r="164" s="2" customFormat="1">
      <c r="A164" s="41"/>
      <c r="B164" s="42"/>
      <c r="C164" s="43"/>
      <c r="D164" s="245" t="s">
        <v>241</v>
      </c>
      <c r="E164" s="43"/>
      <c r="F164" s="246" t="s">
        <v>515</v>
      </c>
      <c r="G164" s="43"/>
      <c r="H164" s="43"/>
      <c r="I164" s="247"/>
      <c r="J164" s="43"/>
      <c r="K164" s="43"/>
      <c r="L164" s="47"/>
      <c r="M164" s="248"/>
      <c r="N164" s="249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241</v>
      </c>
      <c r="AU164" s="20" t="s">
        <v>79</v>
      </c>
    </row>
    <row r="165" s="12" customFormat="1">
      <c r="A165" s="12"/>
      <c r="B165" s="221"/>
      <c r="C165" s="222"/>
      <c r="D165" s="223" t="s">
        <v>175</v>
      </c>
      <c r="E165" s="224" t="s">
        <v>19</v>
      </c>
      <c r="F165" s="225" t="s">
        <v>1183</v>
      </c>
      <c r="G165" s="222"/>
      <c r="H165" s="226">
        <v>800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2" t="s">
        <v>175</v>
      </c>
      <c r="AU165" s="232" t="s">
        <v>79</v>
      </c>
      <c r="AV165" s="12" t="s">
        <v>79</v>
      </c>
      <c r="AW165" s="12" t="s">
        <v>31</v>
      </c>
      <c r="AX165" s="12" t="s">
        <v>69</v>
      </c>
      <c r="AY165" s="232" t="s">
        <v>151</v>
      </c>
    </row>
    <row r="166" s="14" customFormat="1">
      <c r="A166" s="14"/>
      <c r="B166" s="250"/>
      <c r="C166" s="251"/>
      <c r="D166" s="223" t="s">
        <v>175</v>
      </c>
      <c r="E166" s="252" t="s">
        <v>19</v>
      </c>
      <c r="F166" s="253" t="s">
        <v>249</v>
      </c>
      <c r="G166" s="251"/>
      <c r="H166" s="254">
        <v>800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175</v>
      </c>
      <c r="AU166" s="260" t="s">
        <v>79</v>
      </c>
      <c r="AV166" s="14" t="s">
        <v>150</v>
      </c>
      <c r="AW166" s="14" t="s">
        <v>31</v>
      </c>
      <c r="AX166" s="14" t="s">
        <v>77</v>
      </c>
      <c r="AY166" s="260" t="s">
        <v>151</v>
      </c>
    </row>
    <row r="167" s="2" customFormat="1" ht="21.75" customHeight="1">
      <c r="A167" s="41"/>
      <c r="B167" s="42"/>
      <c r="C167" s="208" t="s">
        <v>7</v>
      </c>
      <c r="D167" s="208" t="s">
        <v>152</v>
      </c>
      <c r="E167" s="209" t="s">
        <v>518</v>
      </c>
      <c r="F167" s="210" t="s">
        <v>519</v>
      </c>
      <c r="G167" s="211" t="s">
        <v>245</v>
      </c>
      <c r="H167" s="212">
        <v>800</v>
      </c>
      <c r="I167" s="213"/>
      <c r="J167" s="214">
        <f>ROUND(I167*H167,2)</f>
        <v>0</v>
      </c>
      <c r="K167" s="210" t="s">
        <v>239</v>
      </c>
      <c r="L167" s="47"/>
      <c r="M167" s="215" t="s">
        <v>19</v>
      </c>
      <c r="N167" s="216" t="s">
        <v>40</v>
      </c>
      <c r="O167" s="87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150</v>
      </c>
      <c r="AT167" s="219" t="s">
        <v>152</v>
      </c>
      <c r="AU167" s="219" t="s">
        <v>79</v>
      </c>
      <c r="AY167" s="20" t="s">
        <v>151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77</v>
      </c>
      <c r="BK167" s="220">
        <f>ROUND(I167*H167,2)</f>
        <v>0</v>
      </c>
      <c r="BL167" s="20" t="s">
        <v>150</v>
      </c>
      <c r="BM167" s="219" t="s">
        <v>1184</v>
      </c>
    </row>
    <row r="168" s="2" customFormat="1">
      <c r="A168" s="41"/>
      <c r="B168" s="42"/>
      <c r="C168" s="43"/>
      <c r="D168" s="245" t="s">
        <v>241</v>
      </c>
      <c r="E168" s="43"/>
      <c r="F168" s="246" t="s">
        <v>521</v>
      </c>
      <c r="G168" s="43"/>
      <c r="H168" s="43"/>
      <c r="I168" s="247"/>
      <c r="J168" s="43"/>
      <c r="K168" s="43"/>
      <c r="L168" s="47"/>
      <c r="M168" s="248"/>
      <c r="N168" s="249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241</v>
      </c>
      <c r="AU168" s="20" t="s">
        <v>79</v>
      </c>
    </row>
    <row r="169" s="12" customFormat="1">
      <c r="A169" s="12"/>
      <c r="B169" s="221"/>
      <c r="C169" s="222"/>
      <c r="D169" s="223" t="s">
        <v>175</v>
      </c>
      <c r="E169" s="224" t="s">
        <v>19</v>
      </c>
      <c r="F169" s="225" t="s">
        <v>1185</v>
      </c>
      <c r="G169" s="222"/>
      <c r="H169" s="226">
        <v>800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2" t="s">
        <v>175</v>
      </c>
      <c r="AU169" s="232" t="s">
        <v>79</v>
      </c>
      <c r="AV169" s="12" t="s">
        <v>79</v>
      </c>
      <c r="AW169" s="12" t="s">
        <v>31</v>
      </c>
      <c r="AX169" s="12" t="s">
        <v>69</v>
      </c>
      <c r="AY169" s="232" t="s">
        <v>151</v>
      </c>
    </row>
    <row r="170" s="14" customFormat="1">
      <c r="A170" s="14"/>
      <c r="B170" s="250"/>
      <c r="C170" s="251"/>
      <c r="D170" s="223" t="s">
        <v>175</v>
      </c>
      <c r="E170" s="252" t="s">
        <v>19</v>
      </c>
      <c r="F170" s="253" t="s">
        <v>249</v>
      </c>
      <c r="G170" s="251"/>
      <c r="H170" s="254">
        <v>800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175</v>
      </c>
      <c r="AU170" s="260" t="s">
        <v>79</v>
      </c>
      <c r="AV170" s="14" t="s">
        <v>150</v>
      </c>
      <c r="AW170" s="14" t="s">
        <v>31</v>
      </c>
      <c r="AX170" s="14" t="s">
        <v>77</v>
      </c>
      <c r="AY170" s="260" t="s">
        <v>151</v>
      </c>
    </row>
    <row r="171" s="2" customFormat="1" ht="24.15" customHeight="1">
      <c r="A171" s="41"/>
      <c r="B171" s="42"/>
      <c r="C171" s="208" t="s">
        <v>348</v>
      </c>
      <c r="D171" s="208" t="s">
        <v>152</v>
      </c>
      <c r="E171" s="209" t="s">
        <v>524</v>
      </c>
      <c r="F171" s="210" t="s">
        <v>525</v>
      </c>
      <c r="G171" s="211" t="s">
        <v>245</v>
      </c>
      <c r="H171" s="212">
        <v>800</v>
      </c>
      <c r="I171" s="213"/>
      <c r="J171" s="214">
        <f>ROUND(I171*H171,2)</f>
        <v>0</v>
      </c>
      <c r="K171" s="210" t="s">
        <v>239</v>
      </c>
      <c r="L171" s="47"/>
      <c r="M171" s="215" t="s">
        <v>19</v>
      </c>
      <c r="N171" s="216" t="s">
        <v>40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150</v>
      </c>
      <c r="AT171" s="219" t="s">
        <v>152</v>
      </c>
      <c r="AU171" s="219" t="s">
        <v>79</v>
      </c>
      <c r="AY171" s="20" t="s">
        <v>151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77</v>
      </c>
      <c r="BK171" s="220">
        <f>ROUND(I171*H171,2)</f>
        <v>0</v>
      </c>
      <c r="BL171" s="20" t="s">
        <v>150</v>
      </c>
      <c r="BM171" s="219" t="s">
        <v>1186</v>
      </c>
    </row>
    <row r="172" s="2" customFormat="1">
      <c r="A172" s="41"/>
      <c r="B172" s="42"/>
      <c r="C172" s="43"/>
      <c r="D172" s="245" t="s">
        <v>241</v>
      </c>
      <c r="E172" s="43"/>
      <c r="F172" s="246" t="s">
        <v>527</v>
      </c>
      <c r="G172" s="43"/>
      <c r="H172" s="43"/>
      <c r="I172" s="247"/>
      <c r="J172" s="43"/>
      <c r="K172" s="43"/>
      <c r="L172" s="47"/>
      <c r="M172" s="248"/>
      <c r="N172" s="249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241</v>
      </c>
      <c r="AU172" s="20" t="s">
        <v>79</v>
      </c>
    </row>
    <row r="173" s="12" customFormat="1">
      <c r="A173" s="12"/>
      <c r="B173" s="221"/>
      <c r="C173" s="222"/>
      <c r="D173" s="223" t="s">
        <v>175</v>
      </c>
      <c r="E173" s="224" t="s">
        <v>19</v>
      </c>
      <c r="F173" s="225" t="s">
        <v>1185</v>
      </c>
      <c r="G173" s="222"/>
      <c r="H173" s="226">
        <v>800</v>
      </c>
      <c r="I173" s="227"/>
      <c r="J173" s="222"/>
      <c r="K173" s="222"/>
      <c r="L173" s="228"/>
      <c r="M173" s="229"/>
      <c r="N173" s="230"/>
      <c r="O173" s="230"/>
      <c r="P173" s="230"/>
      <c r="Q173" s="230"/>
      <c r="R173" s="230"/>
      <c r="S173" s="230"/>
      <c r="T173" s="23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2" t="s">
        <v>175</v>
      </c>
      <c r="AU173" s="232" t="s">
        <v>79</v>
      </c>
      <c r="AV173" s="12" t="s">
        <v>79</v>
      </c>
      <c r="AW173" s="12" t="s">
        <v>31</v>
      </c>
      <c r="AX173" s="12" t="s">
        <v>69</v>
      </c>
      <c r="AY173" s="232" t="s">
        <v>151</v>
      </c>
    </row>
    <row r="174" s="14" customFormat="1">
      <c r="A174" s="14"/>
      <c r="B174" s="250"/>
      <c r="C174" s="251"/>
      <c r="D174" s="223" t="s">
        <v>175</v>
      </c>
      <c r="E174" s="252" t="s">
        <v>19</v>
      </c>
      <c r="F174" s="253" t="s">
        <v>249</v>
      </c>
      <c r="G174" s="251"/>
      <c r="H174" s="254">
        <v>800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175</v>
      </c>
      <c r="AU174" s="260" t="s">
        <v>79</v>
      </c>
      <c r="AV174" s="14" t="s">
        <v>150</v>
      </c>
      <c r="AW174" s="14" t="s">
        <v>31</v>
      </c>
      <c r="AX174" s="14" t="s">
        <v>77</v>
      </c>
      <c r="AY174" s="260" t="s">
        <v>151</v>
      </c>
    </row>
    <row r="175" s="2" customFormat="1" ht="16.5" customHeight="1">
      <c r="A175" s="41"/>
      <c r="B175" s="42"/>
      <c r="C175" s="208" t="s">
        <v>354</v>
      </c>
      <c r="D175" s="208" t="s">
        <v>152</v>
      </c>
      <c r="E175" s="209" t="s">
        <v>667</v>
      </c>
      <c r="F175" s="210" t="s">
        <v>668</v>
      </c>
      <c r="G175" s="211" t="s">
        <v>422</v>
      </c>
      <c r="H175" s="212">
        <v>4</v>
      </c>
      <c r="I175" s="213"/>
      <c r="J175" s="214">
        <f>ROUND(I175*H175,2)</f>
        <v>0</v>
      </c>
      <c r="K175" s="210" t="s">
        <v>239</v>
      </c>
      <c r="L175" s="47"/>
      <c r="M175" s="215" t="s">
        <v>19</v>
      </c>
      <c r="N175" s="216" t="s">
        <v>40</v>
      </c>
      <c r="O175" s="87"/>
      <c r="P175" s="217">
        <f>O175*H175</f>
        <v>0</v>
      </c>
      <c r="Q175" s="217">
        <v>0.0035999999999999999</v>
      </c>
      <c r="R175" s="217">
        <f>Q175*H175</f>
        <v>0.0144</v>
      </c>
      <c r="S175" s="217">
        <v>0</v>
      </c>
      <c r="T175" s="218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9" t="s">
        <v>150</v>
      </c>
      <c r="AT175" s="219" t="s">
        <v>152</v>
      </c>
      <c r="AU175" s="219" t="s">
        <v>79</v>
      </c>
      <c r="AY175" s="20" t="s">
        <v>151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77</v>
      </c>
      <c r="BK175" s="220">
        <f>ROUND(I175*H175,2)</f>
        <v>0</v>
      </c>
      <c r="BL175" s="20" t="s">
        <v>150</v>
      </c>
      <c r="BM175" s="219" t="s">
        <v>1187</v>
      </c>
    </row>
    <row r="176" s="2" customFormat="1">
      <c r="A176" s="41"/>
      <c r="B176" s="42"/>
      <c r="C176" s="43"/>
      <c r="D176" s="245" t="s">
        <v>241</v>
      </c>
      <c r="E176" s="43"/>
      <c r="F176" s="246" t="s">
        <v>670</v>
      </c>
      <c r="G176" s="43"/>
      <c r="H176" s="43"/>
      <c r="I176" s="247"/>
      <c r="J176" s="43"/>
      <c r="K176" s="43"/>
      <c r="L176" s="47"/>
      <c r="M176" s="248"/>
      <c r="N176" s="249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241</v>
      </c>
      <c r="AU176" s="20" t="s">
        <v>79</v>
      </c>
    </row>
    <row r="177" s="12" customFormat="1">
      <c r="A177" s="12"/>
      <c r="B177" s="221"/>
      <c r="C177" s="222"/>
      <c r="D177" s="223" t="s">
        <v>175</v>
      </c>
      <c r="E177" s="224" t="s">
        <v>19</v>
      </c>
      <c r="F177" s="225" t="s">
        <v>1188</v>
      </c>
      <c r="G177" s="222"/>
      <c r="H177" s="226">
        <v>4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2" t="s">
        <v>175</v>
      </c>
      <c r="AU177" s="232" t="s">
        <v>79</v>
      </c>
      <c r="AV177" s="12" t="s">
        <v>79</v>
      </c>
      <c r="AW177" s="12" t="s">
        <v>31</v>
      </c>
      <c r="AX177" s="12" t="s">
        <v>69</v>
      </c>
      <c r="AY177" s="232" t="s">
        <v>151</v>
      </c>
    </row>
    <row r="178" s="14" customFormat="1">
      <c r="A178" s="14"/>
      <c r="B178" s="250"/>
      <c r="C178" s="251"/>
      <c r="D178" s="223" t="s">
        <v>175</v>
      </c>
      <c r="E178" s="252" t="s">
        <v>19</v>
      </c>
      <c r="F178" s="253" t="s">
        <v>249</v>
      </c>
      <c r="G178" s="251"/>
      <c r="H178" s="254">
        <v>4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175</v>
      </c>
      <c r="AU178" s="260" t="s">
        <v>79</v>
      </c>
      <c r="AV178" s="14" t="s">
        <v>150</v>
      </c>
      <c r="AW178" s="14" t="s">
        <v>31</v>
      </c>
      <c r="AX178" s="14" t="s">
        <v>77</v>
      </c>
      <c r="AY178" s="260" t="s">
        <v>151</v>
      </c>
    </row>
    <row r="179" s="11" customFormat="1" ht="22.8" customHeight="1">
      <c r="A179" s="11"/>
      <c r="B179" s="194"/>
      <c r="C179" s="195"/>
      <c r="D179" s="196" t="s">
        <v>68</v>
      </c>
      <c r="E179" s="243" t="s">
        <v>594</v>
      </c>
      <c r="F179" s="243" t="s">
        <v>595</v>
      </c>
      <c r="G179" s="195"/>
      <c r="H179" s="195"/>
      <c r="I179" s="198"/>
      <c r="J179" s="244">
        <f>BK179</f>
        <v>0</v>
      </c>
      <c r="K179" s="195"/>
      <c r="L179" s="200"/>
      <c r="M179" s="201"/>
      <c r="N179" s="202"/>
      <c r="O179" s="202"/>
      <c r="P179" s="203">
        <f>SUM(P180:P181)</f>
        <v>0</v>
      </c>
      <c r="Q179" s="202"/>
      <c r="R179" s="203">
        <f>SUM(R180:R181)</f>
        <v>0</v>
      </c>
      <c r="S179" s="202"/>
      <c r="T179" s="204">
        <f>SUM(T180:T181)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5" t="s">
        <v>77</v>
      </c>
      <c r="AT179" s="206" t="s">
        <v>68</v>
      </c>
      <c r="AU179" s="206" t="s">
        <v>77</v>
      </c>
      <c r="AY179" s="205" t="s">
        <v>151</v>
      </c>
      <c r="BK179" s="207">
        <f>SUM(BK180:BK181)</f>
        <v>0</v>
      </c>
    </row>
    <row r="180" s="2" customFormat="1" ht="24.15" customHeight="1">
      <c r="A180" s="41"/>
      <c r="B180" s="42"/>
      <c r="C180" s="208" t="s">
        <v>359</v>
      </c>
      <c r="D180" s="208" t="s">
        <v>152</v>
      </c>
      <c r="E180" s="209" t="s">
        <v>597</v>
      </c>
      <c r="F180" s="210" t="s">
        <v>598</v>
      </c>
      <c r="G180" s="211" t="s">
        <v>332</v>
      </c>
      <c r="H180" s="212">
        <v>151.93199999999999</v>
      </c>
      <c r="I180" s="213"/>
      <c r="J180" s="214">
        <f>ROUND(I180*H180,2)</f>
        <v>0</v>
      </c>
      <c r="K180" s="210" t="s">
        <v>239</v>
      </c>
      <c r="L180" s="47"/>
      <c r="M180" s="215" t="s">
        <v>19</v>
      </c>
      <c r="N180" s="216" t="s">
        <v>40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150</v>
      </c>
      <c r="AT180" s="219" t="s">
        <v>152</v>
      </c>
      <c r="AU180" s="219" t="s">
        <v>79</v>
      </c>
      <c r="AY180" s="20" t="s">
        <v>151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77</v>
      </c>
      <c r="BK180" s="220">
        <f>ROUND(I180*H180,2)</f>
        <v>0</v>
      </c>
      <c r="BL180" s="20" t="s">
        <v>150</v>
      </c>
      <c r="BM180" s="219" t="s">
        <v>1189</v>
      </c>
    </row>
    <row r="181" s="2" customFormat="1">
      <c r="A181" s="41"/>
      <c r="B181" s="42"/>
      <c r="C181" s="43"/>
      <c r="D181" s="245" t="s">
        <v>241</v>
      </c>
      <c r="E181" s="43"/>
      <c r="F181" s="246" t="s">
        <v>600</v>
      </c>
      <c r="G181" s="43"/>
      <c r="H181" s="43"/>
      <c r="I181" s="247"/>
      <c r="J181" s="43"/>
      <c r="K181" s="43"/>
      <c r="L181" s="47"/>
      <c r="M181" s="271"/>
      <c r="N181" s="272"/>
      <c r="O181" s="235"/>
      <c r="P181" s="235"/>
      <c r="Q181" s="235"/>
      <c r="R181" s="235"/>
      <c r="S181" s="235"/>
      <c r="T181" s="273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241</v>
      </c>
      <c r="AU181" s="20" t="s">
        <v>79</v>
      </c>
    </row>
    <row r="182" s="2" customFormat="1" ht="6.96" customHeight="1">
      <c r="A182" s="41"/>
      <c r="B182" s="62"/>
      <c r="C182" s="63"/>
      <c r="D182" s="63"/>
      <c r="E182" s="63"/>
      <c r="F182" s="63"/>
      <c r="G182" s="63"/>
      <c r="H182" s="63"/>
      <c r="I182" s="63"/>
      <c r="J182" s="63"/>
      <c r="K182" s="63"/>
      <c r="L182" s="47"/>
      <c r="M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</sheetData>
  <sheetProtection sheet="1" autoFilter="0" formatColumns="0" formatRows="0" objects="1" scenarios="1" spinCount="100000" saltValue="Ja6O/KeAm4LtpvO6ES1W5oTSzt69Xb6Md/aHB4OHvoOWxhYQZtbqRXVxmLz1gmVplHjhB1xvgcE4+WxiXMVrdw==" hashValue="3oATBB1VwWt8vNv6B+LgaBg2axccvGQB4EPMwGVYR2wDkkyZyrLp8fK568PtipwcdSlzx3m06DBnEaZkCR1IeA==" algorithmName="SHA-512" password="CC35"/>
  <autoFilter ref="C83:K18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21151125"/>
    <hyperlink ref="F92" r:id="rId2" display="https://podminky.urs.cz/item/CS_URS_2024_02/122252203"/>
    <hyperlink ref="F96" r:id="rId3" display="https://podminky.urs.cz/item/CS_URS_2024_02/162751117"/>
    <hyperlink ref="F101" r:id="rId4" display="https://podminky.urs.cz/item/CS_URS_2024_02/162751119"/>
    <hyperlink ref="F105" r:id="rId5" display="https://podminky.urs.cz/item/CS_URS_2024_02/171201231"/>
    <hyperlink ref="F109" r:id="rId6" display="https://podminky.urs.cz/item/CS_URS_2024_02/171251201"/>
    <hyperlink ref="F113" r:id="rId7" display="https://podminky.urs.cz/item/CS_URS_2024_02/171152101"/>
    <hyperlink ref="F117" r:id="rId8" display="https://podminky.urs.cz/item/CS_URS_2024_02/181152302"/>
    <hyperlink ref="F121" r:id="rId9" display="https://podminky.urs.cz/item/CS_URS_2024_02/182151111"/>
    <hyperlink ref="F125" r:id="rId10" display="https://podminky.urs.cz/item/CS_URS_2024_02/182351023"/>
    <hyperlink ref="F129" r:id="rId11" display="https://podminky.urs.cz/item/CS_URS_2024_02/183405211"/>
    <hyperlink ref="F137" r:id="rId12" display="https://podminky.urs.cz/item/CS_URS_2024_02/211971121"/>
    <hyperlink ref="F143" r:id="rId13" display="https://podminky.urs.cz/item/CS_URS_2024_02/212752102"/>
    <hyperlink ref="F148" r:id="rId14" display="https://podminky.urs.cz/item/CS_URS_2024_02/561061121"/>
    <hyperlink ref="F155" r:id="rId15" display="https://podminky.urs.cz/item/CS_URS_2024_02/564851111"/>
    <hyperlink ref="F160" r:id="rId16" display="https://podminky.urs.cz/item/CS_URS_2024_02/569851111"/>
    <hyperlink ref="F164" r:id="rId17" display="https://podminky.urs.cz/item/CS_URS_2024_02/571901111"/>
    <hyperlink ref="F168" r:id="rId18" display="https://podminky.urs.cz/item/CS_URS_2024_02/573451112"/>
    <hyperlink ref="F172" r:id="rId19" display="https://podminky.urs.cz/item/CS_URS_2024_02/574381112"/>
    <hyperlink ref="F176" r:id="rId20" display="https://podminky.urs.cz/item/CS_URS_2024_02/599141111"/>
    <hyperlink ref="F181" r:id="rId21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1190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ROUND((SUM(BE85:BE205)),  2)</f>
        <v>0</v>
      </c>
      <c r="G33" s="41"/>
      <c r="H33" s="41"/>
      <c r="I33" s="160">
        <v>0.20999999999999999</v>
      </c>
      <c r="J33" s="159">
        <f>ROUND(((SUM(BE85:BE205))*I33),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ROUND((SUM(BF85:BF205)),  2)</f>
        <v>0</v>
      </c>
      <c r="G34" s="41"/>
      <c r="H34" s="41"/>
      <c r="I34" s="160">
        <v>0.12</v>
      </c>
      <c r="J34" s="159">
        <f>ROUND(((SUM(BF85:BF205))*I34),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ROUND((SUM(BG85:BG205)),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ROUND((SUM(BH85:BH205)),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ROUND((SUM(BI85:BI205)),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SO-111 - Polní cesta VPC 18N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J87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J151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J160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229</v>
      </c>
      <c r="E64" s="240"/>
      <c r="F64" s="240"/>
      <c r="G64" s="240"/>
      <c r="H64" s="240"/>
      <c r="I64" s="240"/>
      <c r="J64" s="241">
        <f>J193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232</v>
      </c>
      <c r="E65" s="240"/>
      <c r="F65" s="240"/>
      <c r="G65" s="240"/>
      <c r="H65" s="240"/>
      <c r="I65" s="240"/>
      <c r="J65" s="241">
        <f>J203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135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Polní cesty a ÚSES stavby D6 Lubenec - obchvat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128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SO-111 - Polní cesta VPC 18N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16. 10. 2024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32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0" customFormat="1" ht="29.28" customHeight="1">
      <c r="A84" s="183"/>
      <c r="B84" s="184"/>
      <c r="C84" s="185" t="s">
        <v>136</v>
      </c>
      <c r="D84" s="186" t="s">
        <v>54</v>
      </c>
      <c r="E84" s="186" t="s">
        <v>50</v>
      </c>
      <c r="F84" s="186" t="s">
        <v>51</v>
      </c>
      <c r="G84" s="186" t="s">
        <v>137</v>
      </c>
      <c r="H84" s="186" t="s">
        <v>138</v>
      </c>
      <c r="I84" s="186" t="s">
        <v>139</v>
      </c>
      <c r="J84" s="186" t="s">
        <v>132</v>
      </c>
      <c r="K84" s="187" t="s">
        <v>140</v>
      </c>
      <c r="L84" s="188"/>
      <c r="M84" s="95" t="s">
        <v>19</v>
      </c>
      <c r="N84" s="96" t="s">
        <v>39</v>
      </c>
      <c r="O84" s="96" t="s">
        <v>141</v>
      </c>
      <c r="P84" s="96" t="s">
        <v>142</v>
      </c>
      <c r="Q84" s="96" t="s">
        <v>143</v>
      </c>
      <c r="R84" s="96" t="s">
        <v>144</v>
      </c>
      <c r="S84" s="96" t="s">
        <v>145</v>
      </c>
      <c r="T84" s="97" t="s">
        <v>146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1"/>
      <c r="B85" s="42"/>
      <c r="C85" s="102" t="s">
        <v>147</v>
      </c>
      <c r="D85" s="43"/>
      <c r="E85" s="43"/>
      <c r="F85" s="43"/>
      <c r="G85" s="43"/>
      <c r="H85" s="43"/>
      <c r="I85" s="43"/>
      <c r="J85" s="189">
        <f>BK85</f>
        <v>0</v>
      </c>
      <c r="K85" s="43"/>
      <c r="L85" s="47"/>
      <c r="M85" s="98"/>
      <c r="N85" s="190"/>
      <c r="O85" s="99"/>
      <c r="P85" s="191">
        <f>P86</f>
        <v>0</v>
      </c>
      <c r="Q85" s="99"/>
      <c r="R85" s="191">
        <f>R86</f>
        <v>117.48149600000001</v>
      </c>
      <c r="S85" s="99"/>
      <c r="T85" s="192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68</v>
      </c>
      <c r="AU85" s="20" t="s">
        <v>133</v>
      </c>
      <c r="BK85" s="193">
        <f>BK86</f>
        <v>0</v>
      </c>
    </row>
    <row r="86" s="11" customFormat="1" ht="25.92" customHeight="1">
      <c r="A86" s="11"/>
      <c r="B86" s="194"/>
      <c r="C86" s="195"/>
      <c r="D86" s="196" t="s">
        <v>68</v>
      </c>
      <c r="E86" s="197" t="s">
        <v>233</v>
      </c>
      <c r="F86" s="197" t="s">
        <v>234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P87+P151+P160+P193+P203</f>
        <v>0</v>
      </c>
      <c r="Q86" s="202"/>
      <c r="R86" s="203">
        <f>R87+R151+R160+R193+R203</f>
        <v>117.48149600000001</v>
      </c>
      <c r="S86" s="202"/>
      <c r="T86" s="204">
        <f>T87+T151+T160+T193+T203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69</v>
      </c>
      <c r="AY86" s="205" t="s">
        <v>151</v>
      </c>
      <c r="BK86" s="207">
        <f>BK87+BK151+BK160+BK193+BK203</f>
        <v>0</v>
      </c>
    </row>
    <row r="87" s="11" customFormat="1" ht="22.8" customHeight="1">
      <c r="A87" s="11"/>
      <c r="B87" s="194"/>
      <c r="C87" s="195"/>
      <c r="D87" s="196" t="s">
        <v>68</v>
      </c>
      <c r="E87" s="243" t="s">
        <v>77</v>
      </c>
      <c r="F87" s="243" t="s">
        <v>235</v>
      </c>
      <c r="G87" s="195"/>
      <c r="H87" s="195"/>
      <c r="I87" s="198"/>
      <c r="J87" s="244">
        <f>BK87</f>
        <v>0</v>
      </c>
      <c r="K87" s="195"/>
      <c r="L87" s="200"/>
      <c r="M87" s="201"/>
      <c r="N87" s="202"/>
      <c r="O87" s="202"/>
      <c r="P87" s="203">
        <f>SUM(P88:P150)</f>
        <v>0</v>
      </c>
      <c r="Q87" s="202"/>
      <c r="R87" s="203">
        <f>SUM(R88:R150)</f>
        <v>0.30951600000000001</v>
      </c>
      <c r="S87" s="202"/>
      <c r="T87" s="204">
        <f>SUM(T88:T150)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5" t="s">
        <v>77</v>
      </c>
      <c r="AT87" s="206" t="s">
        <v>68</v>
      </c>
      <c r="AU87" s="206" t="s">
        <v>77</v>
      </c>
      <c r="AY87" s="205" t="s">
        <v>151</v>
      </c>
      <c r="BK87" s="207">
        <f>SUM(BK88:BK150)</f>
        <v>0</v>
      </c>
    </row>
    <row r="88" s="2" customFormat="1" ht="24.15" customHeight="1">
      <c r="A88" s="41"/>
      <c r="B88" s="42"/>
      <c r="C88" s="208" t="s">
        <v>77</v>
      </c>
      <c r="D88" s="208" t="s">
        <v>152</v>
      </c>
      <c r="E88" s="209" t="s">
        <v>970</v>
      </c>
      <c r="F88" s="210" t="s">
        <v>971</v>
      </c>
      <c r="G88" s="211" t="s">
        <v>238</v>
      </c>
      <c r="H88" s="212">
        <v>3</v>
      </c>
      <c r="I88" s="213"/>
      <c r="J88" s="214">
        <f>ROUND(I88*H88,2)</f>
        <v>0</v>
      </c>
      <c r="K88" s="210" t="s">
        <v>239</v>
      </c>
      <c r="L88" s="47"/>
      <c r="M88" s="215" t="s">
        <v>19</v>
      </c>
      <c r="N88" s="216" t="s">
        <v>40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150</v>
      </c>
      <c r="AT88" s="219" t="s">
        <v>152</v>
      </c>
      <c r="AU88" s="219" t="s">
        <v>79</v>
      </c>
      <c r="AY88" s="20" t="s">
        <v>151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77</v>
      </c>
      <c r="BK88" s="220">
        <f>ROUND(I88*H88,2)</f>
        <v>0</v>
      </c>
      <c r="BL88" s="20" t="s">
        <v>150</v>
      </c>
      <c r="BM88" s="219" t="s">
        <v>1191</v>
      </c>
    </row>
    <row r="89" s="2" customFormat="1">
      <c r="A89" s="41"/>
      <c r="B89" s="42"/>
      <c r="C89" s="43"/>
      <c r="D89" s="245" t="s">
        <v>241</v>
      </c>
      <c r="E89" s="43"/>
      <c r="F89" s="246" t="s">
        <v>973</v>
      </c>
      <c r="G89" s="43"/>
      <c r="H89" s="43"/>
      <c r="I89" s="247"/>
      <c r="J89" s="43"/>
      <c r="K89" s="43"/>
      <c r="L89" s="47"/>
      <c r="M89" s="248"/>
      <c r="N89" s="249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241</v>
      </c>
      <c r="AU89" s="20" t="s">
        <v>79</v>
      </c>
    </row>
    <row r="90" s="12" customFormat="1">
      <c r="A90" s="12"/>
      <c r="B90" s="221"/>
      <c r="C90" s="222"/>
      <c r="D90" s="223" t="s">
        <v>175</v>
      </c>
      <c r="E90" s="224" t="s">
        <v>19</v>
      </c>
      <c r="F90" s="225" t="s">
        <v>160</v>
      </c>
      <c r="G90" s="222"/>
      <c r="H90" s="226">
        <v>3</v>
      </c>
      <c r="I90" s="227"/>
      <c r="J90" s="222"/>
      <c r="K90" s="222"/>
      <c r="L90" s="228"/>
      <c r="M90" s="229"/>
      <c r="N90" s="230"/>
      <c r="O90" s="230"/>
      <c r="P90" s="230"/>
      <c r="Q90" s="230"/>
      <c r="R90" s="230"/>
      <c r="S90" s="230"/>
      <c r="T90" s="231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32" t="s">
        <v>175</v>
      </c>
      <c r="AU90" s="232" t="s">
        <v>79</v>
      </c>
      <c r="AV90" s="12" t="s">
        <v>79</v>
      </c>
      <c r="AW90" s="12" t="s">
        <v>31</v>
      </c>
      <c r="AX90" s="12" t="s">
        <v>77</v>
      </c>
      <c r="AY90" s="232" t="s">
        <v>151</v>
      </c>
    </row>
    <row r="91" s="2" customFormat="1" ht="21.75" customHeight="1">
      <c r="A91" s="41"/>
      <c r="B91" s="42"/>
      <c r="C91" s="208" t="s">
        <v>79</v>
      </c>
      <c r="D91" s="208" t="s">
        <v>152</v>
      </c>
      <c r="E91" s="209" t="s">
        <v>977</v>
      </c>
      <c r="F91" s="210" t="s">
        <v>978</v>
      </c>
      <c r="G91" s="211" t="s">
        <v>238</v>
      </c>
      <c r="H91" s="212">
        <v>3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1192</v>
      </c>
    </row>
    <row r="92" s="2" customFormat="1">
      <c r="A92" s="41"/>
      <c r="B92" s="42"/>
      <c r="C92" s="43"/>
      <c r="D92" s="245" t="s">
        <v>241</v>
      </c>
      <c r="E92" s="43"/>
      <c r="F92" s="246" t="s">
        <v>980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160</v>
      </c>
      <c r="G93" s="222"/>
      <c r="H93" s="226">
        <v>3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77</v>
      </c>
      <c r="AY93" s="232" t="s">
        <v>151</v>
      </c>
    </row>
    <row r="94" s="2" customFormat="1" ht="16.5" customHeight="1">
      <c r="A94" s="41"/>
      <c r="B94" s="42"/>
      <c r="C94" s="208" t="s">
        <v>160</v>
      </c>
      <c r="D94" s="208" t="s">
        <v>152</v>
      </c>
      <c r="E94" s="209" t="s">
        <v>754</v>
      </c>
      <c r="F94" s="210" t="s">
        <v>755</v>
      </c>
      <c r="G94" s="211" t="s">
        <v>238</v>
      </c>
      <c r="H94" s="212">
        <v>3</v>
      </c>
      <c r="I94" s="213"/>
      <c r="J94" s="214">
        <f>ROUND(I94*H94,2)</f>
        <v>0</v>
      </c>
      <c r="K94" s="210" t="s">
        <v>239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79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1193</v>
      </c>
    </row>
    <row r="95" s="2" customFormat="1">
      <c r="A95" s="41"/>
      <c r="B95" s="42"/>
      <c r="C95" s="43"/>
      <c r="D95" s="245" t="s">
        <v>241</v>
      </c>
      <c r="E95" s="43"/>
      <c r="F95" s="246" t="s">
        <v>757</v>
      </c>
      <c r="G95" s="43"/>
      <c r="H95" s="43"/>
      <c r="I95" s="247"/>
      <c r="J95" s="43"/>
      <c r="K95" s="43"/>
      <c r="L95" s="47"/>
      <c r="M95" s="248"/>
      <c r="N95" s="24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241</v>
      </c>
      <c r="AU95" s="20" t="s">
        <v>79</v>
      </c>
    </row>
    <row r="96" s="12" customFormat="1">
      <c r="A96" s="12"/>
      <c r="B96" s="221"/>
      <c r="C96" s="222"/>
      <c r="D96" s="223" t="s">
        <v>175</v>
      </c>
      <c r="E96" s="224" t="s">
        <v>19</v>
      </c>
      <c r="F96" s="225" t="s">
        <v>160</v>
      </c>
      <c r="G96" s="222"/>
      <c r="H96" s="226">
        <v>3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175</v>
      </c>
      <c r="AU96" s="232" t="s">
        <v>79</v>
      </c>
      <c r="AV96" s="12" t="s">
        <v>79</v>
      </c>
      <c r="AW96" s="12" t="s">
        <v>31</v>
      </c>
      <c r="AX96" s="12" t="s">
        <v>77</v>
      </c>
      <c r="AY96" s="232" t="s">
        <v>151</v>
      </c>
    </row>
    <row r="97" s="2" customFormat="1" ht="24.15" customHeight="1">
      <c r="A97" s="41"/>
      <c r="B97" s="42"/>
      <c r="C97" s="208" t="s">
        <v>150</v>
      </c>
      <c r="D97" s="208" t="s">
        <v>152</v>
      </c>
      <c r="E97" s="209" t="s">
        <v>1194</v>
      </c>
      <c r="F97" s="210" t="s">
        <v>1195</v>
      </c>
      <c r="G97" s="211" t="s">
        <v>238</v>
      </c>
      <c r="H97" s="212">
        <v>3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1196</v>
      </c>
    </row>
    <row r="98" s="2" customFormat="1">
      <c r="A98" s="41"/>
      <c r="B98" s="42"/>
      <c r="C98" s="43"/>
      <c r="D98" s="245" t="s">
        <v>241</v>
      </c>
      <c r="E98" s="43"/>
      <c r="F98" s="246" t="s">
        <v>1197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2" customFormat="1" ht="16.5" customHeight="1">
      <c r="A99" s="41"/>
      <c r="B99" s="42"/>
      <c r="C99" s="208" t="s">
        <v>167</v>
      </c>
      <c r="D99" s="208" t="s">
        <v>152</v>
      </c>
      <c r="E99" s="209" t="s">
        <v>988</v>
      </c>
      <c r="F99" s="210" t="s">
        <v>989</v>
      </c>
      <c r="G99" s="211" t="s">
        <v>238</v>
      </c>
      <c r="H99" s="212">
        <v>3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9.0000000000000006E-05</v>
      </c>
      <c r="R99" s="217">
        <f>Q99*H99</f>
        <v>0.00027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1198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991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160</v>
      </c>
      <c r="G101" s="222"/>
      <c r="H101" s="226">
        <v>3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77</v>
      </c>
      <c r="AY101" s="232" t="s">
        <v>151</v>
      </c>
    </row>
    <row r="102" s="2" customFormat="1" ht="16.5" customHeight="1">
      <c r="A102" s="41"/>
      <c r="B102" s="42"/>
      <c r="C102" s="208" t="s">
        <v>171</v>
      </c>
      <c r="D102" s="208" t="s">
        <v>152</v>
      </c>
      <c r="E102" s="209" t="s">
        <v>993</v>
      </c>
      <c r="F102" s="210" t="s">
        <v>994</v>
      </c>
      <c r="G102" s="211" t="s">
        <v>238</v>
      </c>
      <c r="H102" s="212">
        <v>3</v>
      </c>
      <c r="I102" s="213"/>
      <c r="J102" s="214">
        <f>ROUND(I102*H102,2)</f>
        <v>0</v>
      </c>
      <c r="K102" s="210" t="s">
        <v>239</v>
      </c>
      <c r="L102" s="47"/>
      <c r="M102" s="215" t="s">
        <v>19</v>
      </c>
      <c r="N102" s="216" t="s">
        <v>40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150</v>
      </c>
      <c r="AT102" s="219" t="s">
        <v>152</v>
      </c>
      <c r="AU102" s="219" t="s">
        <v>79</v>
      </c>
      <c r="AY102" s="20" t="s">
        <v>151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77</v>
      </c>
      <c r="BK102" s="220">
        <f>ROUND(I102*H102,2)</f>
        <v>0</v>
      </c>
      <c r="BL102" s="20" t="s">
        <v>150</v>
      </c>
      <c r="BM102" s="219" t="s">
        <v>1199</v>
      </c>
    </row>
    <row r="103" s="2" customFormat="1">
      <c r="A103" s="41"/>
      <c r="B103" s="42"/>
      <c r="C103" s="43"/>
      <c r="D103" s="245" t="s">
        <v>241</v>
      </c>
      <c r="E103" s="43"/>
      <c r="F103" s="246" t="s">
        <v>996</v>
      </c>
      <c r="G103" s="43"/>
      <c r="H103" s="43"/>
      <c r="I103" s="247"/>
      <c r="J103" s="43"/>
      <c r="K103" s="43"/>
      <c r="L103" s="47"/>
      <c r="M103" s="248"/>
      <c r="N103" s="249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241</v>
      </c>
      <c r="AU103" s="20" t="s">
        <v>79</v>
      </c>
    </row>
    <row r="104" s="12" customFormat="1">
      <c r="A104" s="12"/>
      <c r="B104" s="221"/>
      <c r="C104" s="222"/>
      <c r="D104" s="223" t="s">
        <v>175</v>
      </c>
      <c r="E104" s="224" t="s">
        <v>19</v>
      </c>
      <c r="F104" s="225" t="s">
        <v>160</v>
      </c>
      <c r="G104" s="222"/>
      <c r="H104" s="226">
        <v>3</v>
      </c>
      <c r="I104" s="227"/>
      <c r="J104" s="222"/>
      <c r="K104" s="222"/>
      <c r="L104" s="228"/>
      <c r="M104" s="229"/>
      <c r="N104" s="230"/>
      <c r="O104" s="230"/>
      <c r="P104" s="230"/>
      <c r="Q104" s="230"/>
      <c r="R104" s="230"/>
      <c r="S104" s="230"/>
      <c r="T104" s="231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32" t="s">
        <v>175</v>
      </c>
      <c r="AU104" s="232" t="s">
        <v>79</v>
      </c>
      <c r="AV104" s="12" t="s">
        <v>79</v>
      </c>
      <c r="AW104" s="12" t="s">
        <v>31</v>
      </c>
      <c r="AX104" s="12" t="s">
        <v>77</v>
      </c>
      <c r="AY104" s="232" t="s">
        <v>151</v>
      </c>
    </row>
    <row r="105" s="2" customFormat="1" ht="16.5" customHeight="1">
      <c r="A105" s="41"/>
      <c r="B105" s="42"/>
      <c r="C105" s="208" t="s">
        <v>177</v>
      </c>
      <c r="D105" s="208" t="s">
        <v>152</v>
      </c>
      <c r="E105" s="209" t="s">
        <v>291</v>
      </c>
      <c r="F105" s="210" t="s">
        <v>292</v>
      </c>
      <c r="G105" s="211" t="s">
        <v>245</v>
      </c>
      <c r="H105" s="212">
        <v>963.60000000000002</v>
      </c>
      <c r="I105" s="213"/>
      <c r="J105" s="214">
        <f>ROUND(I105*H105,2)</f>
        <v>0</v>
      </c>
      <c r="K105" s="210" t="s">
        <v>239</v>
      </c>
      <c r="L105" s="47"/>
      <c r="M105" s="215" t="s">
        <v>19</v>
      </c>
      <c r="N105" s="216" t="s">
        <v>40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150</v>
      </c>
      <c r="AT105" s="219" t="s">
        <v>152</v>
      </c>
      <c r="AU105" s="219" t="s">
        <v>79</v>
      </c>
      <c r="AY105" s="20" t="s">
        <v>151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77</v>
      </c>
      <c r="BK105" s="220">
        <f>ROUND(I105*H105,2)</f>
        <v>0</v>
      </c>
      <c r="BL105" s="20" t="s">
        <v>150</v>
      </c>
      <c r="BM105" s="219" t="s">
        <v>1200</v>
      </c>
    </row>
    <row r="106" s="2" customFormat="1">
      <c r="A106" s="41"/>
      <c r="B106" s="42"/>
      <c r="C106" s="43"/>
      <c r="D106" s="245" t="s">
        <v>241</v>
      </c>
      <c r="E106" s="43"/>
      <c r="F106" s="246" t="s">
        <v>294</v>
      </c>
      <c r="G106" s="43"/>
      <c r="H106" s="43"/>
      <c r="I106" s="247"/>
      <c r="J106" s="43"/>
      <c r="K106" s="43"/>
      <c r="L106" s="47"/>
      <c r="M106" s="248"/>
      <c r="N106" s="249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241</v>
      </c>
      <c r="AU106" s="20" t="s">
        <v>79</v>
      </c>
    </row>
    <row r="107" s="12" customFormat="1">
      <c r="A107" s="12"/>
      <c r="B107" s="221"/>
      <c r="C107" s="222"/>
      <c r="D107" s="223" t="s">
        <v>175</v>
      </c>
      <c r="E107" s="224" t="s">
        <v>19</v>
      </c>
      <c r="F107" s="225" t="s">
        <v>1201</v>
      </c>
      <c r="G107" s="222"/>
      <c r="H107" s="226">
        <v>963.60000000000002</v>
      </c>
      <c r="I107" s="227"/>
      <c r="J107" s="222"/>
      <c r="K107" s="222"/>
      <c r="L107" s="228"/>
      <c r="M107" s="229"/>
      <c r="N107" s="230"/>
      <c r="O107" s="230"/>
      <c r="P107" s="230"/>
      <c r="Q107" s="230"/>
      <c r="R107" s="230"/>
      <c r="S107" s="230"/>
      <c r="T107" s="231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175</v>
      </c>
      <c r="AU107" s="232" t="s">
        <v>79</v>
      </c>
      <c r="AV107" s="12" t="s">
        <v>79</v>
      </c>
      <c r="AW107" s="12" t="s">
        <v>31</v>
      </c>
      <c r="AX107" s="12" t="s">
        <v>69</v>
      </c>
      <c r="AY107" s="232" t="s">
        <v>151</v>
      </c>
    </row>
    <row r="108" s="14" customFormat="1">
      <c r="A108" s="14"/>
      <c r="B108" s="250"/>
      <c r="C108" s="251"/>
      <c r="D108" s="223" t="s">
        <v>175</v>
      </c>
      <c r="E108" s="252" t="s">
        <v>19</v>
      </c>
      <c r="F108" s="253" t="s">
        <v>249</v>
      </c>
      <c r="G108" s="251"/>
      <c r="H108" s="254">
        <v>963.60000000000002</v>
      </c>
      <c r="I108" s="255"/>
      <c r="J108" s="251"/>
      <c r="K108" s="251"/>
      <c r="L108" s="256"/>
      <c r="M108" s="257"/>
      <c r="N108" s="258"/>
      <c r="O108" s="258"/>
      <c r="P108" s="258"/>
      <c r="Q108" s="258"/>
      <c r="R108" s="258"/>
      <c r="S108" s="258"/>
      <c r="T108" s="25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0" t="s">
        <v>175</v>
      </c>
      <c r="AU108" s="260" t="s">
        <v>79</v>
      </c>
      <c r="AV108" s="14" t="s">
        <v>150</v>
      </c>
      <c r="AW108" s="14" t="s">
        <v>31</v>
      </c>
      <c r="AX108" s="14" t="s">
        <v>77</v>
      </c>
      <c r="AY108" s="260" t="s">
        <v>151</v>
      </c>
    </row>
    <row r="109" s="2" customFormat="1" ht="37.8" customHeight="1">
      <c r="A109" s="41"/>
      <c r="B109" s="42"/>
      <c r="C109" s="208" t="s">
        <v>181</v>
      </c>
      <c r="D109" s="208" t="s">
        <v>152</v>
      </c>
      <c r="E109" s="209" t="s">
        <v>312</v>
      </c>
      <c r="F109" s="210" t="s">
        <v>313</v>
      </c>
      <c r="G109" s="211" t="s">
        <v>276</v>
      </c>
      <c r="H109" s="212">
        <v>265.19999999999999</v>
      </c>
      <c r="I109" s="213"/>
      <c r="J109" s="214">
        <f>ROUND(I109*H109,2)</f>
        <v>0</v>
      </c>
      <c r="K109" s="210" t="s">
        <v>239</v>
      </c>
      <c r="L109" s="47"/>
      <c r="M109" s="215" t="s">
        <v>19</v>
      </c>
      <c r="N109" s="216" t="s">
        <v>40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150</v>
      </c>
      <c r="AT109" s="219" t="s">
        <v>152</v>
      </c>
      <c r="AU109" s="219" t="s">
        <v>79</v>
      </c>
      <c r="AY109" s="20" t="s">
        <v>151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77</v>
      </c>
      <c r="BK109" s="220">
        <f>ROUND(I109*H109,2)</f>
        <v>0</v>
      </c>
      <c r="BL109" s="20" t="s">
        <v>150</v>
      </c>
      <c r="BM109" s="219" t="s">
        <v>1202</v>
      </c>
    </row>
    <row r="110" s="2" customFormat="1">
      <c r="A110" s="41"/>
      <c r="B110" s="42"/>
      <c r="C110" s="43"/>
      <c r="D110" s="245" t="s">
        <v>241</v>
      </c>
      <c r="E110" s="43"/>
      <c r="F110" s="246" t="s">
        <v>315</v>
      </c>
      <c r="G110" s="43"/>
      <c r="H110" s="43"/>
      <c r="I110" s="247"/>
      <c r="J110" s="43"/>
      <c r="K110" s="43"/>
      <c r="L110" s="47"/>
      <c r="M110" s="248"/>
      <c r="N110" s="249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241</v>
      </c>
      <c r="AU110" s="20" t="s">
        <v>79</v>
      </c>
    </row>
    <row r="111" s="12" customFormat="1">
      <c r="A111" s="12"/>
      <c r="B111" s="221"/>
      <c r="C111" s="222"/>
      <c r="D111" s="223" t="s">
        <v>175</v>
      </c>
      <c r="E111" s="224" t="s">
        <v>19</v>
      </c>
      <c r="F111" s="225" t="s">
        <v>1203</v>
      </c>
      <c r="G111" s="222"/>
      <c r="H111" s="226">
        <v>265.19999999999999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175</v>
      </c>
      <c r="AU111" s="232" t="s">
        <v>79</v>
      </c>
      <c r="AV111" s="12" t="s">
        <v>79</v>
      </c>
      <c r="AW111" s="12" t="s">
        <v>31</v>
      </c>
      <c r="AX111" s="12" t="s">
        <v>69</v>
      </c>
      <c r="AY111" s="232" t="s">
        <v>151</v>
      </c>
    </row>
    <row r="112" s="14" customFormat="1">
      <c r="A112" s="14"/>
      <c r="B112" s="250"/>
      <c r="C112" s="251"/>
      <c r="D112" s="223" t="s">
        <v>175</v>
      </c>
      <c r="E112" s="252" t="s">
        <v>19</v>
      </c>
      <c r="F112" s="253" t="s">
        <v>249</v>
      </c>
      <c r="G112" s="251"/>
      <c r="H112" s="254">
        <v>265.19999999999999</v>
      </c>
      <c r="I112" s="255"/>
      <c r="J112" s="251"/>
      <c r="K112" s="251"/>
      <c r="L112" s="256"/>
      <c r="M112" s="257"/>
      <c r="N112" s="258"/>
      <c r="O112" s="258"/>
      <c r="P112" s="258"/>
      <c r="Q112" s="258"/>
      <c r="R112" s="258"/>
      <c r="S112" s="258"/>
      <c r="T112" s="25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0" t="s">
        <v>175</v>
      </c>
      <c r="AU112" s="260" t="s">
        <v>79</v>
      </c>
      <c r="AV112" s="14" t="s">
        <v>150</v>
      </c>
      <c r="AW112" s="14" t="s">
        <v>31</v>
      </c>
      <c r="AX112" s="14" t="s">
        <v>77</v>
      </c>
      <c r="AY112" s="260" t="s">
        <v>151</v>
      </c>
    </row>
    <row r="113" s="2" customFormat="1" ht="37.8" customHeight="1">
      <c r="A113" s="41"/>
      <c r="B113" s="42"/>
      <c r="C113" s="208" t="s">
        <v>185</v>
      </c>
      <c r="D113" s="208" t="s">
        <v>152</v>
      </c>
      <c r="E113" s="209" t="s">
        <v>318</v>
      </c>
      <c r="F113" s="210" t="s">
        <v>319</v>
      </c>
      <c r="G113" s="211" t="s">
        <v>276</v>
      </c>
      <c r="H113" s="212">
        <v>1326</v>
      </c>
      <c r="I113" s="213"/>
      <c r="J113" s="214">
        <f>ROUND(I113*H113,2)</f>
        <v>0</v>
      </c>
      <c r="K113" s="210" t="s">
        <v>239</v>
      </c>
      <c r="L113" s="47"/>
      <c r="M113" s="215" t="s">
        <v>19</v>
      </c>
      <c r="N113" s="216" t="s">
        <v>40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150</v>
      </c>
      <c r="AT113" s="219" t="s">
        <v>152</v>
      </c>
      <c r="AU113" s="219" t="s">
        <v>79</v>
      </c>
      <c r="AY113" s="20" t="s">
        <v>151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77</v>
      </c>
      <c r="BK113" s="220">
        <f>ROUND(I113*H113,2)</f>
        <v>0</v>
      </c>
      <c r="BL113" s="20" t="s">
        <v>150</v>
      </c>
      <c r="BM113" s="219" t="s">
        <v>1204</v>
      </c>
    </row>
    <row r="114" s="2" customFormat="1">
      <c r="A114" s="41"/>
      <c r="B114" s="42"/>
      <c r="C114" s="43"/>
      <c r="D114" s="245" t="s">
        <v>241</v>
      </c>
      <c r="E114" s="43"/>
      <c r="F114" s="246" t="s">
        <v>321</v>
      </c>
      <c r="G114" s="43"/>
      <c r="H114" s="43"/>
      <c r="I114" s="247"/>
      <c r="J114" s="43"/>
      <c r="K114" s="43"/>
      <c r="L114" s="47"/>
      <c r="M114" s="248"/>
      <c r="N114" s="24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241</v>
      </c>
      <c r="AU114" s="20" t="s">
        <v>79</v>
      </c>
    </row>
    <row r="115" s="12" customFormat="1">
      <c r="A115" s="12"/>
      <c r="B115" s="221"/>
      <c r="C115" s="222"/>
      <c r="D115" s="223" t="s">
        <v>175</v>
      </c>
      <c r="E115" s="224" t="s">
        <v>19</v>
      </c>
      <c r="F115" s="225" t="s">
        <v>1205</v>
      </c>
      <c r="G115" s="222"/>
      <c r="H115" s="226">
        <v>1326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2" t="s">
        <v>175</v>
      </c>
      <c r="AU115" s="232" t="s">
        <v>79</v>
      </c>
      <c r="AV115" s="12" t="s">
        <v>79</v>
      </c>
      <c r="AW115" s="12" t="s">
        <v>31</v>
      </c>
      <c r="AX115" s="12" t="s">
        <v>69</v>
      </c>
      <c r="AY115" s="232" t="s">
        <v>151</v>
      </c>
    </row>
    <row r="116" s="14" customFormat="1">
      <c r="A116" s="14"/>
      <c r="B116" s="250"/>
      <c r="C116" s="251"/>
      <c r="D116" s="223" t="s">
        <v>175</v>
      </c>
      <c r="E116" s="252" t="s">
        <v>19</v>
      </c>
      <c r="F116" s="253" t="s">
        <v>249</v>
      </c>
      <c r="G116" s="251"/>
      <c r="H116" s="254">
        <v>1326</v>
      </c>
      <c r="I116" s="255"/>
      <c r="J116" s="251"/>
      <c r="K116" s="251"/>
      <c r="L116" s="256"/>
      <c r="M116" s="257"/>
      <c r="N116" s="258"/>
      <c r="O116" s="258"/>
      <c r="P116" s="258"/>
      <c r="Q116" s="258"/>
      <c r="R116" s="258"/>
      <c r="S116" s="258"/>
      <c r="T116" s="25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0" t="s">
        <v>175</v>
      </c>
      <c r="AU116" s="260" t="s">
        <v>79</v>
      </c>
      <c r="AV116" s="14" t="s">
        <v>150</v>
      </c>
      <c r="AW116" s="14" t="s">
        <v>31</v>
      </c>
      <c r="AX116" s="14" t="s">
        <v>77</v>
      </c>
      <c r="AY116" s="260" t="s">
        <v>151</v>
      </c>
    </row>
    <row r="117" s="2" customFormat="1" ht="24.15" customHeight="1">
      <c r="A117" s="41"/>
      <c r="B117" s="42"/>
      <c r="C117" s="208" t="s">
        <v>189</v>
      </c>
      <c r="D117" s="208" t="s">
        <v>152</v>
      </c>
      <c r="E117" s="209" t="s">
        <v>324</v>
      </c>
      <c r="F117" s="210" t="s">
        <v>325</v>
      </c>
      <c r="G117" s="211" t="s">
        <v>276</v>
      </c>
      <c r="H117" s="212">
        <v>42</v>
      </c>
      <c r="I117" s="213"/>
      <c r="J117" s="214">
        <f>ROUND(I117*H117,2)</f>
        <v>0</v>
      </c>
      <c r="K117" s="210" t="s">
        <v>239</v>
      </c>
      <c r="L117" s="47"/>
      <c r="M117" s="215" t="s">
        <v>19</v>
      </c>
      <c r="N117" s="216" t="s">
        <v>40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150</v>
      </c>
      <c r="AT117" s="219" t="s">
        <v>152</v>
      </c>
      <c r="AU117" s="219" t="s">
        <v>79</v>
      </c>
      <c r="AY117" s="20" t="s">
        <v>151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77</v>
      </c>
      <c r="BK117" s="220">
        <f>ROUND(I117*H117,2)</f>
        <v>0</v>
      </c>
      <c r="BL117" s="20" t="s">
        <v>150</v>
      </c>
      <c r="BM117" s="219" t="s">
        <v>1206</v>
      </c>
    </row>
    <row r="118" s="2" customFormat="1">
      <c r="A118" s="41"/>
      <c r="B118" s="42"/>
      <c r="C118" s="43"/>
      <c r="D118" s="245" t="s">
        <v>241</v>
      </c>
      <c r="E118" s="43"/>
      <c r="F118" s="246" t="s">
        <v>327</v>
      </c>
      <c r="G118" s="43"/>
      <c r="H118" s="43"/>
      <c r="I118" s="247"/>
      <c r="J118" s="43"/>
      <c r="K118" s="43"/>
      <c r="L118" s="47"/>
      <c r="M118" s="248"/>
      <c r="N118" s="249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241</v>
      </c>
      <c r="AU118" s="20" t="s">
        <v>79</v>
      </c>
    </row>
    <row r="119" s="12" customFormat="1">
      <c r="A119" s="12"/>
      <c r="B119" s="221"/>
      <c r="C119" s="222"/>
      <c r="D119" s="223" t="s">
        <v>175</v>
      </c>
      <c r="E119" s="224" t="s">
        <v>19</v>
      </c>
      <c r="F119" s="225" t="s">
        <v>468</v>
      </c>
      <c r="G119" s="222"/>
      <c r="H119" s="226">
        <v>42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175</v>
      </c>
      <c r="AU119" s="232" t="s">
        <v>79</v>
      </c>
      <c r="AV119" s="12" t="s">
        <v>79</v>
      </c>
      <c r="AW119" s="12" t="s">
        <v>31</v>
      </c>
      <c r="AX119" s="12" t="s">
        <v>69</v>
      </c>
      <c r="AY119" s="232" t="s">
        <v>151</v>
      </c>
    </row>
    <row r="120" s="14" customFormat="1">
      <c r="A120" s="14"/>
      <c r="B120" s="250"/>
      <c r="C120" s="251"/>
      <c r="D120" s="223" t="s">
        <v>175</v>
      </c>
      <c r="E120" s="252" t="s">
        <v>19</v>
      </c>
      <c r="F120" s="253" t="s">
        <v>249</v>
      </c>
      <c r="G120" s="251"/>
      <c r="H120" s="254">
        <v>42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0" t="s">
        <v>175</v>
      </c>
      <c r="AU120" s="260" t="s">
        <v>79</v>
      </c>
      <c r="AV120" s="14" t="s">
        <v>150</v>
      </c>
      <c r="AW120" s="14" t="s">
        <v>31</v>
      </c>
      <c r="AX120" s="14" t="s">
        <v>77</v>
      </c>
      <c r="AY120" s="260" t="s">
        <v>151</v>
      </c>
    </row>
    <row r="121" s="2" customFormat="1" ht="24.15" customHeight="1">
      <c r="A121" s="41"/>
      <c r="B121" s="42"/>
      <c r="C121" s="208" t="s">
        <v>193</v>
      </c>
      <c r="D121" s="208" t="s">
        <v>152</v>
      </c>
      <c r="E121" s="209" t="s">
        <v>330</v>
      </c>
      <c r="F121" s="210" t="s">
        <v>331</v>
      </c>
      <c r="G121" s="211" t="s">
        <v>332</v>
      </c>
      <c r="H121" s="212">
        <v>477.36000000000001</v>
      </c>
      <c r="I121" s="213"/>
      <c r="J121" s="214">
        <f>ROUND(I121*H121,2)</f>
        <v>0</v>
      </c>
      <c r="K121" s="210" t="s">
        <v>239</v>
      </c>
      <c r="L121" s="47"/>
      <c r="M121" s="215" t="s">
        <v>19</v>
      </c>
      <c r="N121" s="216" t="s">
        <v>40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150</v>
      </c>
      <c r="AT121" s="219" t="s">
        <v>152</v>
      </c>
      <c r="AU121" s="219" t="s">
        <v>79</v>
      </c>
      <c r="AY121" s="20" t="s">
        <v>151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77</v>
      </c>
      <c r="BK121" s="220">
        <f>ROUND(I121*H121,2)</f>
        <v>0</v>
      </c>
      <c r="BL121" s="20" t="s">
        <v>150</v>
      </c>
      <c r="BM121" s="219" t="s">
        <v>1207</v>
      </c>
    </row>
    <row r="122" s="2" customFormat="1">
      <c r="A122" s="41"/>
      <c r="B122" s="42"/>
      <c r="C122" s="43"/>
      <c r="D122" s="245" t="s">
        <v>241</v>
      </c>
      <c r="E122" s="43"/>
      <c r="F122" s="246" t="s">
        <v>334</v>
      </c>
      <c r="G122" s="43"/>
      <c r="H122" s="43"/>
      <c r="I122" s="247"/>
      <c r="J122" s="43"/>
      <c r="K122" s="43"/>
      <c r="L122" s="47"/>
      <c r="M122" s="248"/>
      <c r="N122" s="24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241</v>
      </c>
      <c r="AU122" s="20" t="s">
        <v>79</v>
      </c>
    </row>
    <row r="123" s="12" customFormat="1">
      <c r="A123" s="12"/>
      <c r="B123" s="221"/>
      <c r="C123" s="222"/>
      <c r="D123" s="223" t="s">
        <v>175</v>
      </c>
      <c r="E123" s="224" t="s">
        <v>19</v>
      </c>
      <c r="F123" s="225" t="s">
        <v>1208</v>
      </c>
      <c r="G123" s="222"/>
      <c r="H123" s="226">
        <v>477.36000000000001</v>
      </c>
      <c r="I123" s="227"/>
      <c r="J123" s="222"/>
      <c r="K123" s="222"/>
      <c r="L123" s="228"/>
      <c r="M123" s="229"/>
      <c r="N123" s="230"/>
      <c r="O123" s="230"/>
      <c r="P123" s="230"/>
      <c r="Q123" s="230"/>
      <c r="R123" s="230"/>
      <c r="S123" s="230"/>
      <c r="T123" s="23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2" t="s">
        <v>175</v>
      </c>
      <c r="AU123" s="232" t="s">
        <v>79</v>
      </c>
      <c r="AV123" s="12" t="s">
        <v>79</v>
      </c>
      <c r="AW123" s="12" t="s">
        <v>31</v>
      </c>
      <c r="AX123" s="12" t="s">
        <v>69</v>
      </c>
      <c r="AY123" s="232" t="s">
        <v>151</v>
      </c>
    </row>
    <row r="124" s="14" customFormat="1">
      <c r="A124" s="14"/>
      <c r="B124" s="250"/>
      <c r="C124" s="251"/>
      <c r="D124" s="223" t="s">
        <v>175</v>
      </c>
      <c r="E124" s="252" t="s">
        <v>19</v>
      </c>
      <c r="F124" s="253" t="s">
        <v>249</v>
      </c>
      <c r="G124" s="251"/>
      <c r="H124" s="254">
        <v>477.36000000000001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0" t="s">
        <v>175</v>
      </c>
      <c r="AU124" s="260" t="s">
        <v>79</v>
      </c>
      <c r="AV124" s="14" t="s">
        <v>150</v>
      </c>
      <c r="AW124" s="14" t="s">
        <v>31</v>
      </c>
      <c r="AX124" s="14" t="s">
        <v>77</v>
      </c>
      <c r="AY124" s="260" t="s">
        <v>151</v>
      </c>
    </row>
    <row r="125" s="2" customFormat="1" ht="24.15" customHeight="1">
      <c r="A125" s="41"/>
      <c r="B125" s="42"/>
      <c r="C125" s="208" t="s">
        <v>8</v>
      </c>
      <c r="D125" s="208" t="s">
        <v>152</v>
      </c>
      <c r="E125" s="209" t="s">
        <v>337</v>
      </c>
      <c r="F125" s="210" t="s">
        <v>338</v>
      </c>
      <c r="G125" s="211" t="s">
        <v>276</v>
      </c>
      <c r="H125" s="212">
        <v>265.19999999999999</v>
      </c>
      <c r="I125" s="213"/>
      <c r="J125" s="214">
        <f>ROUND(I125*H125,2)</f>
        <v>0</v>
      </c>
      <c r="K125" s="210" t="s">
        <v>239</v>
      </c>
      <c r="L125" s="47"/>
      <c r="M125" s="215" t="s">
        <v>19</v>
      </c>
      <c r="N125" s="216" t="s">
        <v>40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150</v>
      </c>
      <c r="AT125" s="219" t="s">
        <v>152</v>
      </c>
      <c r="AU125" s="219" t="s">
        <v>79</v>
      </c>
      <c r="AY125" s="20" t="s">
        <v>151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77</v>
      </c>
      <c r="BK125" s="220">
        <f>ROUND(I125*H125,2)</f>
        <v>0</v>
      </c>
      <c r="BL125" s="20" t="s">
        <v>150</v>
      </c>
      <c r="BM125" s="219" t="s">
        <v>1209</v>
      </c>
    </row>
    <row r="126" s="2" customFormat="1">
      <c r="A126" s="41"/>
      <c r="B126" s="42"/>
      <c r="C126" s="43"/>
      <c r="D126" s="245" t="s">
        <v>241</v>
      </c>
      <c r="E126" s="43"/>
      <c r="F126" s="246" t="s">
        <v>340</v>
      </c>
      <c r="G126" s="43"/>
      <c r="H126" s="43"/>
      <c r="I126" s="247"/>
      <c r="J126" s="43"/>
      <c r="K126" s="43"/>
      <c r="L126" s="47"/>
      <c r="M126" s="248"/>
      <c r="N126" s="249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241</v>
      </c>
      <c r="AU126" s="20" t="s">
        <v>79</v>
      </c>
    </row>
    <row r="127" s="12" customFormat="1">
      <c r="A127" s="12"/>
      <c r="B127" s="221"/>
      <c r="C127" s="222"/>
      <c r="D127" s="223" t="s">
        <v>175</v>
      </c>
      <c r="E127" s="224" t="s">
        <v>19</v>
      </c>
      <c r="F127" s="225" t="s">
        <v>1210</v>
      </c>
      <c r="G127" s="222"/>
      <c r="H127" s="226">
        <v>265.19999999999999</v>
      </c>
      <c r="I127" s="227"/>
      <c r="J127" s="222"/>
      <c r="K127" s="222"/>
      <c r="L127" s="228"/>
      <c r="M127" s="229"/>
      <c r="N127" s="230"/>
      <c r="O127" s="230"/>
      <c r="P127" s="230"/>
      <c r="Q127" s="230"/>
      <c r="R127" s="230"/>
      <c r="S127" s="230"/>
      <c r="T127" s="23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2" t="s">
        <v>175</v>
      </c>
      <c r="AU127" s="232" t="s">
        <v>79</v>
      </c>
      <c r="AV127" s="12" t="s">
        <v>79</v>
      </c>
      <c r="AW127" s="12" t="s">
        <v>31</v>
      </c>
      <c r="AX127" s="12" t="s">
        <v>69</v>
      </c>
      <c r="AY127" s="232" t="s">
        <v>151</v>
      </c>
    </row>
    <row r="128" s="14" customFormat="1">
      <c r="A128" s="14"/>
      <c r="B128" s="250"/>
      <c r="C128" s="251"/>
      <c r="D128" s="223" t="s">
        <v>175</v>
      </c>
      <c r="E128" s="252" t="s">
        <v>19</v>
      </c>
      <c r="F128" s="253" t="s">
        <v>249</v>
      </c>
      <c r="G128" s="251"/>
      <c r="H128" s="254">
        <v>265.19999999999999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175</v>
      </c>
      <c r="AU128" s="260" t="s">
        <v>79</v>
      </c>
      <c r="AV128" s="14" t="s">
        <v>150</v>
      </c>
      <c r="AW128" s="14" t="s">
        <v>31</v>
      </c>
      <c r="AX128" s="14" t="s">
        <v>77</v>
      </c>
      <c r="AY128" s="260" t="s">
        <v>151</v>
      </c>
    </row>
    <row r="129" s="2" customFormat="1" ht="16.5" customHeight="1">
      <c r="A129" s="41"/>
      <c r="B129" s="42"/>
      <c r="C129" s="208" t="s">
        <v>200</v>
      </c>
      <c r="D129" s="208" t="s">
        <v>152</v>
      </c>
      <c r="E129" s="209" t="s">
        <v>360</v>
      </c>
      <c r="F129" s="210" t="s">
        <v>361</v>
      </c>
      <c r="G129" s="211" t="s">
        <v>245</v>
      </c>
      <c r="H129" s="212">
        <v>963.60000000000002</v>
      </c>
      <c r="I129" s="213"/>
      <c r="J129" s="214">
        <f>ROUND(I129*H129,2)</f>
        <v>0</v>
      </c>
      <c r="K129" s="210" t="s">
        <v>239</v>
      </c>
      <c r="L129" s="47"/>
      <c r="M129" s="215" t="s">
        <v>19</v>
      </c>
      <c r="N129" s="216" t="s">
        <v>40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150</v>
      </c>
      <c r="AT129" s="219" t="s">
        <v>152</v>
      </c>
      <c r="AU129" s="219" t="s">
        <v>79</v>
      </c>
      <c r="AY129" s="20" t="s">
        <v>151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77</v>
      </c>
      <c r="BK129" s="220">
        <f>ROUND(I129*H129,2)</f>
        <v>0</v>
      </c>
      <c r="BL129" s="20" t="s">
        <v>150</v>
      </c>
      <c r="BM129" s="219" t="s">
        <v>1211</v>
      </c>
    </row>
    <row r="130" s="2" customFormat="1">
      <c r="A130" s="41"/>
      <c r="B130" s="42"/>
      <c r="C130" s="43"/>
      <c r="D130" s="245" t="s">
        <v>241</v>
      </c>
      <c r="E130" s="43"/>
      <c r="F130" s="246" t="s">
        <v>363</v>
      </c>
      <c r="G130" s="43"/>
      <c r="H130" s="43"/>
      <c r="I130" s="247"/>
      <c r="J130" s="43"/>
      <c r="K130" s="43"/>
      <c r="L130" s="47"/>
      <c r="M130" s="248"/>
      <c r="N130" s="249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241</v>
      </c>
      <c r="AU130" s="20" t="s">
        <v>79</v>
      </c>
    </row>
    <row r="131" s="12" customFormat="1">
      <c r="A131" s="12"/>
      <c r="B131" s="221"/>
      <c r="C131" s="222"/>
      <c r="D131" s="223" t="s">
        <v>175</v>
      </c>
      <c r="E131" s="224" t="s">
        <v>19</v>
      </c>
      <c r="F131" s="225" t="s">
        <v>1201</v>
      </c>
      <c r="G131" s="222"/>
      <c r="H131" s="226">
        <v>963.60000000000002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175</v>
      </c>
      <c r="AU131" s="232" t="s">
        <v>79</v>
      </c>
      <c r="AV131" s="12" t="s">
        <v>79</v>
      </c>
      <c r="AW131" s="12" t="s">
        <v>31</v>
      </c>
      <c r="AX131" s="12" t="s">
        <v>69</v>
      </c>
      <c r="AY131" s="232" t="s">
        <v>151</v>
      </c>
    </row>
    <row r="132" s="14" customFormat="1">
      <c r="A132" s="14"/>
      <c r="B132" s="250"/>
      <c r="C132" s="251"/>
      <c r="D132" s="223" t="s">
        <v>175</v>
      </c>
      <c r="E132" s="252" t="s">
        <v>19</v>
      </c>
      <c r="F132" s="253" t="s">
        <v>249</v>
      </c>
      <c r="G132" s="251"/>
      <c r="H132" s="254">
        <v>963.60000000000002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175</v>
      </c>
      <c r="AU132" s="260" t="s">
        <v>79</v>
      </c>
      <c r="AV132" s="14" t="s">
        <v>150</v>
      </c>
      <c r="AW132" s="14" t="s">
        <v>31</v>
      </c>
      <c r="AX132" s="14" t="s">
        <v>77</v>
      </c>
      <c r="AY132" s="260" t="s">
        <v>151</v>
      </c>
    </row>
    <row r="133" s="2" customFormat="1" ht="24.15" customHeight="1">
      <c r="A133" s="41"/>
      <c r="B133" s="42"/>
      <c r="C133" s="208" t="s">
        <v>204</v>
      </c>
      <c r="D133" s="208" t="s">
        <v>152</v>
      </c>
      <c r="E133" s="209" t="s">
        <v>374</v>
      </c>
      <c r="F133" s="210" t="s">
        <v>375</v>
      </c>
      <c r="G133" s="211" t="s">
        <v>245</v>
      </c>
      <c r="H133" s="212">
        <v>238.80000000000001</v>
      </c>
      <c r="I133" s="213"/>
      <c r="J133" s="214">
        <f>ROUND(I133*H133,2)</f>
        <v>0</v>
      </c>
      <c r="K133" s="210" t="s">
        <v>239</v>
      </c>
      <c r="L133" s="47"/>
      <c r="M133" s="215" t="s">
        <v>19</v>
      </c>
      <c r="N133" s="216" t="s">
        <v>40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150</v>
      </c>
      <c r="AT133" s="219" t="s">
        <v>152</v>
      </c>
      <c r="AU133" s="219" t="s">
        <v>79</v>
      </c>
      <c r="AY133" s="20" t="s">
        <v>151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77</v>
      </c>
      <c r="BK133" s="220">
        <f>ROUND(I133*H133,2)</f>
        <v>0</v>
      </c>
      <c r="BL133" s="20" t="s">
        <v>150</v>
      </c>
      <c r="BM133" s="219" t="s">
        <v>1212</v>
      </c>
    </row>
    <row r="134" s="2" customFormat="1">
      <c r="A134" s="41"/>
      <c r="B134" s="42"/>
      <c r="C134" s="43"/>
      <c r="D134" s="245" t="s">
        <v>241</v>
      </c>
      <c r="E134" s="43"/>
      <c r="F134" s="246" t="s">
        <v>377</v>
      </c>
      <c r="G134" s="43"/>
      <c r="H134" s="43"/>
      <c r="I134" s="247"/>
      <c r="J134" s="43"/>
      <c r="K134" s="43"/>
      <c r="L134" s="47"/>
      <c r="M134" s="248"/>
      <c r="N134" s="24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241</v>
      </c>
      <c r="AU134" s="20" t="s">
        <v>79</v>
      </c>
    </row>
    <row r="135" s="12" customFormat="1">
      <c r="A135" s="12"/>
      <c r="B135" s="221"/>
      <c r="C135" s="222"/>
      <c r="D135" s="223" t="s">
        <v>175</v>
      </c>
      <c r="E135" s="224" t="s">
        <v>19</v>
      </c>
      <c r="F135" s="225" t="s">
        <v>1213</v>
      </c>
      <c r="G135" s="222"/>
      <c r="H135" s="226">
        <v>238.80000000000001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175</v>
      </c>
      <c r="AU135" s="232" t="s">
        <v>79</v>
      </c>
      <c r="AV135" s="12" t="s">
        <v>79</v>
      </c>
      <c r="AW135" s="12" t="s">
        <v>31</v>
      </c>
      <c r="AX135" s="12" t="s">
        <v>69</v>
      </c>
      <c r="AY135" s="232" t="s">
        <v>151</v>
      </c>
    </row>
    <row r="136" s="14" customFormat="1">
      <c r="A136" s="14"/>
      <c r="B136" s="250"/>
      <c r="C136" s="251"/>
      <c r="D136" s="223" t="s">
        <v>175</v>
      </c>
      <c r="E136" s="252" t="s">
        <v>19</v>
      </c>
      <c r="F136" s="253" t="s">
        <v>249</v>
      </c>
      <c r="G136" s="251"/>
      <c r="H136" s="254">
        <v>238.80000000000001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175</v>
      </c>
      <c r="AU136" s="260" t="s">
        <v>79</v>
      </c>
      <c r="AV136" s="14" t="s">
        <v>150</v>
      </c>
      <c r="AW136" s="14" t="s">
        <v>31</v>
      </c>
      <c r="AX136" s="14" t="s">
        <v>77</v>
      </c>
      <c r="AY136" s="260" t="s">
        <v>151</v>
      </c>
    </row>
    <row r="137" s="2" customFormat="1" ht="24.15" customHeight="1">
      <c r="A137" s="41"/>
      <c r="B137" s="42"/>
      <c r="C137" s="208" t="s">
        <v>208</v>
      </c>
      <c r="D137" s="208" t="s">
        <v>152</v>
      </c>
      <c r="E137" s="209" t="s">
        <v>634</v>
      </c>
      <c r="F137" s="210" t="s">
        <v>635</v>
      </c>
      <c r="G137" s="211" t="s">
        <v>245</v>
      </c>
      <c r="H137" s="212">
        <v>238.80000000000001</v>
      </c>
      <c r="I137" s="213"/>
      <c r="J137" s="214">
        <f>ROUND(I137*H137,2)</f>
        <v>0</v>
      </c>
      <c r="K137" s="210" t="s">
        <v>239</v>
      </c>
      <c r="L137" s="47"/>
      <c r="M137" s="215" t="s">
        <v>19</v>
      </c>
      <c r="N137" s="216" t="s">
        <v>40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150</v>
      </c>
      <c r="AT137" s="219" t="s">
        <v>152</v>
      </c>
      <c r="AU137" s="219" t="s">
        <v>79</v>
      </c>
      <c r="AY137" s="20" t="s">
        <v>151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77</v>
      </c>
      <c r="BK137" s="220">
        <f>ROUND(I137*H137,2)</f>
        <v>0</v>
      </c>
      <c r="BL137" s="20" t="s">
        <v>150</v>
      </c>
      <c r="BM137" s="219" t="s">
        <v>1214</v>
      </c>
    </row>
    <row r="138" s="2" customFormat="1">
      <c r="A138" s="41"/>
      <c r="B138" s="42"/>
      <c r="C138" s="43"/>
      <c r="D138" s="245" t="s">
        <v>241</v>
      </c>
      <c r="E138" s="43"/>
      <c r="F138" s="246" t="s">
        <v>637</v>
      </c>
      <c r="G138" s="43"/>
      <c r="H138" s="43"/>
      <c r="I138" s="247"/>
      <c r="J138" s="43"/>
      <c r="K138" s="43"/>
      <c r="L138" s="47"/>
      <c r="M138" s="248"/>
      <c r="N138" s="24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241</v>
      </c>
      <c r="AU138" s="20" t="s">
        <v>79</v>
      </c>
    </row>
    <row r="139" s="12" customFormat="1">
      <c r="A139" s="12"/>
      <c r="B139" s="221"/>
      <c r="C139" s="222"/>
      <c r="D139" s="223" t="s">
        <v>175</v>
      </c>
      <c r="E139" s="224" t="s">
        <v>19</v>
      </c>
      <c r="F139" s="225" t="s">
        <v>1215</v>
      </c>
      <c r="G139" s="222"/>
      <c r="H139" s="226">
        <v>238.80000000000001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175</v>
      </c>
      <c r="AU139" s="232" t="s">
        <v>79</v>
      </c>
      <c r="AV139" s="12" t="s">
        <v>79</v>
      </c>
      <c r="AW139" s="12" t="s">
        <v>31</v>
      </c>
      <c r="AX139" s="12" t="s">
        <v>69</v>
      </c>
      <c r="AY139" s="232" t="s">
        <v>151</v>
      </c>
    </row>
    <row r="140" s="14" customFormat="1">
      <c r="A140" s="14"/>
      <c r="B140" s="250"/>
      <c r="C140" s="251"/>
      <c r="D140" s="223" t="s">
        <v>175</v>
      </c>
      <c r="E140" s="252" t="s">
        <v>19</v>
      </c>
      <c r="F140" s="253" t="s">
        <v>249</v>
      </c>
      <c r="G140" s="251"/>
      <c r="H140" s="254">
        <v>238.80000000000001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175</v>
      </c>
      <c r="AU140" s="260" t="s">
        <v>79</v>
      </c>
      <c r="AV140" s="14" t="s">
        <v>150</v>
      </c>
      <c r="AW140" s="14" t="s">
        <v>31</v>
      </c>
      <c r="AX140" s="14" t="s">
        <v>77</v>
      </c>
      <c r="AY140" s="260" t="s">
        <v>151</v>
      </c>
    </row>
    <row r="141" s="2" customFormat="1" ht="16.5" customHeight="1">
      <c r="A141" s="41"/>
      <c r="B141" s="42"/>
      <c r="C141" s="208" t="s">
        <v>212</v>
      </c>
      <c r="D141" s="208" t="s">
        <v>152</v>
      </c>
      <c r="E141" s="209" t="s">
        <v>386</v>
      </c>
      <c r="F141" s="210" t="s">
        <v>387</v>
      </c>
      <c r="G141" s="211" t="s">
        <v>245</v>
      </c>
      <c r="H141" s="212">
        <v>238.80000000000001</v>
      </c>
      <c r="I141" s="213"/>
      <c r="J141" s="214">
        <f>ROUND(I141*H141,2)</f>
        <v>0</v>
      </c>
      <c r="K141" s="210" t="s">
        <v>239</v>
      </c>
      <c r="L141" s="47"/>
      <c r="M141" s="215" t="s">
        <v>19</v>
      </c>
      <c r="N141" s="216" t="s">
        <v>40</v>
      </c>
      <c r="O141" s="87"/>
      <c r="P141" s="217">
        <f>O141*H141</f>
        <v>0</v>
      </c>
      <c r="Q141" s="217">
        <v>0.0012700000000000001</v>
      </c>
      <c r="R141" s="217">
        <f>Q141*H141</f>
        <v>0.30327600000000005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150</v>
      </c>
      <c r="AT141" s="219" t="s">
        <v>152</v>
      </c>
      <c r="AU141" s="219" t="s">
        <v>79</v>
      </c>
      <c r="AY141" s="20" t="s">
        <v>151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77</v>
      </c>
      <c r="BK141" s="220">
        <f>ROUND(I141*H141,2)</f>
        <v>0</v>
      </c>
      <c r="BL141" s="20" t="s">
        <v>150</v>
      </c>
      <c r="BM141" s="219" t="s">
        <v>1216</v>
      </c>
    </row>
    <row r="142" s="2" customFormat="1">
      <c r="A142" s="41"/>
      <c r="B142" s="42"/>
      <c r="C142" s="43"/>
      <c r="D142" s="245" t="s">
        <v>241</v>
      </c>
      <c r="E142" s="43"/>
      <c r="F142" s="246" t="s">
        <v>389</v>
      </c>
      <c r="G142" s="43"/>
      <c r="H142" s="43"/>
      <c r="I142" s="247"/>
      <c r="J142" s="43"/>
      <c r="K142" s="43"/>
      <c r="L142" s="47"/>
      <c r="M142" s="248"/>
      <c r="N142" s="24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241</v>
      </c>
      <c r="AU142" s="20" t="s">
        <v>79</v>
      </c>
    </row>
    <row r="143" s="12" customFormat="1">
      <c r="A143" s="12"/>
      <c r="B143" s="221"/>
      <c r="C143" s="222"/>
      <c r="D143" s="223" t="s">
        <v>175</v>
      </c>
      <c r="E143" s="224" t="s">
        <v>19</v>
      </c>
      <c r="F143" s="225" t="s">
        <v>1215</v>
      </c>
      <c r="G143" s="222"/>
      <c r="H143" s="226">
        <v>238.80000000000001</v>
      </c>
      <c r="I143" s="227"/>
      <c r="J143" s="222"/>
      <c r="K143" s="222"/>
      <c r="L143" s="228"/>
      <c r="M143" s="229"/>
      <c r="N143" s="230"/>
      <c r="O143" s="230"/>
      <c r="P143" s="230"/>
      <c r="Q143" s="230"/>
      <c r="R143" s="230"/>
      <c r="S143" s="230"/>
      <c r="T143" s="23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2" t="s">
        <v>175</v>
      </c>
      <c r="AU143" s="232" t="s">
        <v>79</v>
      </c>
      <c r="AV143" s="12" t="s">
        <v>79</v>
      </c>
      <c r="AW143" s="12" t="s">
        <v>31</v>
      </c>
      <c r="AX143" s="12" t="s">
        <v>69</v>
      </c>
      <c r="AY143" s="232" t="s">
        <v>151</v>
      </c>
    </row>
    <row r="144" s="14" customFormat="1">
      <c r="A144" s="14"/>
      <c r="B144" s="250"/>
      <c r="C144" s="251"/>
      <c r="D144" s="223" t="s">
        <v>175</v>
      </c>
      <c r="E144" s="252" t="s">
        <v>19</v>
      </c>
      <c r="F144" s="253" t="s">
        <v>249</v>
      </c>
      <c r="G144" s="251"/>
      <c r="H144" s="254">
        <v>238.80000000000001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175</v>
      </c>
      <c r="AU144" s="260" t="s">
        <v>79</v>
      </c>
      <c r="AV144" s="14" t="s">
        <v>150</v>
      </c>
      <c r="AW144" s="14" t="s">
        <v>31</v>
      </c>
      <c r="AX144" s="14" t="s">
        <v>77</v>
      </c>
      <c r="AY144" s="260" t="s">
        <v>151</v>
      </c>
    </row>
    <row r="145" s="2" customFormat="1" ht="16.5" customHeight="1">
      <c r="A145" s="41"/>
      <c r="B145" s="42"/>
      <c r="C145" s="261" t="s">
        <v>216</v>
      </c>
      <c r="D145" s="261" t="s">
        <v>349</v>
      </c>
      <c r="E145" s="262" t="s">
        <v>392</v>
      </c>
      <c r="F145" s="263" t="s">
        <v>393</v>
      </c>
      <c r="G145" s="264" t="s">
        <v>394</v>
      </c>
      <c r="H145" s="265">
        <v>5.9699999999999998</v>
      </c>
      <c r="I145" s="266"/>
      <c r="J145" s="267">
        <f>ROUND(I145*H145,2)</f>
        <v>0</v>
      </c>
      <c r="K145" s="263" t="s">
        <v>239</v>
      </c>
      <c r="L145" s="268"/>
      <c r="M145" s="269" t="s">
        <v>19</v>
      </c>
      <c r="N145" s="270" t="s">
        <v>40</v>
      </c>
      <c r="O145" s="87"/>
      <c r="P145" s="217">
        <f>O145*H145</f>
        <v>0</v>
      </c>
      <c r="Q145" s="217">
        <v>0.001</v>
      </c>
      <c r="R145" s="217">
        <f>Q145*H145</f>
        <v>0.0059699999999999996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181</v>
      </c>
      <c r="AT145" s="219" t="s">
        <v>349</v>
      </c>
      <c r="AU145" s="219" t="s">
        <v>79</v>
      </c>
      <c r="AY145" s="20" t="s">
        <v>151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77</v>
      </c>
      <c r="BK145" s="220">
        <f>ROUND(I145*H145,2)</f>
        <v>0</v>
      </c>
      <c r="BL145" s="20" t="s">
        <v>150</v>
      </c>
      <c r="BM145" s="219" t="s">
        <v>1217</v>
      </c>
    </row>
    <row r="146" s="12" customFormat="1">
      <c r="A146" s="12"/>
      <c r="B146" s="221"/>
      <c r="C146" s="222"/>
      <c r="D146" s="223" t="s">
        <v>175</v>
      </c>
      <c r="E146" s="224" t="s">
        <v>19</v>
      </c>
      <c r="F146" s="225" t="s">
        <v>1218</v>
      </c>
      <c r="G146" s="222"/>
      <c r="H146" s="226">
        <v>5.9699999999999998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2" t="s">
        <v>175</v>
      </c>
      <c r="AU146" s="232" t="s">
        <v>79</v>
      </c>
      <c r="AV146" s="12" t="s">
        <v>79</v>
      </c>
      <c r="AW146" s="12" t="s">
        <v>31</v>
      </c>
      <c r="AX146" s="12" t="s">
        <v>69</v>
      </c>
      <c r="AY146" s="232" t="s">
        <v>151</v>
      </c>
    </row>
    <row r="147" s="14" customFormat="1">
      <c r="A147" s="14"/>
      <c r="B147" s="250"/>
      <c r="C147" s="251"/>
      <c r="D147" s="223" t="s">
        <v>175</v>
      </c>
      <c r="E147" s="252" t="s">
        <v>19</v>
      </c>
      <c r="F147" s="253" t="s">
        <v>249</v>
      </c>
      <c r="G147" s="251"/>
      <c r="H147" s="254">
        <v>5.9699999999999998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175</v>
      </c>
      <c r="AU147" s="260" t="s">
        <v>79</v>
      </c>
      <c r="AV147" s="14" t="s">
        <v>150</v>
      </c>
      <c r="AW147" s="14" t="s">
        <v>31</v>
      </c>
      <c r="AX147" s="14" t="s">
        <v>77</v>
      </c>
      <c r="AY147" s="260" t="s">
        <v>151</v>
      </c>
    </row>
    <row r="148" s="2" customFormat="1" ht="16.5" customHeight="1">
      <c r="A148" s="41"/>
      <c r="B148" s="42"/>
      <c r="C148" s="208" t="s">
        <v>323</v>
      </c>
      <c r="D148" s="208" t="s">
        <v>152</v>
      </c>
      <c r="E148" s="209" t="s">
        <v>403</v>
      </c>
      <c r="F148" s="210" t="s">
        <v>404</v>
      </c>
      <c r="G148" s="211" t="s">
        <v>276</v>
      </c>
      <c r="H148" s="212">
        <v>42</v>
      </c>
      <c r="I148" s="213"/>
      <c r="J148" s="214">
        <f>ROUND(I148*H148,2)</f>
        <v>0</v>
      </c>
      <c r="K148" s="210" t="s">
        <v>19</v>
      </c>
      <c r="L148" s="47"/>
      <c r="M148" s="215" t="s">
        <v>19</v>
      </c>
      <c r="N148" s="216" t="s">
        <v>40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150</v>
      </c>
      <c r="AT148" s="219" t="s">
        <v>152</v>
      </c>
      <c r="AU148" s="219" t="s">
        <v>79</v>
      </c>
      <c r="AY148" s="20" t="s">
        <v>151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77</v>
      </c>
      <c r="BK148" s="220">
        <f>ROUND(I148*H148,2)</f>
        <v>0</v>
      </c>
      <c r="BL148" s="20" t="s">
        <v>150</v>
      </c>
      <c r="BM148" s="219" t="s">
        <v>1219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468</v>
      </c>
      <c r="G149" s="222"/>
      <c r="H149" s="226">
        <v>42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4" customFormat="1">
      <c r="A150" s="14"/>
      <c r="B150" s="250"/>
      <c r="C150" s="251"/>
      <c r="D150" s="223" t="s">
        <v>175</v>
      </c>
      <c r="E150" s="252" t="s">
        <v>19</v>
      </c>
      <c r="F150" s="253" t="s">
        <v>249</v>
      </c>
      <c r="G150" s="251"/>
      <c r="H150" s="254">
        <v>42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175</v>
      </c>
      <c r="AU150" s="260" t="s">
        <v>79</v>
      </c>
      <c r="AV150" s="14" t="s">
        <v>150</v>
      </c>
      <c r="AW150" s="14" t="s">
        <v>31</v>
      </c>
      <c r="AX150" s="14" t="s">
        <v>77</v>
      </c>
      <c r="AY150" s="260" t="s">
        <v>151</v>
      </c>
    </row>
    <row r="151" s="11" customFormat="1" ht="22.8" customHeight="1">
      <c r="A151" s="11"/>
      <c r="B151" s="194"/>
      <c r="C151" s="195"/>
      <c r="D151" s="196" t="s">
        <v>68</v>
      </c>
      <c r="E151" s="243" t="s">
        <v>79</v>
      </c>
      <c r="F151" s="243" t="s">
        <v>406</v>
      </c>
      <c r="G151" s="195"/>
      <c r="H151" s="195"/>
      <c r="I151" s="198"/>
      <c r="J151" s="244">
        <f>BK151</f>
        <v>0</v>
      </c>
      <c r="K151" s="195"/>
      <c r="L151" s="200"/>
      <c r="M151" s="201"/>
      <c r="N151" s="202"/>
      <c r="O151" s="202"/>
      <c r="P151" s="203">
        <f>SUM(P152:P159)</f>
        <v>0</v>
      </c>
      <c r="Q151" s="202"/>
      <c r="R151" s="203">
        <f>SUM(R152:R159)</f>
        <v>54.865380000000009</v>
      </c>
      <c r="S151" s="202"/>
      <c r="T151" s="204">
        <f>SUM(T152:T159)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5" t="s">
        <v>77</v>
      </c>
      <c r="AT151" s="206" t="s">
        <v>68</v>
      </c>
      <c r="AU151" s="206" t="s">
        <v>77</v>
      </c>
      <c r="AY151" s="205" t="s">
        <v>151</v>
      </c>
      <c r="BK151" s="207">
        <f>SUM(BK152:BK159)</f>
        <v>0</v>
      </c>
    </row>
    <row r="152" s="2" customFormat="1" ht="24.15" customHeight="1">
      <c r="A152" s="41"/>
      <c r="B152" s="42"/>
      <c r="C152" s="208" t="s">
        <v>329</v>
      </c>
      <c r="D152" s="208" t="s">
        <v>152</v>
      </c>
      <c r="E152" s="209" t="s">
        <v>408</v>
      </c>
      <c r="F152" s="210" t="s">
        <v>409</v>
      </c>
      <c r="G152" s="211" t="s">
        <v>245</v>
      </c>
      <c r="H152" s="212">
        <v>200</v>
      </c>
      <c r="I152" s="213"/>
      <c r="J152" s="214">
        <f>ROUND(I152*H152,2)</f>
        <v>0</v>
      </c>
      <c r="K152" s="210" t="s">
        <v>239</v>
      </c>
      <c r="L152" s="47"/>
      <c r="M152" s="215" t="s">
        <v>19</v>
      </c>
      <c r="N152" s="216" t="s">
        <v>40</v>
      </c>
      <c r="O152" s="87"/>
      <c r="P152" s="217">
        <f>O152*H152</f>
        <v>0</v>
      </c>
      <c r="Q152" s="217">
        <v>0.00031</v>
      </c>
      <c r="R152" s="217">
        <f>Q152*H152</f>
        <v>0.062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150</v>
      </c>
      <c r="AT152" s="219" t="s">
        <v>152</v>
      </c>
      <c r="AU152" s="219" t="s">
        <v>79</v>
      </c>
      <c r="AY152" s="20" t="s">
        <v>151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77</v>
      </c>
      <c r="BK152" s="220">
        <f>ROUND(I152*H152,2)</f>
        <v>0</v>
      </c>
      <c r="BL152" s="20" t="s">
        <v>150</v>
      </c>
      <c r="BM152" s="219" t="s">
        <v>1220</v>
      </c>
    </row>
    <row r="153" s="2" customFormat="1">
      <c r="A153" s="41"/>
      <c r="B153" s="42"/>
      <c r="C153" s="43"/>
      <c r="D153" s="245" t="s">
        <v>241</v>
      </c>
      <c r="E153" s="43"/>
      <c r="F153" s="246" t="s">
        <v>411</v>
      </c>
      <c r="G153" s="43"/>
      <c r="H153" s="43"/>
      <c r="I153" s="247"/>
      <c r="J153" s="43"/>
      <c r="K153" s="43"/>
      <c r="L153" s="47"/>
      <c r="M153" s="248"/>
      <c r="N153" s="249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241</v>
      </c>
      <c r="AU153" s="20" t="s">
        <v>79</v>
      </c>
    </row>
    <row r="154" s="2" customFormat="1" ht="16.5" customHeight="1">
      <c r="A154" s="41"/>
      <c r="B154" s="42"/>
      <c r="C154" s="261" t="s">
        <v>336</v>
      </c>
      <c r="D154" s="261" t="s">
        <v>349</v>
      </c>
      <c r="E154" s="262" t="s">
        <v>415</v>
      </c>
      <c r="F154" s="263" t="s">
        <v>416</v>
      </c>
      <c r="G154" s="264" t="s">
        <v>245</v>
      </c>
      <c r="H154" s="265">
        <v>236.90000000000001</v>
      </c>
      <c r="I154" s="266"/>
      <c r="J154" s="267">
        <f>ROUND(I154*H154,2)</f>
        <v>0</v>
      </c>
      <c r="K154" s="263" t="s">
        <v>239</v>
      </c>
      <c r="L154" s="268"/>
      <c r="M154" s="269" t="s">
        <v>19</v>
      </c>
      <c r="N154" s="270" t="s">
        <v>40</v>
      </c>
      <c r="O154" s="87"/>
      <c r="P154" s="217">
        <f>O154*H154</f>
        <v>0</v>
      </c>
      <c r="Q154" s="217">
        <v>0.00020000000000000001</v>
      </c>
      <c r="R154" s="217">
        <f>Q154*H154</f>
        <v>0.047380000000000005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181</v>
      </c>
      <c r="AT154" s="219" t="s">
        <v>349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1221</v>
      </c>
    </row>
    <row r="155" s="12" customFormat="1">
      <c r="A155" s="12"/>
      <c r="B155" s="221"/>
      <c r="C155" s="222"/>
      <c r="D155" s="223" t="s">
        <v>175</v>
      </c>
      <c r="E155" s="222"/>
      <c r="F155" s="225" t="s">
        <v>1222</v>
      </c>
      <c r="G155" s="222"/>
      <c r="H155" s="226">
        <v>236.90000000000001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4</v>
      </c>
      <c r="AX155" s="12" t="s">
        <v>77</v>
      </c>
      <c r="AY155" s="232" t="s">
        <v>151</v>
      </c>
    </row>
    <row r="156" s="2" customFormat="1" ht="33" customHeight="1">
      <c r="A156" s="41"/>
      <c r="B156" s="42"/>
      <c r="C156" s="208" t="s">
        <v>7</v>
      </c>
      <c r="D156" s="208" t="s">
        <v>152</v>
      </c>
      <c r="E156" s="209" t="s">
        <v>420</v>
      </c>
      <c r="F156" s="210" t="s">
        <v>421</v>
      </c>
      <c r="G156" s="211" t="s">
        <v>422</v>
      </c>
      <c r="H156" s="212">
        <v>200</v>
      </c>
      <c r="I156" s="213"/>
      <c r="J156" s="214">
        <f>ROUND(I156*H156,2)</f>
        <v>0</v>
      </c>
      <c r="K156" s="210" t="s">
        <v>239</v>
      </c>
      <c r="L156" s="47"/>
      <c r="M156" s="215" t="s">
        <v>19</v>
      </c>
      <c r="N156" s="216" t="s">
        <v>40</v>
      </c>
      <c r="O156" s="87"/>
      <c r="P156" s="217">
        <f>O156*H156</f>
        <v>0</v>
      </c>
      <c r="Q156" s="217">
        <v>0.27378000000000002</v>
      </c>
      <c r="R156" s="217">
        <f>Q156*H156</f>
        <v>54.756000000000007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150</v>
      </c>
      <c r="AT156" s="219" t="s">
        <v>152</v>
      </c>
      <c r="AU156" s="219" t="s">
        <v>79</v>
      </c>
      <c r="AY156" s="20" t="s">
        <v>151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77</v>
      </c>
      <c r="BK156" s="220">
        <f>ROUND(I156*H156,2)</f>
        <v>0</v>
      </c>
      <c r="BL156" s="20" t="s">
        <v>150</v>
      </c>
      <c r="BM156" s="219" t="s">
        <v>1223</v>
      </c>
    </row>
    <row r="157" s="2" customFormat="1">
      <c r="A157" s="41"/>
      <c r="B157" s="42"/>
      <c r="C157" s="43"/>
      <c r="D157" s="245" t="s">
        <v>241</v>
      </c>
      <c r="E157" s="43"/>
      <c r="F157" s="246" t="s">
        <v>424</v>
      </c>
      <c r="G157" s="43"/>
      <c r="H157" s="43"/>
      <c r="I157" s="247"/>
      <c r="J157" s="43"/>
      <c r="K157" s="43"/>
      <c r="L157" s="47"/>
      <c r="M157" s="248"/>
      <c r="N157" s="24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241</v>
      </c>
      <c r="AU157" s="20" t="s">
        <v>79</v>
      </c>
    </row>
    <row r="158" s="12" customFormat="1">
      <c r="A158" s="12"/>
      <c r="B158" s="221"/>
      <c r="C158" s="222"/>
      <c r="D158" s="223" t="s">
        <v>175</v>
      </c>
      <c r="E158" s="224" t="s">
        <v>19</v>
      </c>
      <c r="F158" s="225" t="s">
        <v>1224</v>
      </c>
      <c r="G158" s="222"/>
      <c r="H158" s="226">
        <v>200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175</v>
      </c>
      <c r="AU158" s="232" t="s">
        <v>79</v>
      </c>
      <c r="AV158" s="12" t="s">
        <v>79</v>
      </c>
      <c r="AW158" s="12" t="s">
        <v>31</v>
      </c>
      <c r="AX158" s="12" t="s">
        <v>69</v>
      </c>
      <c r="AY158" s="232" t="s">
        <v>151</v>
      </c>
    </row>
    <row r="159" s="14" customFormat="1">
      <c r="A159" s="14"/>
      <c r="B159" s="250"/>
      <c r="C159" s="251"/>
      <c r="D159" s="223" t="s">
        <v>175</v>
      </c>
      <c r="E159" s="252" t="s">
        <v>19</v>
      </c>
      <c r="F159" s="253" t="s">
        <v>249</v>
      </c>
      <c r="G159" s="251"/>
      <c r="H159" s="254">
        <v>200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175</v>
      </c>
      <c r="AU159" s="260" t="s">
        <v>79</v>
      </c>
      <c r="AV159" s="14" t="s">
        <v>150</v>
      </c>
      <c r="AW159" s="14" t="s">
        <v>31</v>
      </c>
      <c r="AX159" s="14" t="s">
        <v>77</v>
      </c>
      <c r="AY159" s="260" t="s">
        <v>151</v>
      </c>
    </row>
    <row r="160" s="11" customFormat="1" ht="22.8" customHeight="1">
      <c r="A160" s="11"/>
      <c r="B160" s="194"/>
      <c r="C160" s="195"/>
      <c r="D160" s="196" t="s">
        <v>68</v>
      </c>
      <c r="E160" s="243" t="s">
        <v>167</v>
      </c>
      <c r="F160" s="243" t="s">
        <v>485</v>
      </c>
      <c r="G160" s="195"/>
      <c r="H160" s="195"/>
      <c r="I160" s="198"/>
      <c r="J160" s="244">
        <f>BK160</f>
        <v>0</v>
      </c>
      <c r="K160" s="195"/>
      <c r="L160" s="200"/>
      <c r="M160" s="201"/>
      <c r="N160" s="202"/>
      <c r="O160" s="202"/>
      <c r="P160" s="203">
        <f>SUM(P161:P192)</f>
        <v>0</v>
      </c>
      <c r="Q160" s="202"/>
      <c r="R160" s="203">
        <f>SUM(R161:R192)</f>
        <v>62.302399999999999</v>
      </c>
      <c r="S160" s="202"/>
      <c r="T160" s="204">
        <f>SUM(T161:T192)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5" t="s">
        <v>77</v>
      </c>
      <c r="AT160" s="206" t="s">
        <v>68</v>
      </c>
      <c r="AU160" s="206" t="s">
        <v>77</v>
      </c>
      <c r="AY160" s="205" t="s">
        <v>151</v>
      </c>
      <c r="BK160" s="207">
        <f>SUM(BK161:BK192)</f>
        <v>0</v>
      </c>
    </row>
    <row r="161" s="2" customFormat="1" ht="37.8" customHeight="1">
      <c r="A161" s="41"/>
      <c r="B161" s="42"/>
      <c r="C161" s="208" t="s">
        <v>348</v>
      </c>
      <c r="D161" s="208" t="s">
        <v>152</v>
      </c>
      <c r="E161" s="209" t="s">
        <v>487</v>
      </c>
      <c r="F161" s="210" t="s">
        <v>488</v>
      </c>
      <c r="G161" s="211" t="s">
        <v>245</v>
      </c>
      <c r="H161" s="212">
        <v>963.60000000000002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1225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490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1226</v>
      </c>
      <c r="G163" s="222"/>
      <c r="H163" s="226">
        <v>963.60000000000002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963.60000000000002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2" customFormat="1" ht="16.5" customHeight="1">
      <c r="A165" s="41"/>
      <c r="B165" s="42"/>
      <c r="C165" s="261" t="s">
        <v>354</v>
      </c>
      <c r="D165" s="261" t="s">
        <v>349</v>
      </c>
      <c r="E165" s="262" t="s">
        <v>494</v>
      </c>
      <c r="F165" s="263" t="s">
        <v>495</v>
      </c>
      <c r="G165" s="264" t="s">
        <v>332</v>
      </c>
      <c r="H165" s="265">
        <v>27.751999999999999</v>
      </c>
      <c r="I165" s="266"/>
      <c r="J165" s="267">
        <f>ROUND(I165*H165,2)</f>
        <v>0</v>
      </c>
      <c r="K165" s="263" t="s">
        <v>239</v>
      </c>
      <c r="L165" s="268"/>
      <c r="M165" s="269" t="s">
        <v>19</v>
      </c>
      <c r="N165" s="270" t="s">
        <v>40</v>
      </c>
      <c r="O165" s="87"/>
      <c r="P165" s="217">
        <f>O165*H165</f>
        <v>0</v>
      </c>
      <c r="Q165" s="217">
        <v>1</v>
      </c>
      <c r="R165" s="217">
        <f>Q165*H165</f>
        <v>27.751999999999999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181</v>
      </c>
      <c r="AT165" s="219" t="s">
        <v>349</v>
      </c>
      <c r="AU165" s="219" t="s">
        <v>79</v>
      </c>
      <c r="AY165" s="20" t="s">
        <v>151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77</v>
      </c>
      <c r="BK165" s="220">
        <f>ROUND(I165*H165,2)</f>
        <v>0</v>
      </c>
      <c r="BL165" s="20" t="s">
        <v>150</v>
      </c>
      <c r="BM165" s="219" t="s">
        <v>1227</v>
      </c>
    </row>
    <row r="166" s="12" customFormat="1">
      <c r="A166" s="12"/>
      <c r="B166" s="221"/>
      <c r="C166" s="222"/>
      <c r="D166" s="223" t="s">
        <v>175</v>
      </c>
      <c r="E166" s="224" t="s">
        <v>19</v>
      </c>
      <c r="F166" s="225" t="s">
        <v>1228</v>
      </c>
      <c r="G166" s="222"/>
      <c r="H166" s="226">
        <v>27.751999999999999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2" t="s">
        <v>175</v>
      </c>
      <c r="AU166" s="232" t="s">
        <v>79</v>
      </c>
      <c r="AV166" s="12" t="s">
        <v>79</v>
      </c>
      <c r="AW166" s="12" t="s">
        <v>31</v>
      </c>
      <c r="AX166" s="12" t="s">
        <v>69</v>
      </c>
      <c r="AY166" s="232" t="s">
        <v>151</v>
      </c>
    </row>
    <row r="167" s="14" customFormat="1">
      <c r="A167" s="14"/>
      <c r="B167" s="250"/>
      <c r="C167" s="251"/>
      <c r="D167" s="223" t="s">
        <v>175</v>
      </c>
      <c r="E167" s="252" t="s">
        <v>19</v>
      </c>
      <c r="F167" s="253" t="s">
        <v>249</v>
      </c>
      <c r="G167" s="251"/>
      <c r="H167" s="254">
        <v>27.751999999999999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175</v>
      </c>
      <c r="AU167" s="260" t="s">
        <v>79</v>
      </c>
      <c r="AV167" s="14" t="s">
        <v>150</v>
      </c>
      <c r="AW167" s="14" t="s">
        <v>31</v>
      </c>
      <c r="AX167" s="14" t="s">
        <v>77</v>
      </c>
      <c r="AY167" s="260" t="s">
        <v>151</v>
      </c>
    </row>
    <row r="168" s="2" customFormat="1" ht="21.75" customHeight="1">
      <c r="A168" s="41"/>
      <c r="B168" s="42"/>
      <c r="C168" s="208" t="s">
        <v>359</v>
      </c>
      <c r="D168" s="208" t="s">
        <v>152</v>
      </c>
      <c r="E168" s="209" t="s">
        <v>499</v>
      </c>
      <c r="F168" s="210" t="s">
        <v>500</v>
      </c>
      <c r="G168" s="211" t="s">
        <v>245</v>
      </c>
      <c r="H168" s="212">
        <v>1834.8</v>
      </c>
      <c r="I168" s="213"/>
      <c r="J168" s="214">
        <f>ROUND(I168*H168,2)</f>
        <v>0</v>
      </c>
      <c r="K168" s="210" t="s">
        <v>239</v>
      </c>
      <c r="L168" s="47"/>
      <c r="M168" s="215" t="s">
        <v>19</v>
      </c>
      <c r="N168" s="216" t="s">
        <v>40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150</v>
      </c>
      <c r="AT168" s="219" t="s">
        <v>152</v>
      </c>
      <c r="AU168" s="219" t="s">
        <v>79</v>
      </c>
      <c r="AY168" s="20" t="s">
        <v>151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77</v>
      </c>
      <c r="BK168" s="220">
        <f>ROUND(I168*H168,2)</f>
        <v>0</v>
      </c>
      <c r="BL168" s="20" t="s">
        <v>150</v>
      </c>
      <c r="BM168" s="219" t="s">
        <v>1229</v>
      </c>
    </row>
    <row r="169" s="2" customFormat="1">
      <c r="A169" s="41"/>
      <c r="B169" s="42"/>
      <c r="C169" s="43"/>
      <c r="D169" s="245" t="s">
        <v>241</v>
      </c>
      <c r="E169" s="43"/>
      <c r="F169" s="246" t="s">
        <v>502</v>
      </c>
      <c r="G169" s="43"/>
      <c r="H169" s="43"/>
      <c r="I169" s="247"/>
      <c r="J169" s="43"/>
      <c r="K169" s="43"/>
      <c r="L169" s="47"/>
      <c r="M169" s="248"/>
      <c r="N169" s="249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241</v>
      </c>
      <c r="AU169" s="20" t="s">
        <v>79</v>
      </c>
    </row>
    <row r="170" s="12" customFormat="1">
      <c r="A170" s="12"/>
      <c r="B170" s="221"/>
      <c r="C170" s="222"/>
      <c r="D170" s="223" t="s">
        <v>175</v>
      </c>
      <c r="E170" s="224" t="s">
        <v>19</v>
      </c>
      <c r="F170" s="225" t="s">
        <v>1230</v>
      </c>
      <c r="G170" s="222"/>
      <c r="H170" s="226">
        <v>963.60000000000002</v>
      </c>
      <c r="I170" s="227"/>
      <c r="J170" s="222"/>
      <c r="K170" s="222"/>
      <c r="L170" s="228"/>
      <c r="M170" s="229"/>
      <c r="N170" s="230"/>
      <c r="O170" s="230"/>
      <c r="P170" s="230"/>
      <c r="Q170" s="230"/>
      <c r="R170" s="230"/>
      <c r="S170" s="230"/>
      <c r="T170" s="23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2" t="s">
        <v>175</v>
      </c>
      <c r="AU170" s="232" t="s">
        <v>79</v>
      </c>
      <c r="AV170" s="12" t="s">
        <v>79</v>
      </c>
      <c r="AW170" s="12" t="s">
        <v>31</v>
      </c>
      <c r="AX170" s="12" t="s">
        <v>69</v>
      </c>
      <c r="AY170" s="232" t="s">
        <v>151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1231</v>
      </c>
      <c r="G171" s="222"/>
      <c r="H171" s="226">
        <v>871.20000000000005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4" customFormat="1">
      <c r="A172" s="14"/>
      <c r="B172" s="250"/>
      <c r="C172" s="251"/>
      <c r="D172" s="223" t="s">
        <v>175</v>
      </c>
      <c r="E172" s="252" t="s">
        <v>19</v>
      </c>
      <c r="F172" s="253" t="s">
        <v>249</v>
      </c>
      <c r="G172" s="251"/>
      <c r="H172" s="254">
        <v>1834.8000000000002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175</v>
      </c>
      <c r="AU172" s="260" t="s">
        <v>79</v>
      </c>
      <c r="AV172" s="14" t="s">
        <v>150</v>
      </c>
      <c r="AW172" s="14" t="s">
        <v>31</v>
      </c>
      <c r="AX172" s="14" t="s">
        <v>77</v>
      </c>
      <c r="AY172" s="260" t="s">
        <v>151</v>
      </c>
    </row>
    <row r="173" s="2" customFormat="1" ht="21.75" customHeight="1">
      <c r="A173" s="41"/>
      <c r="B173" s="42"/>
      <c r="C173" s="208" t="s">
        <v>367</v>
      </c>
      <c r="D173" s="208" t="s">
        <v>152</v>
      </c>
      <c r="E173" s="209" t="s">
        <v>506</v>
      </c>
      <c r="F173" s="210" t="s">
        <v>507</v>
      </c>
      <c r="G173" s="211" t="s">
        <v>245</v>
      </c>
      <c r="H173" s="212">
        <v>100</v>
      </c>
      <c r="I173" s="213"/>
      <c r="J173" s="214">
        <f>ROUND(I173*H173,2)</f>
        <v>0</v>
      </c>
      <c r="K173" s="210" t="s">
        <v>239</v>
      </c>
      <c r="L173" s="47"/>
      <c r="M173" s="215" t="s">
        <v>19</v>
      </c>
      <c r="N173" s="216" t="s">
        <v>40</v>
      </c>
      <c r="O173" s="87"/>
      <c r="P173" s="217">
        <f>O173*H173</f>
        <v>0</v>
      </c>
      <c r="Q173" s="217">
        <v>0.34499999999999997</v>
      </c>
      <c r="R173" s="217">
        <f>Q173*H173</f>
        <v>34.5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150</v>
      </c>
      <c r="AT173" s="219" t="s">
        <v>152</v>
      </c>
      <c r="AU173" s="219" t="s">
        <v>79</v>
      </c>
      <c r="AY173" s="20" t="s">
        <v>151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77</v>
      </c>
      <c r="BK173" s="220">
        <f>ROUND(I173*H173,2)</f>
        <v>0</v>
      </c>
      <c r="BL173" s="20" t="s">
        <v>150</v>
      </c>
      <c r="BM173" s="219" t="s">
        <v>1232</v>
      </c>
    </row>
    <row r="174" s="2" customFormat="1">
      <c r="A174" s="41"/>
      <c r="B174" s="42"/>
      <c r="C174" s="43"/>
      <c r="D174" s="245" t="s">
        <v>241</v>
      </c>
      <c r="E174" s="43"/>
      <c r="F174" s="246" t="s">
        <v>509</v>
      </c>
      <c r="G174" s="43"/>
      <c r="H174" s="43"/>
      <c r="I174" s="247"/>
      <c r="J174" s="43"/>
      <c r="K174" s="43"/>
      <c r="L174" s="47"/>
      <c r="M174" s="248"/>
      <c r="N174" s="249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241</v>
      </c>
      <c r="AU174" s="20" t="s">
        <v>79</v>
      </c>
    </row>
    <row r="175" s="12" customFormat="1">
      <c r="A175" s="12"/>
      <c r="B175" s="221"/>
      <c r="C175" s="222"/>
      <c r="D175" s="223" t="s">
        <v>175</v>
      </c>
      <c r="E175" s="224" t="s">
        <v>19</v>
      </c>
      <c r="F175" s="225" t="s">
        <v>1233</v>
      </c>
      <c r="G175" s="222"/>
      <c r="H175" s="226">
        <v>100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175</v>
      </c>
      <c r="AU175" s="232" t="s">
        <v>79</v>
      </c>
      <c r="AV175" s="12" t="s">
        <v>79</v>
      </c>
      <c r="AW175" s="12" t="s">
        <v>31</v>
      </c>
      <c r="AX175" s="12" t="s">
        <v>69</v>
      </c>
      <c r="AY175" s="232" t="s">
        <v>151</v>
      </c>
    </row>
    <row r="176" s="14" customFormat="1">
      <c r="A176" s="14"/>
      <c r="B176" s="250"/>
      <c r="C176" s="251"/>
      <c r="D176" s="223" t="s">
        <v>175</v>
      </c>
      <c r="E176" s="252" t="s">
        <v>19</v>
      </c>
      <c r="F176" s="253" t="s">
        <v>249</v>
      </c>
      <c r="G176" s="251"/>
      <c r="H176" s="254">
        <v>100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175</v>
      </c>
      <c r="AU176" s="260" t="s">
        <v>79</v>
      </c>
      <c r="AV176" s="14" t="s">
        <v>150</v>
      </c>
      <c r="AW176" s="14" t="s">
        <v>31</v>
      </c>
      <c r="AX176" s="14" t="s">
        <v>77</v>
      </c>
      <c r="AY176" s="260" t="s">
        <v>151</v>
      </c>
    </row>
    <row r="177" s="2" customFormat="1" ht="24.15" customHeight="1">
      <c r="A177" s="41"/>
      <c r="B177" s="42"/>
      <c r="C177" s="208" t="s">
        <v>373</v>
      </c>
      <c r="D177" s="208" t="s">
        <v>152</v>
      </c>
      <c r="E177" s="209" t="s">
        <v>512</v>
      </c>
      <c r="F177" s="210" t="s">
        <v>513</v>
      </c>
      <c r="G177" s="211" t="s">
        <v>245</v>
      </c>
      <c r="H177" s="212">
        <v>660</v>
      </c>
      <c r="I177" s="213"/>
      <c r="J177" s="214">
        <f>ROUND(I177*H177,2)</f>
        <v>0</v>
      </c>
      <c r="K177" s="210" t="s">
        <v>239</v>
      </c>
      <c r="L177" s="47"/>
      <c r="M177" s="215" t="s">
        <v>19</v>
      </c>
      <c r="N177" s="216" t="s">
        <v>40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150</v>
      </c>
      <c r="AT177" s="219" t="s">
        <v>152</v>
      </c>
      <c r="AU177" s="219" t="s">
        <v>79</v>
      </c>
      <c r="AY177" s="20" t="s">
        <v>151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77</v>
      </c>
      <c r="BK177" s="220">
        <f>ROUND(I177*H177,2)</f>
        <v>0</v>
      </c>
      <c r="BL177" s="20" t="s">
        <v>150</v>
      </c>
      <c r="BM177" s="219" t="s">
        <v>1234</v>
      </c>
    </row>
    <row r="178" s="2" customFormat="1">
      <c r="A178" s="41"/>
      <c r="B178" s="42"/>
      <c r="C178" s="43"/>
      <c r="D178" s="245" t="s">
        <v>241</v>
      </c>
      <c r="E178" s="43"/>
      <c r="F178" s="246" t="s">
        <v>515</v>
      </c>
      <c r="G178" s="43"/>
      <c r="H178" s="43"/>
      <c r="I178" s="247"/>
      <c r="J178" s="43"/>
      <c r="K178" s="43"/>
      <c r="L178" s="47"/>
      <c r="M178" s="248"/>
      <c r="N178" s="249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241</v>
      </c>
      <c r="AU178" s="20" t="s">
        <v>79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1235</v>
      </c>
      <c r="G179" s="222"/>
      <c r="H179" s="226">
        <v>660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4" customFormat="1">
      <c r="A180" s="14"/>
      <c r="B180" s="250"/>
      <c r="C180" s="251"/>
      <c r="D180" s="223" t="s">
        <v>175</v>
      </c>
      <c r="E180" s="252" t="s">
        <v>19</v>
      </c>
      <c r="F180" s="253" t="s">
        <v>249</v>
      </c>
      <c r="G180" s="251"/>
      <c r="H180" s="254">
        <v>660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175</v>
      </c>
      <c r="AU180" s="260" t="s">
        <v>79</v>
      </c>
      <c r="AV180" s="14" t="s">
        <v>150</v>
      </c>
      <c r="AW180" s="14" t="s">
        <v>31</v>
      </c>
      <c r="AX180" s="14" t="s">
        <v>77</v>
      </c>
      <c r="AY180" s="260" t="s">
        <v>151</v>
      </c>
    </row>
    <row r="181" s="2" customFormat="1" ht="21.75" customHeight="1">
      <c r="A181" s="41"/>
      <c r="B181" s="42"/>
      <c r="C181" s="208" t="s">
        <v>379</v>
      </c>
      <c r="D181" s="208" t="s">
        <v>152</v>
      </c>
      <c r="E181" s="209" t="s">
        <v>518</v>
      </c>
      <c r="F181" s="210" t="s">
        <v>519</v>
      </c>
      <c r="G181" s="211" t="s">
        <v>245</v>
      </c>
      <c r="H181" s="212">
        <v>660</v>
      </c>
      <c r="I181" s="213"/>
      <c r="J181" s="214">
        <f>ROUND(I181*H181,2)</f>
        <v>0</v>
      </c>
      <c r="K181" s="210" t="s">
        <v>239</v>
      </c>
      <c r="L181" s="47"/>
      <c r="M181" s="215" t="s">
        <v>19</v>
      </c>
      <c r="N181" s="216" t="s">
        <v>40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150</v>
      </c>
      <c r="AT181" s="219" t="s">
        <v>152</v>
      </c>
      <c r="AU181" s="219" t="s">
        <v>79</v>
      </c>
      <c r="AY181" s="20" t="s">
        <v>151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77</v>
      </c>
      <c r="BK181" s="220">
        <f>ROUND(I181*H181,2)</f>
        <v>0</v>
      </c>
      <c r="BL181" s="20" t="s">
        <v>150</v>
      </c>
      <c r="BM181" s="219" t="s">
        <v>1236</v>
      </c>
    </row>
    <row r="182" s="2" customFormat="1">
      <c r="A182" s="41"/>
      <c r="B182" s="42"/>
      <c r="C182" s="43"/>
      <c r="D182" s="245" t="s">
        <v>241</v>
      </c>
      <c r="E182" s="43"/>
      <c r="F182" s="246" t="s">
        <v>521</v>
      </c>
      <c r="G182" s="43"/>
      <c r="H182" s="43"/>
      <c r="I182" s="247"/>
      <c r="J182" s="43"/>
      <c r="K182" s="43"/>
      <c r="L182" s="47"/>
      <c r="M182" s="248"/>
      <c r="N182" s="24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241</v>
      </c>
      <c r="AU182" s="20" t="s">
        <v>79</v>
      </c>
    </row>
    <row r="183" s="12" customFormat="1">
      <c r="A183" s="12"/>
      <c r="B183" s="221"/>
      <c r="C183" s="222"/>
      <c r="D183" s="223" t="s">
        <v>175</v>
      </c>
      <c r="E183" s="224" t="s">
        <v>19</v>
      </c>
      <c r="F183" s="225" t="s">
        <v>1237</v>
      </c>
      <c r="G183" s="222"/>
      <c r="H183" s="226">
        <v>660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2" t="s">
        <v>175</v>
      </c>
      <c r="AU183" s="232" t="s">
        <v>79</v>
      </c>
      <c r="AV183" s="12" t="s">
        <v>79</v>
      </c>
      <c r="AW183" s="12" t="s">
        <v>31</v>
      </c>
      <c r="AX183" s="12" t="s">
        <v>69</v>
      </c>
      <c r="AY183" s="232" t="s">
        <v>151</v>
      </c>
    </row>
    <row r="184" s="14" customFormat="1">
      <c r="A184" s="14"/>
      <c r="B184" s="250"/>
      <c r="C184" s="251"/>
      <c r="D184" s="223" t="s">
        <v>175</v>
      </c>
      <c r="E184" s="252" t="s">
        <v>19</v>
      </c>
      <c r="F184" s="253" t="s">
        <v>249</v>
      </c>
      <c r="G184" s="251"/>
      <c r="H184" s="254">
        <v>660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175</v>
      </c>
      <c r="AU184" s="260" t="s">
        <v>79</v>
      </c>
      <c r="AV184" s="14" t="s">
        <v>150</v>
      </c>
      <c r="AW184" s="14" t="s">
        <v>31</v>
      </c>
      <c r="AX184" s="14" t="s">
        <v>77</v>
      </c>
      <c r="AY184" s="260" t="s">
        <v>151</v>
      </c>
    </row>
    <row r="185" s="2" customFormat="1" ht="24.15" customHeight="1">
      <c r="A185" s="41"/>
      <c r="B185" s="42"/>
      <c r="C185" s="208" t="s">
        <v>385</v>
      </c>
      <c r="D185" s="208" t="s">
        <v>152</v>
      </c>
      <c r="E185" s="209" t="s">
        <v>524</v>
      </c>
      <c r="F185" s="210" t="s">
        <v>525</v>
      </c>
      <c r="G185" s="211" t="s">
        <v>245</v>
      </c>
      <c r="H185" s="212">
        <v>660</v>
      </c>
      <c r="I185" s="213"/>
      <c r="J185" s="214">
        <f>ROUND(I185*H185,2)</f>
        <v>0</v>
      </c>
      <c r="K185" s="210" t="s">
        <v>239</v>
      </c>
      <c r="L185" s="47"/>
      <c r="M185" s="215" t="s">
        <v>19</v>
      </c>
      <c r="N185" s="216" t="s">
        <v>40</v>
      </c>
      <c r="O185" s="87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150</v>
      </c>
      <c r="AT185" s="219" t="s">
        <v>152</v>
      </c>
      <c r="AU185" s="219" t="s">
        <v>79</v>
      </c>
      <c r="AY185" s="20" t="s">
        <v>151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0" t="s">
        <v>77</v>
      </c>
      <c r="BK185" s="220">
        <f>ROUND(I185*H185,2)</f>
        <v>0</v>
      </c>
      <c r="BL185" s="20" t="s">
        <v>150</v>
      </c>
      <c r="BM185" s="219" t="s">
        <v>1238</v>
      </c>
    </row>
    <row r="186" s="2" customFormat="1">
      <c r="A186" s="41"/>
      <c r="B186" s="42"/>
      <c r="C186" s="43"/>
      <c r="D186" s="245" t="s">
        <v>241</v>
      </c>
      <c r="E186" s="43"/>
      <c r="F186" s="246" t="s">
        <v>527</v>
      </c>
      <c r="G186" s="43"/>
      <c r="H186" s="43"/>
      <c r="I186" s="247"/>
      <c r="J186" s="43"/>
      <c r="K186" s="43"/>
      <c r="L186" s="47"/>
      <c r="M186" s="248"/>
      <c r="N186" s="249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241</v>
      </c>
      <c r="AU186" s="20" t="s">
        <v>79</v>
      </c>
    </row>
    <row r="187" s="12" customFormat="1">
      <c r="A187" s="12"/>
      <c r="B187" s="221"/>
      <c r="C187" s="222"/>
      <c r="D187" s="223" t="s">
        <v>175</v>
      </c>
      <c r="E187" s="224" t="s">
        <v>19</v>
      </c>
      <c r="F187" s="225" t="s">
        <v>1237</v>
      </c>
      <c r="G187" s="222"/>
      <c r="H187" s="226">
        <v>660</v>
      </c>
      <c r="I187" s="227"/>
      <c r="J187" s="222"/>
      <c r="K187" s="222"/>
      <c r="L187" s="228"/>
      <c r="M187" s="229"/>
      <c r="N187" s="230"/>
      <c r="O187" s="230"/>
      <c r="P187" s="230"/>
      <c r="Q187" s="230"/>
      <c r="R187" s="230"/>
      <c r="S187" s="230"/>
      <c r="T187" s="231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2" t="s">
        <v>175</v>
      </c>
      <c r="AU187" s="232" t="s">
        <v>79</v>
      </c>
      <c r="AV187" s="12" t="s">
        <v>79</v>
      </c>
      <c r="AW187" s="12" t="s">
        <v>31</v>
      </c>
      <c r="AX187" s="12" t="s">
        <v>69</v>
      </c>
      <c r="AY187" s="232" t="s">
        <v>151</v>
      </c>
    </row>
    <row r="188" s="14" customFormat="1">
      <c r="A188" s="14"/>
      <c r="B188" s="250"/>
      <c r="C188" s="251"/>
      <c r="D188" s="223" t="s">
        <v>175</v>
      </c>
      <c r="E188" s="252" t="s">
        <v>19</v>
      </c>
      <c r="F188" s="253" t="s">
        <v>249</v>
      </c>
      <c r="G188" s="251"/>
      <c r="H188" s="254">
        <v>660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175</v>
      </c>
      <c r="AU188" s="260" t="s">
        <v>79</v>
      </c>
      <c r="AV188" s="14" t="s">
        <v>150</v>
      </c>
      <c r="AW188" s="14" t="s">
        <v>31</v>
      </c>
      <c r="AX188" s="14" t="s">
        <v>77</v>
      </c>
      <c r="AY188" s="260" t="s">
        <v>151</v>
      </c>
    </row>
    <row r="189" s="2" customFormat="1" ht="16.5" customHeight="1">
      <c r="A189" s="41"/>
      <c r="B189" s="42"/>
      <c r="C189" s="208" t="s">
        <v>391</v>
      </c>
      <c r="D189" s="208" t="s">
        <v>152</v>
      </c>
      <c r="E189" s="209" t="s">
        <v>667</v>
      </c>
      <c r="F189" s="210" t="s">
        <v>668</v>
      </c>
      <c r="G189" s="211" t="s">
        <v>422</v>
      </c>
      <c r="H189" s="212">
        <v>14</v>
      </c>
      <c r="I189" s="213"/>
      <c r="J189" s="214">
        <f>ROUND(I189*H189,2)</f>
        <v>0</v>
      </c>
      <c r="K189" s="210" t="s">
        <v>239</v>
      </c>
      <c r="L189" s="47"/>
      <c r="M189" s="215" t="s">
        <v>19</v>
      </c>
      <c r="N189" s="216" t="s">
        <v>40</v>
      </c>
      <c r="O189" s="87"/>
      <c r="P189" s="217">
        <f>O189*H189</f>
        <v>0</v>
      </c>
      <c r="Q189" s="217">
        <v>0.0035999999999999999</v>
      </c>
      <c r="R189" s="217">
        <f>Q189*H189</f>
        <v>0.0504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150</v>
      </c>
      <c r="AT189" s="219" t="s">
        <v>152</v>
      </c>
      <c r="AU189" s="219" t="s">
        <v>79</v>
      </c>
      <c r="AY189" s="20" t="s">
        <v>151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77</v>
      </c>
      <c r="BK189" s="220">
        <f>ROUND(I189*H189,2)</f>
        <v>0</v>
      </c>
      <c r="BL189" s="20" t="s">
        <v>150</v>
      </c>
      <c r="BM189" s="219" t="s">
        <v>1239</v>
      </c>
    </row>
    <row r="190" s="2" customFormat="1">
      <c r="A190" s="41"/>
      <c r="B190" s="42"/>
      <c r="C190" s="43"/>
      <c r="D190" s="245" t="s">
        <v>241</v>
      </c>
      <c r="E190" s="43"/>
      <c r="F190" s="246" t="s">
        <v>670</v>
      </c>
      <c r="G190" s="43"/>
      <c r="H190" s="43"/>
      <c r="I190" s="247"/>
      <c r="J190" s="43"/>
      <c r="K190" s="43"/>
      <c r="L190" s="47"/>
      <c r="M190" s="248"/>
      <c r="N190" s="249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241</v>
      </c>
      <c r="AU190" s="20" t="s">
        <v>79</v>
      </c>
    </row>
    <row r="191" s="12" customFormat="1">
      <c r="A191" s="12"/>
      <c r="B191" s="221"/>
      <c r="C191" s="222"/>
      <c r="D191" s="223" t="s">
        <v>175</v>
      </c>
      <c r="E191" s="224" t="s">
        <v>19</v>
      </c>
      <c r="F191" s="225" t="s">
        <v>1240</v>
      </c>
      <c r="G191" s="222"/>
      <c r="H191" s="226">
        <v>14</v>
      </c>
      <c r="I191" s="227"/>
      <c r="J191" s="222"/>
      <c r="K191" s="222"/>
      <c r="L191" s="228"/>
      <c r="M191" s="229"/>
      <c r="N191" s="230"/>
      <c r="O191" s="230"/>
      <c r="P191" s="230"/>
      <c r="Q191" s="230"/>
      <c r="R191" s="230"/>
      <c r="S191" s="230"/>
      <c r="T191" s="23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2" t="s">
        <v>175</v>
      </c>
      <c r="AU191" s="232" t="s">
        <v>79</v>
      </c>
      <c r="AV191" s="12" t="s">
        <v>79</v>
      </c>
      <c r="AW191" s="12" t="s">
        <v>31</v>
      </c>
      <c r="AX191" s="12" t="s">
        <v>69</v>
      </c>
      <c r="AY191" s="232" t="s">
        <v>151</v>
      </c>
    </row>
    <row r="192" s="14" customFormat="1">
      <c r="A192" s="14"/>
      <c r="B192" s="250"/>
      <c r="C192" s="251"/>
      <c r="D192" s="223" t="s">
        <v>175</v>
      </c>
      <c r="E192" s="252" t="s">
        <v>19</v>
      </c>
      <c r="F192" s="253" t="s">
        <v>249</v>
      </c>
      <c r="G192" s="251"/>
      <c r="H192" s="254">
        <v>14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175</v>
      </c>
      <c r="AU192" s="260" t="s">
        <v>79</v>
      </c>
      <c r="AV192" s="14" t="s">
        <v>150</v>
      </c>
      <c r="AW192" s="14" t="s">
        <v>31</v>
      </c>
      <c r="AX192" s="14" t="s">
        <v>77</v>
      </c>
      <c r="AY192" s="260" t="s">
        <v>151</v>
      </c>
    </row>
    <row r="193" s="11" customFormat="1" ht="22.8" customHeight="1">
      <c r="A193" s="11"/>
      <c r="B193" s="194"/>
      <c r="C193" s="195"/>
      <c r="D193" s="196" t="s">
        <v>68</v>
      </c>
      <c r="E193" s="243" t="s">
        <v>185</v>
      </c>
      <c r="F193" s="243" t="s">
        <v>554</v>
      </c>
      <c r="G193" s="195"/>
      <c r="H193" s="195"/>
      <c r="I193" s="198"/>
      <c r="J193" s="244">
        <f>BK193</f>
        <v>0</v>
      </c>
      <c r="K193" s="195"/>
      <c r="L193" s="200"/>
      <c r="M193" s="201"/>
      <c r="N193" s="202"/>
      <c r="O193" s="202"/>
      <c r="P193" s="203">
        <f>SUM(P194:P202)</f>
        <v>0</v>
      </c>
      <c r="Q193" s="202"/>
      <c r="R193" s="203">
        <f>SUM(R194:R202)</f>
        <v>0.0041999999999999997</v>
      </c>
      <c r="S193" s="202"/>
      <c r="T193" s="204">
        <f>SUM(T194:T202)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5" t="s">
        <v>77</v>
      </c>
      <c r="AT193" s="206" t="s">
        <v>68</v>
      </c>
      <c r="AU193" s="206" t="s">
        <v>77</v>
      </c>
      <c r="AY193" s="205" t="s">
        <v>151</v>
      </c>
      <c r="BK193" s="207">
        <f>SUM(BK194:BK202)</f>
        <v>0</v>
      </c>
    </row>
    <row r="194" s="2" customFormat="1" ht="21.75" customHeight="1">
      <c r="A194" s="41"/>
      <c r="B194" s="42"/>
      <c r="C194" s="208" t="s">
        <v>397</v>
      </c>
      <c r="D194" s="208" t="s">
        <v>152</v>
      </c>
      <c r="E194" s="209" t="s">
        <v>556</v>
      </c>
      <c r="F194" s="210" t="s">
        <v>557</v>
      </c>
      <c r="G194" s="211" t="s">
        <v>238</v>
      </c>
      <c r="H194" s="212">
        <v>2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1241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559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2" customFormat="1" ht="16.5" customHeight="1">
      <c r="A196" s="41"/>
      <c r="B196" s="42"/>
      <c r="C196" s="261" t="s">
        <v>402</v>
      </c>
      <c r="D196" s="261" t="s">
        <v>349</v>
      </c>
      <c r="E196" s="262" t="s">
        <v>561</v>
      </c>
      <c r="F196" s="263" t="s">
        <v>562</v>
      </c>
      <c r="G196" s="264" t="s">
        <v>238</v>
      </c>
      <c r="H196" s="265">
        <v>2</v>
      </c>
      <c r="I196" s="266"/>
      <c r="J196" s="267">
        <f>ROUND(I196*H196,2)</f>
        <v>0</v>
      </c>
      <c r="K196" s="263" t="s">
        <v>239</v>
      </c>
      <c r="L196" s="268"/>
      <c r="M196" s="269" t="s">
        <v>19</v>
      </c>
      <c r="N196" s="270" t="s">
        <v>40</v>
      </c>
      <c r="O196" s="87"/>
      <c r="P196" s="217">
        <f>O196*H196</f>
        <v>0</v>
      </c>
      <c r="Q196" s="217">
        <v>0.0020999999999999999</v>
      </c>
      <c r="R196" s="217">
        <f>Q196*H196</f>
        <v>0.0041999999999999997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181</v>
      </c>
      <c r="AT196" s="219" t="s">
        <v>349</v>
      </c>
      <c r="AU196" s="219" t="s">
        <v>79</v>
      </c>
      <c r="AY196" s="20" t="s">
        <v>151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77</v>
      </c>
      <c r="BK196" s="220">
        <f>ROUND(I196*H196,2)</f>
        <v>0</v>
      </c>
      <c r="BL196" s="20" t="s">
        <v>150</v>
      </c>
      <c r="BM196" s="219" t="s">
        <v>1242</v>
      </c>
    </row>
    <row r="197" s="12" customFormat="1">
      <c r="A197" s="12"/>
      <c r="B197" s="221"/>
      <c r="C197" s="222"/>
      <c r="D197" s="223" t="s">
        <v>175</v>
      </c>
      <c r="E197" s="224" t="s">
        <v>19</v>
      </c>
      <c r="F197" s="225" t="s">
        <v>1243</v>
      </c>
      <c r="G197" s="222"/>
      <c r="H197" s="226">
        <v>2</v>
      </c>
      <c r="I197" s="227"/>
      <c r="J197" s="222"/>
      <c r="K197" s="222"/>
      <c r="L197" s="228"/>
      <c r="M197" s="229"/>
      <c r="N197" s="230"/>
      <c r="O197" s="230"/>
      <c r="P197" s="230"/>
      <c r="Q197" s="230"/>
      <c r="R197" s="230"/>
      <c r="S197" s="230"/>
      <c r="T197" s="231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2" t="s">
        <v>175</v>
      </c>
      <c r="AU197" s="232" t="s">
        <v>79</v>
      </c>
      <c r="AV197" s="12" t="s">
        <v>79</v>
      </c>
      <c r="AW197" s="12" t="s">
        <v>31</v>
      </c>
      <c r="AX197" s="12" t="s">
        <v>69</v>
      </c>
      <c r="AY197" s="232" t="s">
        <v>151</v>
      </c>
    </row>
    <row r="198" s="14" customFormat="1">
      <c r="A198" s="14"/>
      <c r="B198" s="250"/>
      <c r="C198" s="251"/>
      <c r="D198" s="223" t="s">
        <v>175</v>
      </c>
      <c r="E198" s="252" t="s">
        <v>19</v>
      </c>
      <c r="F198" s="253" t="s">
        <v>249</v>
      </c>
      <c r="G198" s="251"/>
      <c r="H198" s="254">
        <v>2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175</v>
      </c>
      <c r="AU198" s="260" t="s">
        <v>79</v>
      </c>
      <c r="AV198" s="14" t="s">
        <v>150</v>
      </c>
      <c r="AW198" s="14" t="s">
        <v>31</v>
      </c>
      <c r="AX198" s="14" t="s">
        <v>77</v>
      </c>
      <c r="AY198" s="260" t="s">
        <v>151</v>
      </c>
    </row>
    <row r="199" s="2" customFormat="1" ht="16.5" customHeight="1">
      <c r="A199" s="41"/>
      <c r="B199" s="42"/>
      <c r="C199" s="208" t="s">
        <v>407</v>
      </c>
      <c r="D199" s="208" t="s">
        <v>152</v>
      </c>
      <c r="E199" s="209" t="s">
        <v>963</v>
      </c>
      <c r="F199" s="210" t="s">
        <v>964</v>
      </c>
      <c r="G199" s="211" t="s">
        <v>422</v>
      </c>
      <c r="H199" s="212">
        <v>14</v>
      </c>
      <c r="I199" s="213"/>
      <c r="J199" s="214">
        <f>ROUND(I199*H199,2)</f>
        <v>0</v>
      </c>
      <c r="K199" s="210" t="s">
        <v>239</v>
      </c>
      <c r="L199" s="47"/>
      <c r="M199" s="215" t="s">
        <v>19</v>
      </c>
      <c r="N199" s="216" t="s">
        <v>40</v>
      </c>
      <c r="O199" s="87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9" t="s">
        <v>150</v>
      </c>
      <c r="AT199" s="219" t="s">
        <v>152</v>
      </c>
      <c r="AU199" s="219" t="s">
        <v>79</v>
      </c>
      <c r="AY199" s="20" t="s">
        <v>151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0" t="s">
        <v>77</v>
      </c>
      <c r="BK199" s="220">
        <f>ROUND(I199*H199,2)</f>
        <v>0</v>
      </c>
      <c r="BL199" s="20" t="s">
        <v>150</v>
      </c>
      <c r="BM199" s="219" t="s">
        <v>1244</v>
      </c>
    </row>
    <row r="200" s="2" customFormat="1">
      <c r="A200" s="41"/>
      <c r="B200" s="42"/>
      <c r="C200" s="43"/>
      <c r="D200" s="245" t="s">
        <v>241</v>
      </c>
      <c r="E200" s="43"/>
      <c r="F200" s="246" t="s">
        <v>966</v>
      </c>
      <c r="G200" s="43"/>
      <c r="H200" s="43"/>
      <c r="I200" s="247"/>
      <c r="J200" s="43"/>
      <c r="K200" s="43"/>
      <c r="L200" s="47"/>
      <c r="M200" s="248"/>
      <c r="N200" s="249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241</v>
      </c>
      <c r="AU200" s="20" t="s">
        <v>79</v>
      </c>
    </row>
    <row r="201" s="12" customFormat="1">
      <c r="A201" s="12"/>
      <c r="B201" s="221"/>
      <c r="C201" s="222"/>
      <c r="D201" s="223" t="s">
        <v>175</v>
      </c>
      <c r="E201" s="224" t="s">
        <v>19</v>
      </c>
      <c r="F201" s="225" t="s">
        <v>1240</v>
      </c>
      <c r="G201" s="222"/>
      <c r="H201" s="226">
        <v>14</v>
      </c>
      <c r="I201" s="227"/>
      <c r="J201" s="222"/>
      <c r="K201" s="222"/>
      <c r="L201" s="228"/>
      <c r="M201" s="229"/>
      <c r="N201" s="230"/>
      <c r="O201" s="230"/>
      <c r="P201" s="230"/>
      <c r="Q201" s="230"/>
      <c r="R201" s="230"/>
      <c r="S201" s="230"/>
      <c r="T201" s="231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32" t="s">
        <v>175</v>
      </c>
      <c r="AU201" s="232" t="s">
        <v>79</v>
      </c>
      <c r="AV201" s="12" t="s">
        <v>79</v>
      </c>
      <c r="AW201" s="12" t="s">
        <v>31</v>
      </c>
      <c r="AX201" s="12" t="s">
        <v>69</v>
      </c>
      <c r="AY201" s="232" t="s">
        <v>151</v>
      </c>
    </row>
    <row r="202" s="14" customFormat="1">
      <c r="A202" s="14"/>
      <c r="B202" s="250"/>
      <c r="C202" s="251"/>
      <c r="D202" s="223" t="s">
        <v>175</v>
      </c>
      <c r="E202" s="252" t="s">
        <v>19</v>
      </c>
      <c r="F202" s="253" t="s">
        <v>249</v>
      </c>
      <c r="G202" s="251"/>
      <c r="H202" s="254">
        <v>14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175</v>
      </c>
      <c r="AU202" s="260" t="s">
        <v>79</v>
      </c>
      <c r="AV202" s="14" t="s">
        <v>150</v>
      </c>
      <c r="AW202" s="14" t="s">
        <v>31</v>
      </c>
      <c r="AX202" s="14" t="s">
        <v>77</v>
      </c>
      <c r="AY202" s="260" t="s">
        <v>151</v>
      </c>
    </row>
    <row r="203" s="11" customFormat="1" ht="22.8" customHeight="1">
      <c r="A203" s="11"/>
      <c r="B203" s="194"/>
      <c r="C203" s="195"/>
      <c r="D203" s="196" t="s">
        <v>68</v>
      </c>
      <c r="E203" s="243" t="s">
        <v>594</v>
      </c>
      <c r="F203" s="243" t="s">
        <v>595</v>
      </c>
      <c r="G203" s="195"/>
      <c r="H203" s="195"/>
      <c r="I203" s="198"/>
      <c r="J203" s="244">
        <f>BK203</f>
        <v>0</v>
      </c>
      <c r="K203" s="195"/>
      <c r="L203" s="200"/>
      <c r="M203" s="201"/>
      <c r="N203" s="202"/>
      <c r="O203" s="202"/>
      <c r="P203" s="203">
        <f>SUM(P204:P205)</f>
        <v>0</v>
      </c>
      <c r="Q203" s="202"/>
      <c r="R203" s="203">
        <f>SUM(R204:R205)</f>
        <v>0</v>
      </c>
      <c r="S203" s="202"/>
      <c r="T203" s="204">
        <f>SUM(T204:T205)</f>
        <v>0</v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R203" s="205" t="s">
        <v>77</v>
      </c>
      <c r="AT203" s="206" t="s">
        <v>68</v>
      </c>
      <c r="AU203" s="206" t="s">
        <v>77</v>
      </c>
      <c r="AY203" s="205" t="s">
        <v>151</v>
      </c>
      <c r="BK203" s="207">
        <f>SUM(BK204:BK205)</f>
        <v>0</v>
      </c>
    </row>
    <row r="204" s="2" customFormat="1" ht="24.15" customHeight="1">
      <c r="A204" s="41"/>
      <c r="B204" s="42"/>
      <c r="C204" s="208" t="s">
        <v>414</v>
      </c>
      <c r="D204" s="208" t="s">
        <v>152</v>
      </c>
      <c r="E204" s="209" t="s">
        <v>597</v>
      </c>
      <c r="F204" s="210" t="s">
        <v>598</v>
      </c>
      <c r="G204" s="211" t="s">
        <v>332</v>
      </c>
      <c r="H204" s="212">
        <v>117.481</v>
      </c>
      <c r="I204" s="213"/>
      <c r="J204" s="214">
        <f>ROUND(I204*H204,2)</f>
        <v>0</v>
      </c>
      <c r="K204" s="210" t="s">
        <v>239</v>
      </c>
      <c r="L204" s="47"/>
      <c r="M204" s="215" t="s">
        <v>19</v>
      </c>
      <c r="N204" s="216" t="s">
        <v>40</v>
      </c>
      <c r="O204" s="87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9" t="s">
        <v>150</v>
      </c>
      <c r="AT204" s="219" t="s">
        <v>152</v>
      </c>
      <c r="AU204" s="219" t="s">
        <v>79</v>
      </c>
      <c r="AY204" s="20" t="s">
        <v>151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20" t="s">
        <v>77</v>
      </c>
      <c r="BK204" s="220">
        <f>ROUND(I204*H204,2)</f>
        <v>0</v>
      </c>
      <c r="BL204" s="20" t="s">
        <v>150</v>
      </c>
      <c r="BM204" s="219" t="s">
        <v>1245</v>
      </c>
    </row>
    <row r="205" s="2" customFormat="1">
      <c r="A205" s="41"/>
      <c r="B205" s="42"/>
      <c r="C205" s="43"/>
      <c r="D205" s="245" t="s">
        <v>241</v>
      </c>
      <c r="E205" s="43"/>
      <c r="F205" s="246" t="s">
        <v>600</v>
      </c>
      <c r="G205" s="43"/>
      <c r="H205" s="43"/>
      <c r="I205" s="247"/>
      <c r="J205" s="43"/>
      <c r="K205" s="43"/>
      <c r="L205" s="47"/>
      <c r="M205" s="271"/>
      <c r="N205" s="272"/>
      <c r="O205" s="235"/>
      <c r="P205" s="235"/>
      <c r="Q205" s="235"/>
      <c r="R205" s="235"/>
      <c r="S205" s="235"/>
      <c r="T205" s="273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241</v>
      </c>
      <c r="AU205" s="20" t="s">
        <v>79</v>
      </c>
    </row>
    <row r="206" s="2" customFormat="1" ht="6.96" customHeight="1">
      <c r="A206" s="41"/>
      <c r="B206" s="62"/>
      <c r="C206" s="63"/>
      <c r="D206" s="63"/>
      <c r="E206" s="63"/>
      <c r="F206" s="63"/>
      <c r="G206" s="63"/>
      <c r="H206" s="63"/>
      <c r="I206" s="63"/>
      <c r="J206" s="63"/>
      <c r="K206" s="63"/>
      <c r="L206" s="47"/>
      <c r="M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</sheetData>
  <sheetProtection sheet="1" autoFilter="0" formatColumns="0" formatRows="0" objects="1" scenarios="1" spinCount="100000" saltValue="AkCp4d/IQiCgRNwvHoGg89O7TSNZDVyqzvV3Y6kvc8DqzZoVNT2pgSgClG6IicORrtVXi4vdxYOgp9+DJqRkmA==" hashValue="Uu8lC+oAOX4DA8yPOrcXEE7ixCZIke3n4jjs25Nij7zbf1qZI1pMd9GquxRZKgP3Xor2UdqC2s0q01Ll0y+97g==" algorithmName="SHA-512" password="CC35"/>
  <autoFilter ref="C84:K20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11211231"/>
    <hyperlink ref="F92" r:id="rId2" display="https://podminky.urs.cz/item/CS_URS_2024_02/112101101"/>
    <hyperlink ref="F95" r:id="rId3" display="https://podminky.urs.cz/item/CS_URS_2024_02/112111111"/>
    <hyperlink ref="F98" r:id="rId4" display="https://podminky.urs.cz/item/CS_URS_2024_02/112155115"/>
    <hyperlink ref="F100" r:id="rId5" display="https://podminky.urs.cz/item/CS_URS_2024_02/112211111"/>
    <hyperlink ref="F103" r:id="rId6" display="https://podminky.urs.cz/item/CS_URS_2024_02/112251101"/>
    <hyperlink ref="F106" r:id="rId7" display="https://podminky.urs.cz/item/CS_URS_2024_02/121151125"/>
    <hyperlink ref="F110" r:id="rId8" display="https://podminky.urs.cz/item/CS_URS_2024_02/162751117"/>
    <hyperlink ref="F114" r:id="rId9" display="https://podminky.urs.cz/item/CS_URS_2024_02/162751119"/>
    <hyperlink ref="F118" r:id="rId10" display="https://podminky.urs.cz/item/CS_URS_2024_02/171152101"/>
    <hyperlink ref="F122" r:id="rId11" display="https://podminky.urs.cz/item/CS_URS_2024_02/171201231"/>
    <hyperlink ref="F126" r:id="rId12" display="https://podminky.urs.cz/item/CS_URS_2024_02/171251201"/>
    <hyperlink ref="F130" r:id="rId13" display="https://podminky.urs.cz/item/CS_URS_2024_02/181152302"/>
    <hyperlink ref="F134" r:id="rId14" display="https://podminky.urs.cz/item/CS_URS_2024_02/182151111"/>
    <hyperlink ref="F138" r:id="rId15" display="https://podminky.urs.cz/item/CS_URS_2024_02/182351023"/>
    <hyperlink ref="F142" r:id="rId16" display="https://podminky.urs.cz/item/CS_URS_2024_02/183405211"/>
    <hyperlink ref="F153" r:id="rId17" display="https://podminky.urs.cz/item/CS_URS_2024_02/211971121"/>
    <hyperlink ref="F157" r:id="rId18" display="https://podminky.urs.cz/item/CS_URS_2024_02/212752102"/>
    <hyperlink ref="F162" r:id="rId19" display="https://podminky.urs.cz/item/CS_URS_2024_02/561061121"/>
    <hyperlink ref="F169" r:id="rId20" display="https://podminky.urs.cz/item/CS_URS_2024_02/564851111"/>
    <hyperlink ref="F174" r:id="rId21" display="https://podminky.urs.cz/item/CS_URS_2024_02/569851111"/>
    <hyperlink ref="F178" r:id="rId22" display="https://podminky.urs.cz/item/CS_URS_2024_02/571901111"/>
    <hyperlink ref="F182" r:id="rId23" display="https://podminky.urs.cz/item/CS_URS_2024_02/573451112"/>
    <hyperlink ref="F186" r:id="rId24" display="https://podminky.urs.cz/item/CS_URS_2024_02/574381112"/>
    <hyperlink ref="F190" r:id="rId25" display="https://podminky.urs.cz/item/CS_URS_2024_02/599141111"/>
    <hyperlink ref="F195" r:id="rId26" display="https://podminky.urs.cz/item/CS_URS_2024_02/912211111"/>
    <hyperlink ref="F200" r:id="rId27" display="https://podminky.urs.cz/item/CS_URS_2024_02/919735111"/>
    <hyperlink ref="F205" r:id="rId28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1246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ROUND(J92,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ROUND((SUM(BE92:BE319)),  2)</f>
        <v>0</v>
      </c>
      <c r="G33" s="41"/>
      <c r="H33" s="41"/>
      <c r="I33" s="160">
        <v>0.20999999999999999</v>
      </c>
      <c r="J33" s="159">
        <f>ROUND(((SUM(BE92:BE319))*I33),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ROUND((SUM(BF92:BF319)),  2)</f>
        <v>0</v>
      </c>
      <c r="G34" s="41"/>
      <c r="H34" s="41"/>
      <c r="I34" s="160">
        <v>0.12</v>
      </c>
      <c r="J34" s="159">
        <f>ROUND(((SUM(BF92:BF319))*I34),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ROUND((SUM(BG92:BG319)),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ROUND((SUM(BH92:BH319)),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ROUND((SUM(BI92:BI319)),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SO-112 - Polní cesta VPC 24N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J93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J94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J173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225</v>
      </c>
      <c r="E63" s="240"/>
      <c r="F63" s="240"/>
      <c r="G63" s="240"/>
      <c r="H63" s="240"/>
      <c r="I63" s="240"/>
      <c r="J63" s="241">
        <f>J200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226</v>
      </c>
      <c r="E64" s="240"/>
      <c r="F64" s="240"/>
      <c r="G64" s="240"/>
      <c r="H64" s="240"/>
      <c r="I64" s="240"/>
      <c r="J64" s="241">
        <f>J220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227</v>
      </c>
      <c r="E65" s="240"/>
      <c r="F65" s="240"/>
      <c r="G65" s="240"/>
      <c r="H65" s="240"/>
      <c r="I65" s="240"/>
      <c r="J65" s="241">
        <f>J231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38"/>
      <c r="C66" s="128"/>
      <c r="D66" s="239" t="s">
        <v>228</v>
      </c>
      <c r="E66" s="240"/>
      <c r="F66" s="240"/>
      <c r="G66" s="240"/>
      <c r="H66" s="240"/>
      <c r="I66" s="240"/>
      <c r="J66" s="241">
        <f>J264</f>
        <v>0</v>
      </c>
      <c r="K66" s="128"/>
      <c r="L66" s="24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38"/>
      <c r="C67" s="128"/>
      <c r="D67" s="239" t="s">
        <v>229</v>
      </c>
      <c r="E67" s="240"/>
      <c r="F67" s="240"/>
      <c r="G67" s="240"/>
      <c r="H67" s="240"/>
      <c r="I67" s="240"/>
      <c r="J67" s="241">
        <f>J284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38"/>
      <c r="C68" s="128"/>
      <c r="D68" s="239" t="s">
        <v>230</v>
      </c>
      <c r="E68" s="240"/>
      <c r="F68" s="240"/>
      <c r="G68" s="240"/>
      <c r="H68" s="240"/>
      <c r="I68" s="240"/>
      <c r="J68" s="241">
        <f>J296</f>
        <v>0</v>
      </c>
      <c r="K68" s="128"/>
      <c r="L68" s="24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13" customFormat="1" ht="19.92" customHeight="1">
      <c r="A69" s="13"/>
      <c r="B69" s="238"/>
      <c r="C69" s="128"/>
      <c r="D69" s="239" t="s">
        <v>231</v>
      </c>
      <c r="E69" s="240"/>
      <c r="F69" s="240"/>
      <c r="G69" s="240"/>
      <c r="H69" s="240"/>
      <c r="I69" s="240"/>
      <c r="J69" s="241">
        <f>J302</f>
        <v>0</v>
      </c>
      <c r="K69" s="128"/>
      <c r="L69" s="242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="13" customFormat="1" ht="19.92" customHeight="1">
      <c r="A70" s="13"/>
      <c r="B70" s="238"/>
      <c r="C70" s="128"/>
      <c r="D70" s="239" t="s">
        <v>232</v>
      </c>
      <c r="E70" s="240"/>
      <c r="F70" s="240"/>
      <c r="G70" s="240"/>
      <c r="H70" s="240"/>
      <c r="I70" s="240"/>
      <c r="J70" s="241">
        <f>J305</f>
        <v>0</v>
      </c>
      <c r="K70" s="128"/>
      <c r="L70" s="24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="9" customFormat="1" ht="24.96" customHeight="1">
      <c r="A71" s="9"/>
      <c r="B71" s="177"/>
      <c r="C71" s="178"/>
      <c r="D71" s="179" t="s">
        <v>602</v>
      </c>
      <c r="E71" s="180"/>
      <c r="F71" s="180"/>
      <c r="G71" s="180"/>
      <c r="H71" s="180"/>
      <c r="I71" s="180"/>
      <c r="J71" s="181">
        <f>J308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3" customFormat="1" ht="19.92" customHeight="1">
      <c r="A72" s="13"/>
      <c r="B72" s="238"/>
      <c r="C72" s="128"/>
      <c r="D72" s="239" t="s">
        <v>1247</v>
      </c>
      <c r="E72" s="240"/>
      <c r="F72" s="240"/>
      <c r="G72" s="240"/>
      <c r="H72" s="240"/>
      <c r="I72" s="240"/>
      <c r="J72" s="241">
        <f>J309</f>
        <v>0</v>
      </c>
      <c r="K72" s="128"/>
      <c r="L72" s="242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135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Polní cesty a ÚSES stavby D6 Lubenec - obchvat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128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SO-112 - Polní cesta VPC 24N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16. 10. 2024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 xml:space="preserve"> </v>
      </c>
      <c r="G88" s="43"/>
      <c r="H88" s="43"/>
      <c r="I88" s="35" t="s">
        <v>30</v>
      </c>
      <c r="J88" s="39" t="str">
        <f>E21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IF(E18="","",E18)</f>
        <v>Vyplň údaj</v>
      </c>
      <c r="G89" s="43"/>
      <c r="H89" s="43"/>
      <c r="I89" s="35" t="s">
        <v>32</v>
      </c>
      <c r="J89" s="39" t="str">
        <f>E24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0" customFormat="1" ht="29.28" customHeight="1">
      <c r="A91" s="183"/>
      <c r="B91" s="184"/>
      <c r="C91" s="185" t="s">
        <v>136</v>
      </c>
      <c r="D91" s="186" t="s">
        <v>54</v>
      </c>
      <c r="E91" s="186" t="s">
        <v>50</v>
      </c>
      <c r="F91" s="186" t="s">
        <v>51</v>
      </c>
      <c r="G91" s="186" t="s">
        <v>137</v>
      </c>
      <c r="H91" s="186" t="s">
        <v>138</v>
      </c>
      <c r="I91" s="186" t="s">
        <v>139</v>
      </c>
      <c r="J91" s="186" t="s">
        <v>132</v>
      </c>
      <c r="K91" s="187" t="s">
        <v>140</v>
      </c>
      <c r="L91" s="188"/>
      <c r="M91" s="95" t="s">
        <v>19</v>
      </c>
      <c r="N91" s="96" t="s">
        <v>39</v>
      </c>
      <c r="O91" s="96" t="s">
        <v>141</v>
      </c>
      <c r="P91" s="96" t="s">
        <v>142</v>
      </c>
      <c r="Q91" s="96" t="s">
        <v>143</v>
      </c>
      <c r="R91" s="96" t="s">
        <v>144</v>
      </c>
      <c r="S91" s="96" t="s">
        <v>145</v>
      </c>
      <c r="T91" s="97" t="s">
        <v>146</v>
      </c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</row>
    <row r="92" s="2" customFormat="1" ht="22.8" customHeight="1">
      <c r="A92" s="41"/>
      <c r="B92" s="42"/>
      <c r="C92" s="102" t="s">
        <v>147</v>
      </c>
      <c r="D92" s="43"/>
      <c r="E92" s="43"/>
      <c r="F92" s="43"/>
      <c r="G92" s="43"/>
      <c r="H92" s="43"/>
      <c r="I92" s="43"/>
      <c r="J92" s="189">
        <f>BK92</f>
        <v>0</v>
      </c>
      <c r="K92" s="43"/>
      <c r="L92" s="47"/>
      <c r="M92" s="98"/>
      <c r="N92" s="190"/>
      <c r="O92" s="99"/>
      <c r="P92" s="191">
        <f>P93+P308</f>
        <v>0</v>
      </c>
      <c r="Q92" s="99"/>
      <c r="R92" s="191">
        <f>R93+R308</f>
        <v>823.40007666999986</v>
      </c>
      <c r="S92" s="99"/>
      <c r="T92" s="192">
        <f>T93+T308</f>
        <v>5.5999999999999996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133</v>
      </c>
      <c r="BK92" s="193">
        <f>BK93+BK308</f>
        <v>0</v>
      </c>
    </row>
    <row r="93" s="11" customFormat="1" ht="25.92" customHeight="1">
      <c r="A93" s="11"/>
      <c r="B93" s="194"/>
      <c r="C93" s="195"/>
      <c r="D93" s="196" t="s">
        <v>68</v>
      </c>
      <c r="E93" s="197" t="s">
        <v>233</v>
      </c>
      <c r="F93" s="197" t="s">
        <v>234</v>
      </c>
      <c r="G93" s="195"/>
      <c r="H93" s="195"/>
      <c r="I93" s="198"/>
      <c r="J93" s="199">
        <f>BK93</f>
        <v>0</v>
      </c>
      <c r="K93" s="195"/>
      <c r="L93" s="200"/>
      <c r="M93" s="201"/>
      <c r="N93" s="202"/>
      <c r="O93" s="202"/>
      <c r="P93" s="203">
        <f>P94+P173+P200+P220+P231+P264+P284+P296+P302+P305</f>
        <v>0</v>
      </c>
      <c r="Q93" s="202"/>
      <c r="R93" s="203">
        <f>R94+R173+R200+R220+R231+R264+R284+R296+R302+R305</f>
        <v>823.38537666999991</v>
      </c>
      <c r="S93" s="202"/>
      <c r="T93" s="204">
        <f>T94+T173+T200+T220+T231+T264+T284+T296+T302+T305</f>
        <v>5.5999999999999996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205" t="s">
        <v>77</v>
      </c>
      <c r="AT93" s="206" t="s">
        <v>68</v>
      </c>
      <c r="AU93" s="206" t="s">
        <v>69</v>
      </c>
      <c r="AY93" s="205" t="s">
        <v>151</v>
      </c>
      <c r="BK93" s="207">
        <f>BK94+BK173+BK200+BK220+BK231+BK264+BK284+BK296+BK302+BK305</f>
        <v>0</v>
      </c>
    </row>
    <row r="94" s="11" customFormat="1" ht="22.8" customHeight="1">
      <c r="A94" s="11"/>
      <c r="B94" s="194"/>
      <c r="C94" s="195"/>
      <c r="D94" s="196" t="s">
        <v>68</v>
      </c>
      <c r="E94" s="243" t="s">
        <v>77</v>
      </c>
      <c r="F94" s="243" t="s">
        <v>235</v>
      </c>
      <c r="G94" s="195"/>
      <c r="H94" s="195"/>
      <c r="I94" s="198"/>
      <c r="J94" s="244">
        <f>BK94</f>
        <v>0</v>
      </c>
      <c r="K94" s="195"/>
      <c r="L94" s="200"/>
      <c r="M94" s="201"/>
      <c r="N94" s="202"/>
      <c r="O94" s="202"/>
      <c r="P94" s="203">
        <f>SUM(P95:P172)</f>
        <v>0</v>
      </c>
      <c r="Q94" s="202"/>
      <c r="R94" s="203">
        <f>SUM(R95:R172)</f>
        <v>58.275509999999997</v>
      </c>
      <c r="S94" s="202"/>
      <c r="T94" s="204">
        <f>SUM(T95:T172)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205" t="s">
        <v>77</v>
      </c>
      <c r="AT94" s="206" t="s">
        <v>68</v>
      </c>
      <c r="AU94" s="206" t="s">
        <v>77</v>
      </c>
      <c r="AY94" s="205" t="s">
        <v>151</v>
      </c>
      <c r="BK94" s="207">
        <f>SUM(BK95:BK172)</f>
        <v>0</v>
      </c>
    </row>
    <row r="95" s="2" customFormat="1" ht="16.5" customHeight="1">
      <c r="A95" s="41"/>
      <c r="B95" s="42"/>
      <c r="C95" s="208" t="s">
        <v>77</v>
      </c>
      <c r="D95" s="208" t="s">
        <v>152</v>
      </c>
      <c r="E95" s="209" t="s">
        <v>291</v>
      </c>
      <c r="F95" s="210" t="s">
        <v>292</v>
      </c>
      <c r="G95" s="211" t="s">
        <v>245</v>
      </c>
      <c r="H95" s="212">
        <v>5984.54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1248</v>
      </c>
    </row>
    <row r="96" s="2" customFormat="1">
      <c r="A96" s="41"/>
      <c r="B96" s="42"/>
      <c r="C96" s="43"/>
      <c r="D96" s="245" t="s">
        <v>241</v>
      </c>
      <c r="E96" s="43"/>
      <c r="F96" s="246" t="s">
        <v>294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1249</v>
      </c>
      <c r="G97" s="222"/>
      <c r="H97" s="226">
        <v>5984.54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4" customFormat="1">
      <c r="A98" s="14"/>
      <c r="B98" s="250"/>
      <c r="C98" s="251"/>
      <c r="D98" s="223" t="s">
        <v>175</v>
      </c>
      <c r="E98" s="252" t="s">
        <v>19</v>
      </c>
      <c r="F98" s="253" t="s">
        <v>249</v>
      </c>
      <c r="G98" s="251"/>
      <c r="H98" s="254">
        <v>5984.54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0" t="s">
        <v>175</v>
      </c>
      <c r="AU98" s="260" t="s">
        <v>79</v>
      </c>
      <c r="AV98" s="14" t="s">
        <v>150</v>
      </c>
      <c r="AW98" s="14" t="s">
        <v>31</v>
      </c>
      <c r="AX98" s="14" t="s">
        <v>77</v>
      </c>
      <c r="AY98" s="260" t="s">
        <v>151</v>
      </c>
    </row>
    <row r="99" s="2" customFormat="1" ht="21.75" customHeight="1">
      <c r="A99" s="41"/>
      <c r="B99" s="42"/>
      <c r="C99" s="208" t="s">
        <v>79</v>
      </c>
      <c r="D99" s="208" t="s">
        <v>152</v>
      </c>
      <c r="E99" s="209" t="s">
        <v>1250</v>
      </c>
      <c r="F99" s="210" t="s">
        <v>1251</v>
      </c>
      <c r="G99" s="211" t="s">
        <v>276</v>
      </c>
      <c r="H99" s="212">
        <v>5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1252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1253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1254</v>
      </c>
      <c r="G101" s="222"/>
      <c r="H101" s="226">
        <v>5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69</v>
      </c>
      <c r="AY101" s="232" t="s">
        <v>151</v>
      </c>
    </row>
    <row r="102" s="14" customFormat="1">
      <c r="A102" s="14"/>
      <c r="B102" s="250"/>
      <c r="C102" s="251"/>
      <c r="D102" s="223" t="s">
        <v>175</v>
      </c>
      <c r="E102" s="252" t="s">
        <v>19</v>
      </c>
      <c r="F102" s="253" t="s">
        <v>249</v>
      </c>
      <c r="G102" s="251"/>
      <c r="H102" s="254">
        <v>5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0" t="s">
        <v>175</v>
      </c>
      <c r="AU102" s="260" t="s">
        <v>79</v>
      </c>
      <c r="AV102" s="14" t="s">
        <v>150</v>
      </c>
      <c r="AW102" s="14" t="s">
        <v>31</v>
      </c>
      <c r="AX102" s="14" t="s">
        <v>77</v>
      </c>
      <c r="AY102" s="260" t="s">
        <v>151</v>
      </c>
    </row>
    <row r="103" s="2" customFormat="1" ht="21.75" customHeight="1">
      <c r="A103" s="41"/>
      <c r="B103" s="42"/>
      <c r="C103" s="208" t="s">
        <v>160</v>
      </c>
      <c r="D103" s="208" t="s">
        <v>152</v>
      </c>
      <c r="E103" s="209" t="s">
        <v>609</v>
      </c>
      <c r="F103" s="210" t="s">
        <v>610</v>
      </c>
      <c r="G103" s="211" t="s">
        <v>276</v>
      </c>
      <c r="H103" s="212">
        <v>196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1255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612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1256</v>
      </c>
      <c r="G105" s="222"/>
      <c r="H105" s="226">
        <v>175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69</v>
      </c>
      <c r="AY105" s="232" t="s">
        <v>151</v>
      </c>
    </row>
    <row r="106" s="12" customFormat="1">
      <c r="A106" s="12"/>
      <c r="B106" s="221"/>
      <c r="C106" s="222"/>
      <c r="D106" s="223" t="s">
        <v>175</v>
      </c>
      <c r="E106" s="224" t="s">
        <v>19</v>
      </c>
      <c r="F106" s="225" t="s">
        <v>1257</v>
      </c>
      <c r="G106" s="222"/>
      <c r="H106" s="226">
        <v>21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175</v>
      </c>
      <c r="AU106" s="232" t="s">
        <v>79</v>
      </c>
      <c r="AV106" s="12" t="s">
        <v>79</v>
      </c>
      <c r="AW106" s="12" t="s">
        <v>31</v>
      </c>
      <c r="AX106" s="12" t="s">
        <v>69</v>
      </c>
      <c r="AY106" s="232" t="s">
        <v>151</v>
      </c>
    </row>
    <row r="107" s="14" customFormat="1">
      <c r="A107" s="14"/>
      <c r="B107" s="250"/>
      <c r="C107" s="251"/>
      <c r="D107" s="223" t="s">
        <v>175</v>
      </c>
      <c r="E107" s="252" t="s">
        <v>19</v>
      </c>
      <c r="F107" s="253" t="s">
        <v>249</v>
      </c>
      <c r="G107" s="251"/>
      <c r="H107" s="254">
        <v>196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0" t="s">
        <v>175</v>
      </c>
      <c r="AU107" s="260" t="s">
        <v>79</v>
      </c>
      <c r="AV107" s="14" t="s">
        <v>150</v>
      </c>
      <c r="AW107" s="14" t="s">
        <v>31</v>
      </c>
      <c r="AX107" s="14" t="s">
        <v>77</v>
      </c>
      <c r="AY107" s="260" t="s">
        <v>151</v>
      </c>
    </row>
    <row r="108" s="2" customFormat="1" ht="24.15" customHeight="1">
      <c r="A108" s="41"/>
      <c r="B108" s="42"/>
      <c r="C108" s="208" t="s">
        <v>150</v>
      </c>
      <c r="D108" s="208" t="s">
        <v>152</v>
      </c>
      <c r="E108" s="209" t="s">
        <v>307</v>
      </c>
      <c r="F108" s="210" t="s">
        <v>308</v>
      </c>
      <c r="G108" s="211" t="s">
        <v>276</v>
      </c>
      <c r="H108" s="212">
        <v>31.25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1258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310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1259</v>
      </c>
      <c r="G110" s="222"/>
      <c r="H110" s="226">
        <v>31.25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31.25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37.8" customHeight="1">
      <c r="A112" s="41"/>
      <c r="B112" s="42"/>
      <c r="C112" s="208" t="s">
        <v>167</v>
      </c>
      <c r="D112" s="208" t="s">
        <v>152</v>
      </c>
      <c r="E112" s="209" t="s">
        <v>312</v>
      </c>
      <c r="F112" s="210" t="s">
        <v>313</v>
      </c>
      <c r="G112" s="211" t="s">
        <v>276</v>
      </c>
      <c r="H112" s="212">
        <v>1855.0899999999999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1260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315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1261</v>
      </c>
      <c r="G114" s="222"/>
      <c r="H114" s="226">
        <v>1640.8399999999999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2" customFormat="1">
      <c r="A115" s="12"/>
      <c r="B115" s="221"/>
      <c r="C115" s="222"/>
      <c r="D115" s="223" t="s">
        <v>175</v>
      </c>
      <c r="E115" s="224" t="s">
        <v>19</v>
      </c>
      <c r="F115" s="225" t="s">
        <v>1262</v>
      </c>
      <c r="G115" s="222"/>
      <c r="H115" s="226">
        <v>214.25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2" t="s">
        <v>175</v>
      </c>
      <c r="AU115" s="232" t="s">
        <v>79</v>
      </c>
      <c r="AV115" s="12" t="s">
        <v>79</v>
      </c>
      <c r="AW115" s="12" t="s">
        <v>31</v>
      </c>
      <c r="AX115" s="12" t="s">
        <v>69</v>
      </c>
      <c r="AY115" s="232" t="s">
        <v>151</v>
      </c>
    </row>
    <row r="116" s="14" customFormat="1">
      <c r="A116" s="14"/>
      <c r="B116" s="250"/>
      <c r="C116" s="251"/>
      <c r="D116" s="223" t="s">
        <v>175</v>
      </c>
      <c r="E116" s="252" t="s">
        <v>19</v>
      </c>
      <c r="F116" s="253" t="s">
        <v>249</v>
      </c>
      <c r="G116" s="251"/>
      <c r="H116" s="254">
        <v>1855.0899999999999</v>
      </c>
      <c r="I116" s="255"/>
      <c r="J116" s="251"/>
      <c r="K116" s="251"/>
      <c r="L116" s="256"/>
      <c r="M116" s="257"/>
      <c r="N116" s="258"/>
      <c r="O116" s="258"/>
      <c r="P116" s="258"/>
      <c r="Q116" s="258"/>
      <c r="R116" s="258"/>
      <c r="S116" s="258"/>
      <c r="T116" s="25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0" t="s">
        <v>175</v>
      </c>
      <c r="AU116" s="260" t="s">
        <v>79</v>
      </c>
      <c r="AV116" s="14" t="s">
        <v>150</v>
      </c>
      <c r="AW116" s="14" t="s">
        <v>31</v>
      </c>
      <c r="AX116" s="14" t="s">
        <v>77</v>
      </c>
      <c r="AY116" s="260" t="s">
        <v>151</v>
      </c>
    </row>
    <row r="117" s="2" customFormat="1" ht="37.8" customHeight="1">
      <c r="A117" s="41"/>
      <c r="B117" s="42"/>
      <c r="C117" s="208" t="s">
        <v>171</v>
      </c>
      <c r="D117" s="208" t="s">
        <v>152</v>
      </c>
      <c r="E117" s="209" t="s">
        <v>318</v>
      </c>
      <c r="F117" s="210" t="s">
        <v>319</v>
      </c>
      <c r="G117" s="211" t="s">
        <v>276</v>
      </c>
      <c r="H117" s="212">
        <v>9275.4500000000007</v>
      </c>
      <c r="I117" s="213"/>
      <c r="J117" s="214">
        <f>ROUND(I117*H117,2)</f>
        <v>0</v>
      </c>
      <c r="K117" s="210" t="s">
        <v>239</v>
      </c>
      <c r="L117" s="47"/>
      <c r="M117" s="215" t="s">
        <v>19</v>
      </c>
      <c r="N117" s="216" t="s">
        <v>40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150</v>
      </c>
      <c r="AT117" s="219" t="s">
        <v>152</v>
      </c>
      <c r="AU117" s="219" t="s">
        <v>79</v>
      </c>
      <c r="AY117" s="20" t="s">
        <v>151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77</v>
      </c>
      <c r="BK117" s="220">
        <f>ROUND(I117*H117,2)</f>
        <v>0</v>
      </c>
      <c r="BL117" s="20" t="s">
        <v>150</v>
      </c>
      <c r="BM117" s="219" t="s">
        <v>1263</v>
      </c>
    </row>
    <row r="118" s="2" customFormat="1">
      <c r="A118" s="41"/>
      <c r="B118" s="42"/>
      <c r="C118" s="43"/>
      <c r="D118" s="245" t="s">
        <v>241</v>
      </c>
      <c r="E118" s="43"/>
      <c r="F118" s="246" t="s">
        <v>321</v>
      </c>
      <c r="G118" s="43"/>
      <c r="H118" s="43"/>
      <c r="I118" s="247"/>
      <c r="J118" s="43"/>
      <c r="K118" s="43"/>
      <c r="L118" s="47"/>
      <c r="M118" s="248"/>
      <c r="N118" s="249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241</v>
      </c>
      <c r="AU118" s="20" t="s">
        <v>79</v>
      </c>
    </row>
    <row r="119" s="12" customFormat="1">
      <c r="A119" s="12"/>
      <c r="B119" s="221"/>
      <c r="C119" s="222"/>
      <c r="D119" s="223" t="s">
        <v>175</v>
      </c>
      <c r="E119" s="224" t="s">
        <v>19</v>
      </c>
      <c r="F119" s="225" t="s">
        <v>1264</v>
      </c>
      <c r="G119" s="222"/>
      <c r="H119" s="226">
        <v>9275.4500000000007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175</v>
      </c>
      <c r="AU119" s="232" t="s">
        <v>79</v>
      </c>
      <c r="AV119" s="12" t="s">
        <v>79</v>
      </c>
      <c r="AW119" s="12" t="s">
        <v>31</v>
      </c>
      <c r="AX119" s="12" t="s">
        <v>69</v>
      </c>
      <c r="AY119" s="232" t="s">
        <v>151</v>
      </c>
    </row>
    <row r="120" s="14" customFormat="1">
      <c r="A120" s="14"/>
      <c r="B120" s="250"/>
      <c r="C120" s="251"/>
      <c r="D120" s="223" t="s">
        <v>175</v>
      </c>
      <c r="E120" s="252" t="s">
        <v>19</v>
      </c>
      <c r="F120" s="253" t="s">
        <v>249</v>
      </c>
      <c r="G120" s="251"/>
      <c r="H120" s="254">
        <v>9275.4500000000007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0" t="s">
        <v>175</v>
      </c>
      <c r="AU120" s="260" t="s">
        <v>79</v>
      </c>
      <c r="AV120" s="14" t="s">
        <v>150</v>
      </c>
      <c r="AW120" s="14" t="s">
        <v>31</v>
      </c>
      <c r="AX120" s="14" t="s">
        <v>77</v>
      </c>
      <c r="AY120" s="260" t="s">
        <v>151</v>
      </c>
    </row>
    <row r="121" s="2" customFormat="1" ht="24.15" customHeight="1">
      <c r="A121" s="41"/>
      <c r="B121" s="42"/>
      <c r="C121" s="208" t="s">
        <v>177</v>
      </c>
      <c r="D121" s="208" t="s">
        <v>152</v>
      </c>
      <c r="E121" s="209" t="s">
        <v>324</v>
      </c>
      <c r="F121" s="210" t="s">
        <v>325</v>
      </c>
      <c r="G121" s="211" t="s">
        <v>276</v>
      </c>
      <c r="H121" s="212">
        <v>245</v>
      </c>
      <c r="I121" s="213"/>
      <c r="J121" s="214">
        <f>ROUND(I121*H121,2)</f>
        <v>0</v>
      </c>
      <c r="K121" s="210" t="s">
        <v>239</v>
      </c>
      <c r="L121" s="47"/>
      <c r="M121" s="215" t="s">
        <v>19</v>
      </c>
      <c r="N121" s="216" t="s">
        <v>40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150</v>
      </c>
      <c r="AT121" s="219" t="s">
        <v>152</v>
      </c>
      <c r="AU121" s="219" t="s">
        <v>79</v>
      </c>
      <c r="AY121" s="20" t="s">
        <v>151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77</v>
      </c>
      <c r="BK121" s="220">
        <f>ROUND(I121*H121,2)</f>
        <v>0</v>
      </c>
      <c r="BL121" s="20" t="s">
        <v>150</v>
      </c>
      <c r="BM121" s="219" t="s">
        <v>1265</v>
      </c>
    </row>
    <row r="122" s="2" customFormat="1">
      <c r="A122" s="41"/>
      <c r="B122" s="42"/>
      <c r="C122" s="43"/>
      <c r="D122" s="245" t="s">
        <v>241</v>
      </c>
      <c r="E122" s="43"/>
      <c r="F122" s="246" t="s">
        <v>327</v>
      </c>
      <c r="G122" s="43"/>
      <c r="H122" s="43"/>
      <c r="I122" s="247"/>
      <c r="J122" s="43"/>
      <c r="K122" s="43"/>
      <c r="L122" s="47"/>
      <c r="M122" s="248"/>
      <c r="N122" s="24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241</v>
      </c>
      <c r="AU122" s="20" t="s">
        <v>79</v>
      </c>
    </row>
    <row r="123" s="12" customFormat="1">
      <c r="A123" s="12"/>
      <c r="B123" s="221"/>
      <c r="C123" s="222"/>
      <c r="D123" s="223" t="s">
        <v>175</v>
      </c>
      <c r="E123" s="224" t="s">
        <v>19</v>
      </c>
      <c r="F123" s="225" t="s">
        <v>1266</v>
      </c>
      <c r="G123" s="222"/>
      <c r="H123" s="226">
        <v>245</v>
      </c>
      <c r="I123" s="227"/>
      <c r="J123" s="222"/>
      <c r="K123" s="222"/>
      <c r="L123" s="228"/>
      <c r="M123" s="229"/>
      <c r="N123" s="230"/>
      <c r="O123" s="230"/>
      <c r="P123" s="230"/>
      <c r="Q123" s="230"/>
      <c r="R123" s="230"/>
      <c r="S123" s="230"/>
      <c r="T123" s="23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2" t="s">
        <v>175</v>
      </c>
      <c r="AU123" s="232" t="s">
        <v>79</v>
      </c>
      <c r="AV123" s="12" t="s">
        <v>79</v>
      </c>
      <c r="AW123" s="12" t="s">
        <v>31</v>
      </c>
      <c r="AX123" s="12" t="s">
        <v>69</v>
      </c>
      <c r="AY123" s="232" t="s">
        <v>151</v>
      </c>
    </row>
    <row r="124" s="14" customFormat="1">
      <c r="A124" s="14"/>
      <c r="B124" s="250"/>
      <c r="C124" s="251"/>
      <c r="D124" s="223" t="s">
        <v>175</v>
      </c>
      <c r="E124" s="252" t="s">
        <v>19</v>
      </c>
      <c r="F124" s="253" t="s">
        <v>249</v>
      </c>
      <c r="G124" s="251"/>
      <c r="H124" s="254">
        <v>245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0" t="s">
        <v>175</v>
      </c>
      <c r="AU124" s="260" t="s">
        <v>79</v>
      </c>
      <c r="AV124" s="14" t="s">
        <v>150</v>
      </c>
      <c r="AW124" s="14" t="s">
        <v>31</v>
      </c>
      <c r="AX124" s="14" t="s">
        <v>77</v>
      </c>
      <c r="AY124" s="260" t="s">
        <v>151</v>
      </c>
    </row>
    <row r="125" s="2" customFormat="1" ht="24.15" customHeight="1">
      <c r="A125" s="41"/>
      <c r="B125" s="42"/>
      <c r="C125" s="208" t="s">
        <v>181</v>
      </c>
      <c r="D125" s="208" t="s">
        <v>152</v>
      </c>
      <c r="E125" s="209" t="s">
        <v>330</v>
      </c>
      <c r="F125" s="210" t="s">
        <v>331</v>
      </c>
      <c r="G125" s="211" t="s">
        <v>332</v>
      </c>
      <c r="H125" s="212">
        <v>3339.1619999999998</v>
      </c>
      <c r="I125" s="213"/>
      <c r="J125" s="214">
        <f>ROUND(I125*H125,2)</f>
        <v>0</v>
      </c>
      <c r="K125" s="210" t="s">
        <v>239</v>
      </c>
      <c r="L125" s="47"/>
      <c r="M125" s="215" t="s">
        <v>19</v>
      </c>
      <c r="N125" s="216" t="s">
        <v>40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150</v>
      </c>
      <c r="AT125" s="219" t="s">
        <v>152</v>
      </c>
      <c r="AU125" s="219" t="s">
        <v>79</v>
      </c>
      <c r="AY125" s="20" t="s">
        <v>151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77</v>
      </c>
      <c r="BK125" s="220">
        <f>ROUND(I125*H125,2)</f>
        <v>0</v>
      </c>
      <c r="BL125" s="20" t="s">
        <v>150</v>
      </c>
      <c r="BM125" s="219" t="s">
        <v>1267</v>
      </c>
    </row>
    <row r="126" s="2" customFormat="1">
      <c r="A126" s="41"/>
      <c r="B126" s="42"/>
      <c r="C126" s="43"/>
      <c r="D126" s="245" t="s">
        <v>241</v>
      </c>
      <c r="E126" s="43"/>
      <c r="F126" s="246" t="s">
        <v>334</v>
      </c>
      <c r="G126" s="43"/>
      <c r="H126" s="43"/>
      <c r="I126" s="247"/>
      <c r="J126" s="43"/>
      <c r="K126" s="43"/>
      <c r="L126" s="47"/>
      <c r="M126" s="248"/>
      <c r="N126" s="249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241</v>
      </c>
      <c r="AU126" s="20" t="s">
        <v>79</v>
      </c>
    </row>
    <row r="127" s="12" customFormat="1">
      <c r="A127" s="12"/>
      <c r="B127" s="221"/>
      <c r="C127" s="222"/>
      <c r="D127" s="223" t="s">
        <v>175</v>
      </c>
      <c r="E127" s="224" t="s">
        <v>19</v>
      </c>
      <c r="F127" s="225" t="s">
        <v>1268</v>
      </c>
      <c r="G127" s="222"/>
      <c r="H127" s="226">
        <v>3339.1619999999998</v>
      </c>
      <c r="I127" s="227"/>
      <c r="J127" s="222"/>
      <c r="K127" s="222"/>
      <c r="L127" s="228"/>
      <c r="M127" s="229"/>
      <c r="N127" s="230"/>
      <c r="O127" s="230"/>
      <c r="P127" s="230"/>
      <c r="Q127" s="230"/>
      <c r="R127" s="230"/>
      <c r="S127" s="230"/>
      <c r="T127" s="23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2" t="s">
        <v>175</v>
      </c>
      <c r="AU127" s="232" t="s">
        <v>79</v>
      </c>
      <c r="AV127" s="12" t="s">
        <v>79</v>
      </c>
      <c r="AW127" s="12" t="s">
        <v>31</v>
      </c>
      <c r="AX127" s="12" t="s">
        <v>69</v>
      </c>
      <c r="AY127" s="232" t="s">
        <v>151</v>
      </c>
    </row>
    <row r="128" s="14" customFormat="1">
      <c r="A128" s="14"/>
      <c r="B128" s="250"/>
      <c r="C128" s="251"/>
      <c r="D128" s="223" t="s">
        <v>175</v>
      </c>
      <c r="E128" s="252" t="s">
        <v>19</v>
      </c>
      <c r="F128" s="253" t="s">
        <v>249</v>
      </c>
      <c r="G128" s="251"/>
      <c r="H128" s="254">
        <v>3339.1619999999998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175</v>
      </c>
      <c r="AU128" s="260" t="s">
        <v>79</v>
      </c>
      <c r="AV128" s="14" t="s">
        <v>150</v>
      </c>
      <c r="AW128" s="14" t="s">
        <v>31</v>
      </c>
      <c r="AX128" s="14" t="s">
        <v>77</v>
      </c>
      <c r="AY128" s="260" t="s">
        <v>151</v>
      </c>
    </row>
    <row r="129" s="2" customFormat="1" ht="24.15" customHeight="1">
      <c r="A129" s="41"/>
      <c r="B129" s="42"/>
      <c r="C129" s="208" t="s">
        <v>185</v>
      </c>
      <c r="D129" s="208" t="s">
        <v>152</v>
      </c>
      <c r="E129" s="209" t="s">
        <v>337</v>
      </c>
      <c r="F129" s="210" t="s">
        <v>338</v>
      </c>
      <c r="G129" s="211" t="s">
        <v>276</v>
      </c>
      <c r="H129" s="212">
        <v>1855.0899999999999</v>
      </c>
      <c r="I129" s="213"/>
      <c r="J129" s="214">
        <f>ROUND(I129*H129,2)</f>
        <v>0</v>
      </c>
      <c r="K129" s="210" t="s">
        <v>239</v>
      </c>
      <c r="L129" s="47"/>
      <c r="M129" s="215" t="s">
        <v>19</v>
      </c>
      <c r="N129" s="216" t="s">
        <v>40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150</v>
      </c>
      <c r="AT129" s="219" t="s">
        <v>152</v>
      </c>
      <c r="AU129" s="219" t="s">
        <v>79</v>
      </c>
      <c r="AY129" s="20" t="s">
        <v>151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77</v>
      </c>
      <c r="BK129" s="220">
        <f>ROUND(I129*H129,2)</f>
        <v>0</v>
      </c>
      <c r="BL129" s="20" t="s">
        <v>150</v>
      </c>
      <c r="BM129" s="219" t="s">
        <v>1269</v>
      </c>
    </row>
    <row r="130" s="2" customFormat="1">
      <c r="A130" s="41"/>
      <c r="B130" s="42"/>
      <c r="C130" s="43"/>
      <c r="D130" s="245" t="s">
        <v>241</v>
      </c>
      <c r="E130" s="43"/>
      <c r="F130" s="246" t="s">
        <v>340</v>
      </c>
      <c r="G130" s="43"/>
      <c r="H130" s="43"/>
      <c r="I130" s="247"/>
      <c r="J130" s="43"/>
      <c r="K130" s="43"/>
      <c r="L130" s="47"/>
      <c r="M130" s="248"/>
      <c r="N130" s="249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241</v>
      </c>
      <c r="AU130" s="20" t="s">
        <v>79</v>
      </c>
    </row>
    <row r="131" s="12" customFormat="1">
      <c r="A131" s="12"/>
      <c r="B131" s="221"/>
      <c r="C131" s="222"/>
      <c r="D131" s="223" t="s">
        <v>175</v>
      </c>
      <c r="E131" s="224" t="s">
        <v>19</v>
      </c>
      <c r="F131" s="225" t="s">
        <v>1270</v>
      </c>
      <c r="G131" s="222"/>
      <c r="H131" s="226">
        <v>1855.0899999999999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175</v>
      </c>
      <c r="AU131" s="232" t="s">
        <v>79</v>
      </c>
      <c r="AV131" s="12" t="s">
        <v>79</v>
      </c>
      <c r="AW131" s="12" t="s">
        <v>31</v>
      </c>
      <c r="AX131" s="12" t="s">
        <v>69</v>
      </c>
      <c r="AY131" s="232" t="s">
        <v>151</v>
      </c>
    </row>
    <row r="132" s="14" customFormat="1">
      <c r="A132" s="14"/>
      <c r="B132" s="250"/>
      <c r="C132" s="251"/>
      <c r="D132" s="223" t="s">
        <v>175</v>
      </c>
      <c r="E132" s="252" t="s">
        <v>19</v>
      </c>
      <c r="F132" s="253" t="s">
        <v>249</v>
      </c>
      <c r="G132" s="251"/>
      <c r="H132" s="254">
        <v>1855.0899999999999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175</v>
      </c>
      <c r="AU132" s="260" t="s">
        <v>79</v>
      </c>
      <c r="AV132" s="14" t="s">
        <v>150</v>
      </c>
      <c r="AW132" s="14" t="s">
        <v>31</v>
      </c>
      <c r="AX132" s="14" t="s">
        <v>77</v>
      </c>
      <c r="AY132" s="260" t="s">
        <v>151</v>
      </c>
    </row>
    <row r="133" s="2" customFormat="1" ht="24.15" customHeight="1">
      <c r="A133" s="41"/>
      <c r="B133" s="42"/>
      <c r="C133" s="208" t="s">
        <v>189</v>
      </c>
      <c r="D133" s="208" t="s">
        <v>152</v>
      </c>
      <c r="E133" s="209" t="s">
        <v>342</v>
      </c>
      <c r="F133" s="210" t="s">
        <v>343</v>
      </c>
      <c r="G133" s="211" t="s">
        <v>276</v>
      </c>
      <c r="H133" s="212">
        <v>49.25</v>
      </c>
      <c r="I133" s="213"/>
      <c r="J133" s="214">
        <f>ROUND(I133*H133,2)</f>
        <v>0</v>
      </c>
      <c r="K133" s="210" t="s">
        <v>239</v>
      </c>
      <c r="L133" s="47"/>
      <c r="M133" s="215" t="s">
        <v>19</v>
      </c>
      <c r="N133" s="216" t="s">
        <v>40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150</v>
      </c>
      <c r="AT133" s="219" t="s">
        <v>152</v>
      </c>
      <c r="AU133" s="219" t="s">
        <v>79</v>
      </c>
      <c r="AY133" s="20" t="s">
        <v>151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77</v>
      </c>
      <c r="BK133" s="220">
        <f>ROUND(I133*H133,2)</f>
        <v>0</v>
      </c>
      <c r="BL133" s="20" t="s">
        <v>150</v>
      </c>
      <c r="BM133" s="219" t="s">
        <v>1271</v>
      </c>
    </row>
    <row r="134" s="2" customFormat="1">
      <c r="A134" s="41"/>
      <c r="B134" s="42"/>
      <c r="C134" s="43"/>
      <c r="D134" s="245" t="s">
        <v>241</v>
      </c>
      <c r="E134" s="43"/>
      <c r="F134" s="246" t="s">
        <v>345</v>
      </c>
      <c r="G134" s="43"/>
      <c r="H134" s="43"/>
      <c r="I134" s="247"/>
      <c r="J134" s="43"/>
      <c r="K134" s="43"/>
      <c r="L134" s="47"/>
      <c r="M134" s="248"/>
      <c r="N134" s="24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241</v>
      </c>
      <c r="AU134" s="20" t="s">
        <v>79</v>
      </c>
    </row>
    <row r="135" s="12" customFormat="1">
      <c r="A135" s="12"/>
      <c r="B135" s="221"/>
      <c r="C135" s="222"/>
      <c r="D135" s="223" t="s">
        <v>175</v>
      </c>
      <c r="E135" s="224" t="s">
        <v>19</v>
      </c>
      <c r="F135" s="225" t="s">
        <v>1272</v>
      </c>
      <c r="G135" s="222"/>
      <c r="H135" s="226">
        <v>31.25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175</v>
      </c>
      <c r="AU135" s="232" t="s">
        <v>79</v>
      </c>
      <c r="AV135" s="12" t="s">
        <v>79</v>
      </c>
      <c r="AW135" s="12" t="s">
        <v>31</v>
      </c>
      <c r="AX135" s="12" t="s">
        <v>69</v>
      </c>
      <c r="AY135" s="232" t="s">
        <v>151</v>
      </c>
    </row>
    <row r="136" s="12" customFormat="1">
      <c r="A136" s="12"/>
      <c r="B136" s="221"/>
      <c r="C136" s="222"/>
      <c r="D136" s="223" t="s">
        <v>175</v>
      </c>
      <c r="E136" s="224" t="s">
        <v>19</v>
      </c>
      <c r="F136" s="225" t="s">
        <v>1273</v>
      </c>
      <c r="G136" s="222"/>
      <c r="H136" s="226">
        <v>13</v>
      </c>
      <c r="I136" s="227"/>
      <c r="J136" s="222"/>
      <c r="K136" s="222"/>
      <c r="L136" s="228"/>
      <c r="M136" s="229"/>
      <c r="N136" s="230"/>
      <c r="O136" s="230"/>
      <c r="P136" s="230"/>
      <c r="Q136" s="230"/>
      <c r="R136" s="230"/>
      <c r="S136" s="230"/>
      <c r="T136" s="23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2" t="s">
        <v>175</v>
      </c>
      <c r="AU136" s="232" t="s">
        <v>79</v>
      </c>
      <c r="AV136" s="12" t="s">
        <v>79</v>
      </c>
      <c r="AW136" s="12" t="s">
        <v>31</v>
      </c>
      <c r="AX136" s="12" t="s">
        <v>69</v>
      </c>
      <c r="AY136" s="232" t="s">
        <v>151</v>
      </c>
    </row>
    <row r="137" s="12" customFormat="1">
      <c r="A137" s="12"/>
      <c r="B137" s="221"/>
      <c r="C137" s="222"/>
      <c r="D137" s="223" t="s">
        <v>175</v>
      </c>
      <c r="E137" s="224" t="s">
        <v>19</v>
      </c>
      <c r="F137" s="225" t="s">
        <v>1274</v>
      </c>
      <c r="G137" s="222"/>
      <c r="H137" s="226">
        <v>5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2" t="s">
        <v>175</v>
      </c>
      <c r="AU137" s="232" t="s">
        <v>79</v>
      </c>
      <c r="AV137" s="12" t="s">
        <v>79</v>
      </c>
      <c r="AW137" s="12" t="s">
        <v>31</v>
      </c>
      <c r="AX137" s="12" t="s">
        <v>69</v>
      </c>
      <c r="AY137" s="232" t="s">
        <v>151</v>
      </c>
    </row>
    <row r="138" s="14" customFormat="1">
      <c r="A138" s="14"/>
      <c r="B138" s="250"/>
      <c r="C138" s="251"/>
      <c r="D138" s="223" t="s">
        <v>175</v>
      </c>
      <c r="E138" s="252" t="s">
        <v>19</v>
      </c>
      <c r="F138" s="253" t="s">
        <v>249</v>
      </c>
      <c r="G138" s="251"/>
      <c r="H138" s="254">
        <v>49.25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175</v>
      </c>
      <c r="AU138" s="260" t="s">
        <v>79</v>
      </c>
      <c r="AV138" s="14" t="s">
        <v>150</v>
      </c>
      <c r="AW138" s="14" t="s">
        <v>31</v>
      </c>
      <c r="AX138" s="14" t="s">
        <v>77</v>
      </c>
      <c r="AY138" s="260" t="s">
        <v>151</v>
      </c>
    </row>
    <row r="139" s="2" customFormat="1" ht="16.5" customHeight="1">
      <c r="A139" s="41"/>
      <c r="B139" s="42"/>
      <c r="C139" s="261" t="s">
        <v>193</v>
      </c>
      <c r="D139" s="261" t="s">
        <v>349</v>
      </c>
      <c r="E139" s="262" t="s">
        <v>350</v>
      </c>
      <c r="F139" s="263" t="s">
        <v>351</v>
      </c>
      <c r="G139" s="264" t="s">
        <v>332</v>
      </c>
      <c r="H139" s="265">
        <v>56.25</v>
      </c>
      <c r="I139" s="266"/>
      <c r="J139" s="267">
        <f>ROUND(I139*H139,2)</f>
        <v>0</v>
      </c>
      <c r="K139" s="263" t="s">
        <v>239</v>
      </c>
      <c r="L139" s="268"/>
      <c r="M139" s="269" t="s">
        <v>19</v>
      </c>
      <c r="N139" s="270" t="s">
        <v>40</v>
      </c>
      <c r="O139" s="87"/>
      <c r="P139" s="217">
        <f>O139*H139</f>
        <v>0</v>
      </c>
      <c r="Q139" s="217">
        <v>1</v>
      </c>
      <c r="R139" s="217">
        <f>Q139*H139</f>
        <v>56.25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181</v>
      </c>
      <c r="AT139" s="219" t="s">
        <v>349</v>
      </c>
      <c r="AU139" s="219" t="s">
        <v>79</v>
      </c>
      <c r="AY139" s="20" t="s">
        <v>151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77</v>
      </c>
      <c r="BK139" s="220">
        <f>ROUND(I139*H139,2)</f>
        <v>0</v>
      </c>
      <c r="BL139" s="20" t="s">
        <v>150</v>
      </c>
      <c r="BM139" s="219" t="s">
        <v>1275</v>
      </c>
    </row>
    <row r="140" s="12" customFormat="1">
      <c r="A140" s="12"/>
      <c r="B140" s="221"/>
      <c r="C140" s="222"/>
      <c r="D140" s="223" t="s">
        <v>175</v>
      </c>
      <c r="E140" s="224" t="s">
        <v>19</v>
      </c>
      <c r="F140" s="225" t="s">
        <v>1276</v>
      </c>
      <c r="G140" s="222"/>
      <c r="H140" s="226">
        <v>56.25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31</v>
      </c>
      <c r="AX140" s="12" t="s">
        <v>69</v>
      </c>
      <c r="AY140" s="232" t="s">
        <v>151</v>
      </c>
    </row>
    <row r="141" s="14" customFormat="1">
      <c r="A141" s="14"/>
      <c r="B141" s="250"/>
      <c r="C141" s="251"/>
      <c r="D141" s="223" t="s">
        <v>175</v>
      </c>
      <c r="E141" s="252" t="s">
        <v>19</v>
      </c>
      <c r="F141" s="253" t="s">
        <v>249</v>
      </c>
      <c r="G141" s="251"/>
      <c r="H141" s="254">
        <v>56.25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175</v>
      </c>
      <c r="AU141" s="260" t="s">
        <v>79</v>
      </c>
      <c r="AV141" s="14" t="s">
        <v>150</v>
      </c>
      <c r="AW141" s="14" t="s">
        <v>31</v>
      </c>
      <c r="AX141" s="14" t="s">
        <v>77</v>
      </c>
      <c r="AY141" s="260" t="s">
        <v>151</v>
      </c>
    </row>
    <row r="142" s="2" customFormat="1" ht="16.5" customHeight="1">
      <c r="A142" s="41"/>
      <c r="B142" s="42"/>
      <c r="C142" s="208" t="s">
        <v>8</v>
      </c>
      <c r="D142" s="208" t="s">
        <v>152</v>
      </c>
      <c r="E142" s="209" t="s">
        <v>355</v>
      </c>
      <c r="F142" s="210" t="s">
        <v>356</v>
      </c>
      <c r="G142" s="211" t="s">
        <v>245</v>
      </c>
      <c r="H142" s="212">
        <v>12.5</v>
      </c>
      <c r="I142" s="213"/>
      <c r="J142" s="214">
        <f>ROUND(I142*H142,2)</f>
        <v>0</v>
      </c>
      <c r="K142" s="210" t="s">
        <v>239</v>
      </c>
      <c r="L142" s="47"/>
      <c r="M142" s="215" t="s">
        <v>19</v>
      </c>
      <c r="N142" s="216" t="s">
        <v>40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150</v>
      </c>
      <c r="AT142" s="219" t="s">
        <v>152</v>
      </c>
      <c r="AU142" s="219" t="s">
        <v>79</v>
      </c>
      <c r="AY142" s="20" t="s">
        <v>151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77</v>
      </c>
      <c r="BK142" s="220">
        <f>ROUND(I142*H142,2)</f>
        <v>0</v>
      </c>
      <c r="BL142" s="20" t="s">
        <v>150</v>
      </c>
      <c r="BM142" s="219" t="s">
        <v>1277</v>
      </c>
    </row>
    <row r="143" s="2" customFormat="1">
      <c r="A143" s="41"/>
      <c r="B143" s="42"/>
      <c r="C143" s="43"/>
      <c r="D143" s="245" t="s">
        <v>241</v>
      </c>
      <c r="E143" s="43"/>
      <c r="F143" s="246" t="s">
        <v>358</v>
      </c>
      <c r="G143" s="43"/>
      <c r="H143" s="43"/>
      <c r="I143" s="247"/>
      <c r="J143" s="43"/>
      <c r="K143" s="43"/>
      <c r="L143" s="47"/>
      <c r="M143" s="248"/>
      <c r="N143" s="24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241</v>
      </c>
      <c r="AU143" s="20" t="s">
        <v>79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1278</v>
      </c>
      <c r="G144" s="222"/>
      <c r="H144" s="226">
        <v>12.5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4" customFormat="1">
      <c r="A145" s="14"/>
      <c r="B145" s="250"/>
      <c r="C145" s="251"/>
      <c r="D145" s="223" t="s">
        <v>175</v>
      </c>
      <c r="E145" s="252" t="s">
        <v>19</v>
      </c>
      <c r="F145" s="253" t="s">
        <v>249</v>
      </c>
      <c r="G145" s="251"/>
      <c r="H145" s="254">
        <v>12.5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175</v>
      </c>
      <c r="AU145" s="260" t="s">
        <v>79</v>
      </c>
      <c r="AV145" s="14" t="s">
        <v>150</v>
      </c>
      <c r="AW145" s="14" t="s">
        <v>31</v>
      </c>
      <c r="AX145" s="14" t="s">
        <v>77</v>
      </c>
      <c r="AY145" s="260" t="s">
        <v>151</v>
      </c>
    </row>
    <row r="146" s="2" customFormat="1" ht="16.5" customHeight="1">
      <c r="A146" s="41"/>
      <c r="B146" s="42"/>
      <c r="C146" s="208" t="s">
        <v>200</v>
      </c>
      <c r="D146" s="208" t="s">
        <v>152</v>
      </c>
      <c r="E146" s="209" t="s">
        <v>360</v>
      </c>
      <c r="F146" s="210" t="s">
        <v>361</v>
      </c>
      <c r="G146" s="211" t="s">
        <v>245</v>
      </c>
      <c r="H146" s="212">
        <v>5984.54</v>
      </c>
      <c r="I146" s="213"/>
      <c r="J146" s="214">
        <f>ROUND(I146*H146,2)</f>
        <v>0</v>
      </c>
      <c r="K146" s="210" t="s">
        <v>239</v>
      </c>
      <c r="L146" s="47"/>
      <c r="M146" s="215" t="s">
        <v>19</v>
      </c>
      <c r="N146" s="216" t="s">
        <v>40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150</v>
      </c>
      <c r="AT146" s="219" t="s">
        <v>152</v>
      </c>
      <c r="AU146" s="219" t="s">
        <v>79</v>
      </c>
      <c r="AY146" s="20" t="s">
        <v>151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77</v>
      </c>
      <c r="BK146" s="220">
        <f>ROUND(I146*H146,2)</f>
        <v>0</v>
      </c>
      <c r="BL146" s="20" t="s">
        <v>150</v>
      </c>
      <c r="BM146" s="219" t="s">
        <v>1279</v>
      </c>
    </row>
    <row r="147" s="2" customFormat="1">
      <c r="A147" s="41"/>
      <c r="B147" s="42"/>
      <c r="C147" s="43"/>
      <c r="D147" s="245" t="s">
        <v>241</v>
      </c>
      <c r="E147" s="43"/>
      <c r="F147" s="246" t="s">
        <v>363</v>
      </c>
      <c r="G147" s="43"/>
      <c r="H147" s="43"/>
      <c r="I147" s="247"/>
      <c r="J147" s="43"/>
      <c r="K147" s="43"/>
      <c r="L147" s="47"/>
      <c r="M147" s="248"/>
      <c r="N147" s="249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241</v>
      </c>
      <c r="AU147" s="20" t="s">
        <v>79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1249</v>
      </c>
      <c r="G148" s="222"/>
      <c r="H148" s="226">
        <v>5984.54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4" customFormat="1">
      <c r="A149" s="14"/>
      <c r="B149" s="250"/>
      <c r="C149" s="251"/>
      <c r="D149" s="223" t="s">
        <v>175</v>
      </c>
      <c r="E149" s="252" t="s">
        <v>19</v>
      </c>
      <c r="F149" s="253" t="s">
        <v>249</v>
      </c>
      <c r="G149" s="251"/>
      <c r="H149" s="254">
        <v>5984.54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175</v>
      </c>
      <c r="AU149" s="260" t="s">
        <v>79</v>
      </c>
      <c r="AV149" s="14" t="s">
        <v>150</v>
      </c>
      <c r="AW149" s="14" t="s">
        <v>31</v>
      </c>
      <c r="AX149" s="14" t="s">
        <v>77</v>
      </c>
      <c r="AY149" s="260" t="s">
        <v>151</v>
      </c>
    </row>
    <row r="150" s="2" customFormat="1" ht="24.15" customHeight="1">
      <c r="A150" s="41"/>
      <c r="B150" s="42"/>
      <c r="C150" s="208" t="s">
        <v>204</v>
      </c>
      <c r="D150" s="208" t="s">
        <v>152</v>
      </c>
      <c r="E150" s="209" t="s">
        <v>368</v>
      </c>
      <c r="F150" s="210" t="s">
        <v>369</v>
      </c>
      <c r="G150" s="211" t="s">
        <v>245</v>
      </c>
      <c r="H150" s="212">
        <v>12.5</v>
      </c>
      <c r="I150" s="213"/>
      <c r="J150" s="214">
        <f>ROUND(I150*H150,2)</f>
        <v>0</v>
      </c>
      <c r="K150" s="210" t="s">
        <v>239</v>
      </c>
      <c r="L150" s="47"/>
      <c r="M150" s="215" t="s">
        <v>19</v>
      </c>
      <c r="N150" s="216" t="s">
        <v>40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150</v>
      </c>
      <c r="AT150" s="219" t="s">
        <v>152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1280</v>
      </c>
    </row>
    <row r="151" s="2" customFormat="1">
      <c r="A151" s="41"/>
      <c r="B151" s="42"/>
      <c r="C151" s="43"/>
      <c r="D151" s="245" t="s">
        <v>241</v>
      </c>
      <c r="E151" s="43"/>
      <c r="F151" s="246" t="s">
        <v>371</v>
      </c>
      <c r="G151" s="43"/>
      <c r="H151" s="43"/>
      <c r="I151" s="247"/>
      <c r="J151" s="43"/>
      <c r="K151" s="43"/>
      <c r="L151" s="47"/>
      <c r="M151" s="248"/>
      <c r="N151" s="249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241</v>
      </c>
      <c r="AU151" s="20" t="s">
        <v>79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1281</v>
      </c>
      <c r="G152" s="222"/>
      <c r="H152" s="226">
        <v>12.5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12.5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2" customFormat="1" ht="24.15" customHeight="1">
      <c r="A154" s="41"/>
      <c r="B154" s="42"/>
      <c r="C154" s="208" t="s">
        <v>208</v>
      </c>
      <c r="D154" s="208" t="s">
        <v>152</v>
      </c>
      <c r="E154" s="209" t="s">
        <v>374</v>
      </c>
      <c r="F154" s="210" t="s">
        <v>375</v>
      </c>
      <c r="G154" s="211" t="s">
        <v>245</v>
      </c>
      <c r="H154" s="212">
        <v>1551.5999999999999</v>
      </c>
      <c r="I154" s="213"/>
      <c r="J154" s="214">
        <f>ROUND(I154*H154,2)</f>
        <v>0</v>
      </c>
      <c r="K154" s="210" t="s">
        <v>239</v>
      </c>
      <c r="L154" s="47"/>
      <c r="M154" s="215" t="s">
        <v>19</v>
      </c>
      <c r="N154" s="216" t="s">
        <v>40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150</v>
      </c>
      <c r="AT154" s="219" t="s">
        <v>152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1282</v>
      </c>
    </row>
    <row r="155" s="2" customFormat="1">
      <c r="A155" s="41"/>
      <c r="B155" s="42"/>
      <c r="C155" s="43"/>
      <c r="D155" s="245" t="s">
        <v>241</v>
      </c>
      <c r="E155" s="43"/>
      <c r="F155" s="246" t="s">
        <v>377</v>
      </c>
      <c r="G155" s="43"/>
      <c r="H155" s="43"/>
      <c r="I155" s="247"/>
      <c r="J155" s="43"/>
      <c r="K155" s="43"/>
      <c r="L155" s="47"/>
      <c r="M155" s="248"/>
      <c r="N155" s="249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241</v>
      </c>
      <c r="AU155" s="20" t="s">
        <v>79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1283</v>
      </c>
      <c r="G156" s="222"/>
      <c r="H156" s="226">
        <v>1551.5999999999999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4" customFormat="1">
      <c r="A157" s="14"/>
      <c r="B157" s="250"/>
      <c r="C157" s="251"/>
      <c r="D157" s="223" t="s">
        <v>175</v>
      </c>
      <c r="E157" s="252" t="s">
        <v>19</v>
      </c>
      <c r="F157" s="253" t="s">
        <v>249</v>
      </c>
      <c r="G157" s="251"/>
      <c r="H157" s="254">
        <v>1551.5999999999999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175</v>
      </c>
      <c r="AU157" s="260" t="s">
        <v>79</v>
      </c>
      <c r="AV157" s="14" t="s">
        <v>150</v>
      </c>
      <c r="AW157" s="14" t="s">
        <v>31</v>
      </c>
      <c r="AX157" s="14" t="s">
        <v>77</v>
      </c>
      <c r="AY157" s="260" t="s">
        <v>151</v>
      </c>
    </row>
    <row r="158" s="2" customFormat="1" ht="24.15" customHeight="1">
      <c r="A158" s="41"/>
      <c r="B158" s="42"/>
      <c r="C158" s="208" t="s">
        <v>212</v>
      </c>
      <c r="D158" s="208" t="s">
        <v>152</v>
      </c>
      <c r="E158" s="209" t="s">
        <v>634</v>
      </c>
      <c r="F158" s="210" t="s">
        <v>635</v>
      </c>
      <c r="G158" s="211" t="s">
        <v>245</v>
      </c>
      <c r="H158" s="212">
        <v>1551.5999999999999</v>
      </c>
      <c r="I158" s="213"/>
      <c r="J158" s="214">
        <f>ROUND(I158*H158,2)</f>
        <v>0</v>
      </c>
      <c r="K158" s="210" t="s">
        <v>239</v>
      </c>
      <c r="L158" s="47"/>
      <c r="M158" s="215" t="s">
        <v>19</v>
      </c>
      <c r="N158" s="216" t="s">
        <v>40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150</v>
      </c>
      <c r="AT158" s="219" t="s">
        <v>152</v>
      </c>
      <c r="AU158" s="219" t="s">
        <v>79</v>
      </c>
      <c r="AY158" s="20" t="s">
        <v>151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77</v>
      </c>
      <c r="BK158" s="220">
        <f>ROUND(I158*H158,2)</f>
        <v>0</v>
      </c>
      <c r="BL158" s="20" t="s">
        <v>150</v>
      </c>
      <c r="BM158" s="219" t="s">
        <v>1284</v>
      </c>
    </row>
    <row r="159" s="2" customFormat="1">
      <c r="A159" s="41"/>
      <c r="B159" s="42"/>
      <c r="C159" s="43"/>
      <c r="D159" s="245" t="s">
        <v>241</v>
      </c>
      <c r="E159" s="43"/>
      <c r="F159" s="246" t="s">
        <v>637</v>
      </c>
      <c r="G159" s="43"/>
      <c r="H159" s="43"/>
      <c r="I159" s="247"/>
      <c r="J159" s="43"/>
      <c r="K159" s="43"/>
      <c r="L159" s="47"/>
      <c r="M159" s="248"/>
      <c r="N159" s="249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241</v>
      </c>
      <c r="AU159" s="20" t="s">
        <v>79</v>
      </c>
    </row>
    <row r="160" s="12" customFormat="1">
      <c r="A160" s="12"/>
      <c r="B160" s="221"/>
      <c r="C160" s="222"/>
      <c r="D160" s="223" t="s">
        <v>175</v>
      </c>
      <c r="E160" s="224" t="s">
        <v>19</v>
      </c>
      <c r="F160" s="225" t="s">
        <v>1285</v>
      </c>
      <c r="G160" s="222"/>
      <c r="H160" s="226">
        <v>1551.5999999999999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2" t="s">
        <v>175</v>
      </c>
      <c r="AU160" s="232" t="s">
        <v>79</v>
      </c>
      <c r="AV160" s="12" t="s">
        <v>79</v>
      </c>
      <c r="AW160" s="12" t="s">
        <v>31</v>
      </c>
      <c r="AX160" s="12" t="s">
        <v>69</v>
      </c>
      <c r="AY160" s="232" t="s">
        <v>151</v>
      </c>
    </row>
    <row r="161" s="14" customFormat="1">
      <c r="A161" s="14"/>
      <c r="B161" s="250"/>
      <c r="C161" s="251"/>
      <c r="D161" s="223" t="s">
        <v>175</v>
      </c>
      <c r="E161" s="252" t="s">
        <v>19</v>
      </c>
      <c r="F161" s="253" t="s">
        <v>249</v>
      </c>
      <c r="G161" s="251"/>
      <c r="H161" s="254">
        <v>1551.5999999999999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175</v>
      </c>
      <c r="AU161" s="260" t="s">
        <v>79</v>
      </c>
      <c r="AV161" s="14" t="s">
        <v>150</v>
      </c>
      <c r="AW161" s="14" t="s">
        <v>31</v>
      </c>
      <c r="AX161" s="14" t="s">
        <v>77</v>
      </c>
      <c r="AY161" s="260" t="s">
        <v>151</v>
      </c>
    </row>
    <row r="162" s="2" customFormat="1" ht="16.5" customHeight="1">
      <c r="A162" s="41"/>
      <c r="B162" s="42"/>
      <c r="C162" s="208" t="s">
        <v>216</v>
      </c>
      <c r="D162" s="208" t="s">
        <v>152</v>
      </c>
      <c r="E162" s="209" t="s">
        <v>386</v>
      </c>
      <c r="F162" s="210" t="s">
        <v>387</v>
      </c>
      <c r="G162" s="211" t="s">
        <v>245</v>
      </c>
      <c r="H162" s="212">
        <v>1564.0999999999999</v>
      </c>
      <c r="I162" s="213"/>
      <c r="J162" s="214">
        <f>ROUND(I162*H162,2)</f>
        <v>0</v>
      </c>
      <c r="K162" s="210" t="s">
        <v>239</v>
      </c>
      <c r="L162" s="47"/>
      <c r="M162" s="215" t="s">
        <v>19</v>
      </c>
      <c r="N162" s="216" t="s">
        <v>40</v>
      </c>
      <c r="O162" s="87"/>
      <c r="P162" s="217">
        <f>O162*H162</f>
        <v>0</v>
      </c>
      <c r="Q162" s="217">
        <v>0.0012700000000000001</v>
      </c>
      <c r="R162" s="217">
        <f>Q162*H162</f>
        <v>1.986407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150</v>
      </c>
      <c r="AT162" s="219" t="s">
        <v>152</v>
      </c>
      <c r="AU162" s="219" t="s">
        <v>79</v>
      </c>
      <c r="AY162" s="20" t="s">
        <v>151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77</v>
      </c>
      <c r="BK162" s="220">
        <f>ROUND(I162*H162,2)</f>
        <v>0</v>
      </c>
      <c r="BL162" s="20" t="s">
        <v>150</v>
      </c>
      <c r="BM162" s="219" t="s">
        <v>1286</v>
      </c>
    </row>
    <row r="163" s="2" customFormat="1">
      <c r="A163" s="41"/>
      <c r="B163" s="42"/>
      <c r="C163" s="43"/>
      <c r="D163" s="245" t="s">
        <v>241</v>
      </c>
      <c r="E163" s="43"/>
      <c r="F163" s="246" t="s">
        <v>389</v>
      </c>
      <c r="G163" s="43"/>
      <c r="H163" s="43"/>
      <c r="I163" s="247"/>
      <c r="J163" s="43"/>
      <c r="K163" s="43"/>
      <c r="L163" s="47"/>
      <c r="M163" s="248"/>
      <c r="N163" s="249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241</v>
      </c>
      <c r="AU163" s="20" t="s">
        <v>79</v>
      </c>
    </row>
    <row r="164" s="12" customFormat="1">
      <c r="A164" s="12"/>
      <c r="B164" s="221"/>
      <c r="C164" s="222"/>
      <c r="D164" s="223" t="s">
        <v>175</v>
      </c>
      <c r="E164" s="224" t="s">
        <v>19</v>
      </c>
      <c r="F164" s="225" t="s">
        <v>1285</v>
      </c>
      <c r="G164" s="222"/>
      <c r="H164" s="226">
        <v>1551.5999999999999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2" t="s">
        <v>175</v>
      </c>
      <c r="AU164" s="232" t="s">
        <v>79</v>
      </c>
      <c r="AV164" s="12" t="s">
        <v>79</v>
      </c>
      <c r="AW164" s="12" t="s">
        <v>31</v>
      </c>
      <c r="AX164" s="12" t="s">
        <v>69</v>
      </c>
      <c r="AY164" s="232" t="s">
        <v>151</v>
      </c>
    </row>
    <row r="165" s="12" customFormat="1">
      <c r="A165" s="12"/>
      <c r="B165" s="221"/>
      <c r="C165" s="222"/>
      <c r="D165" s="223" t="s">
        <v>175</v>
      </c>
      <c r="E165" s="224" t="s">
        <v>19</v>
      </c>
      <c r="F165" s="225" t="s">
        <v>1287</v>
      </c>
      <c r="G165" s="222"/>
      <c r="H165" s="226">
        <v>12.5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2" t="s">
        <v>175</v>
      </c>
      <c r="AU165" s="232" t="s">
        <v>79</v>
      </c>
      <c r="AV165" s="12" t="s">
        <v>79</v>
      </c>
      <c r="AW165" s="12" t="s">
        <v>31</v>
      </c>
      <c r="AX165" s="12" t="s">
        <v>69</v>
      </c>
      <c r="AY165" s="232" t="s">
        <v>151</v>
      </c>
    </row>
    <row r="166" s="14" customFormat="1">
      <c r="A166" s="14"/>
      <c r="B166" s="250"/>
      <c r="C166" s="251"/>
      <c r="D166" s="223" t="s">
        <v>175</v>
      </c>
      <c r="E166" s="252" t="s">
        <v>19</v>
      </c>
      <c r="F166" s="253" t="s">
        <v>249</v>
      </c>
      <c r="G166" s="251"/>
      <c r="H166" s="254">
        <v>1564.0999999999999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175</v>
      </c>
      <c r="AU166" s="260" t="s">
        <v>79</v>
      </c>
      <c r="AV166" s="14" t="s">
        <v>150</v>
      </c>
      <c r="AW166" s="14" t="s">
        <v>31</v>
      </c>
      <c r="AX166" s="14" t="s">
        <v>77</v>
      </c>
      <c r="AY166" s="260" t="s">
        <v>151</v>
      </c>
    </row>
    <row r="167" s="2" customFormat="1" ht="16.5" customHeight="1">
      <c r="A167" s="41"/>
      <c r="B167" s="42"/>
      <c r="C167" s="261" t="s">
        <v>323</v>
      </c>
      <c r="D167" s="261" t="s">
        <v>349</v>
      </c>
      <c r="E167" s="262" t="s">
        <v>392</v>
      </c>
      <c r="F167" s="263" t="s">
        <v>393</v>
      </c>
      <c r="G167" s="264" t="s">
        <v>394</v>
      </c>
      <c r="H167" s="265">
        <v>38.789999999999999</v>
      </c>
      <c r="I167" s="266"/>
      <c r="J167" s="267">
        <f>ROUND(I167*H167,2)</f>
        <v>0</v>
      </c>
      <c r="K167" s="263" t="s">
        <v>239</v>
      </c>
      <c r="L167" s="268"/>
      <c r="M167" s="269" t="s">
        <v>19</v>
      </c>
      <c r="N167" s="270" t="s">
        <v>40</v>
      </c>
      <c r="O167" s="87"/>
      <c r="P167" s="217">
        <f>O167*H167</f>
        <v>0</v>
      </c>
      <c r="Q167" s="217">
        <v>0.001</v>
      </c>
      <c r="R167" s="217">
        <f>Q167*H167</f>
        <v>0.038789999999999998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181</v>
      </c>
      <c r="AT167" s="219" t="s">
        <v>349</v>
      </c>
      <c r="AU167" s="219" t="s">
        <v>79</v>
      </c>
      <c r="AY167" s="20" t="s">
        <v>151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77</v>
      </c>
      <c r="BK167" s="220">
        <f>ROUND(I167*H167,2)</f>
        <v>0</v>
      </c>
      <c r="BL167" s="20" t="s">
        <v>150</v>
      </c>
      <c r="BM167" s="219" t="s">
        <v>1288</v>
      </c>
    </row>
    <row r="168" s="12" customFormat="1">
      <c r="A168" s="12"/>
      <c r="B168" s="221"/>
      <c r="C168" s="222"/>
      <c r="D168" s="223" t="s">
        <v>175</v>
      </c>
      <c r="E168" s="224" t="s">
        <v>19</v>
      </c>
      <c r="F168" s="225" t="s">
        <v>1289</v>
      </c>
      <c r="G168" s="222"/>
      <c r="H168" s="226">
        <v>38.789999999999999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2" t="s">
        <v>175</v>
      </c>
      <c r="AU168" s="232" t="s">
        <v>79</v>
      </c>
      <c r="AV168" s="12" t="s">
        <v>79</v>
      </c>
      <c r="AW168" s="12" t="s">
        <v>31</v>
      </c>
      <c r="AX168" s="12" t="s">
        <v>69</v>
      </c>
      <c r="AY168" s="232" t="s">
        <v>151</v>
      </c>
    </row>
    <row r="169" s="14" customFormat="1">
      <c r="A169" s="14"/>
      <c r="B169" s="250"/>
      <c r="C169" s="251"/>
      <c r="D169" s="223" t="s">
        <v>175</v>
      </c>
      <c r="E169" s="252" t="s">
        <v>19</v>
      </c>
      <c r="F169" s="253" t="s">
        <v>249</v>
      </c>
      <c r="G169" s="251"/>
      <c r="H169" s="254">
        <v>38.789999999999999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175</v>
      </c>
      <c r="AU169" s="260" t="s">
        <v>79</v>
      </c>
      <c r="AV169" s="14" t="s">
        <v>150</v>
      </c>
      <c r="AW169" s="14" t="s">
        <v>31</v>
      </c>
      <c r="AX169" s="14" t="s">
        <v>77</v>
      </c>
      <c r="AY169" s="260" t="s">
        <v>151</v>
      </c>
    </row>
    <row r="170" s="2" customFormat="1" ht="16.5" customHeight="1">
      <c r="A170" s="41"/>
      <c r="B170" s="42"/>
      <c r="C170" s="261" t="s">
        <v>329</v>
      </c>
      <c r="D170" s="261" t="s">
        <v>349</v>
      </c>
      <c r="E170" s="262" t="s">
        <v>398</v>
      </c>
      <c r="F170" s="263" t="s">
        <v>399</v>
      </c>
      <c r="G170" s="264" t="s">
        <v>394</v>
      </c>
      <c r="H170" s="265">
        <v>0.313</v>
      </c>
      <c r="I170" s="266"/>
      <c r="J170" s="267">
        <f>ROUND(I170*H170,2)</f>
        <v>0</v>
      </c>
      <c r="K170" s="263" t="s">
        <v>239</v>
      </c>
      <c r="L170" s="268"/>
      <c r="M170" s="269" t="s">
        <v>19</v>
      </c>
      <c r="N170" s="270" t="s">
        <v>40</v>
      </c>
      <c r="O170" s="87"/>
      <c r="P170" s="217">
        <f>O170*H170</f>
        <v>0</v>
      </c>
      <c r="Q170" s="217">
        <v>0.001</v>
      </c>
      <c r="R170" s="217">
        <f>Q170*H170</f>
        <v>0.00031300000000000002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181</v>
      </c>
      <c r="AT170" s="219" t="s">
        <v>349</v>
      </c>
      <c r="AU170" s="219" t="s">
        <v>79</v>
      </c>
      <c r="AY170" s="20" t="s">
        <v>151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77</v>
      </c>
      <c r="BK170" s="220">
        <f>ROUND(I170*H170,2)</f>
        <v>0</v>
      </c>
      <c r="BL170" s="20" t="s">
        <v>150</v>
      </c>
      <c r="BM170" s="219" t="s">
        <v>1290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1291</v>
      </c>
      <c r="G171" s="222"/>
      <c r="H171" s="226">
        <v>0.313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4" customFormat="1">
      <c r="A172" s="14"/>
      <c r="B172" s="250"/>
      <c r="C172" s="251"/>
      <c r="D172" s="223" t="s">
        <v>175</v>
      </c>
      <c r="E172" s="252" t="s">
        <v>19</v>
      </c>
      <c r="F172" s="253" t="s">
        <v>249</v>
      </c>
      <c r="G172" s="251"/>
      <c r="H172" s="254">
        <v>0.313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175</v>
      </c>
      <c r="AU172" s="260" t="s">
        <v>79</v>
      </c>
      <c r="AV172" s="14" t="s">
        <v>150</v>
      </c>
      <c r="AW172" s="14" t="s">
        <v>31</v>
      </c>
      <c r="AX172" s="14" t="s">
        <v>77</v>
      </c>
      <c r="AY172" s="260" t="s">
        <v>151</v>
      </c>
    </row>
    <row r="173" s="11" customFormat="1" ht="22.8" customHeight="1">
      <c r="A173" s="11"/>
      <c r="B173" s="194"/>
      <c r="C173" s="195"/>
      <c r="D173" s="196" t="s">
        <v>68</v>
      </c>
      <c r="E173" s="243" t="s">
        <v>79</v>
      </c>
      <c r="F173" s="243" t="s">
        <v>406</v>
      </c>
      <c r="G173" s="195"/>
      <c r="H173" s="195"/>
      <c r="I173" s="198"/>
      <c r="J173" s="244">
        <f>BK173</f>
        <v>0</v>
      </c>
      <c r="K173" s="195"/>
      <c r="L173" s="200"/>
      <c r="M173" s="201"/>
      <c r="N173" s="202"/>
      <c r="O173" s="202"/>
      <c r="P173" s="203">
        <f>SUM(P174:P199)</f>
        <v>0</v>
      </c>
      <c r="Q173" s="202"/>
      <c r="R173" s="203">
        <f>SUM(R174:R199)</f>
        <v>344.86860701000001</v>
      </c>
      <c r="S173" s="202"/>
      <c r="T173" s="204">
        <f>SUM(T174:T199)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05" t="s">
        <v>77</v>
      </c>
      <c r="AT173" s="206" t="s">
        <v>68</v>
      </c>
      <c r="AU173" s="206" t="s">
        <v>77</v>
      </c>
      <c r="AY173" s="205" t="s">
        <v>151</v>
      </c>
      <c r="BK173" s="207">
        <f>SUM(BK174:BK199)</f>
        <v>0</v>
      </c>
    </row>
    <row r="174" s="2" customFormat="1" ht="24.15" customHeight="1">
      <c r="A174" s="41"/>
      <c r="B174" s="42"/>
      <c r="C174" s="208" t="s">
        <v>336</v>
      </c>
      <c r="D174" s="208" t="s">
        <v>152</v>
      </c>
      <c r="E174" s="209" t="s">
        <v>408</v>
      </c>
      <c r="F174" s="210" t="s">
        <v>409</v>
      </c>
      <c r="G174" s="211" t="s">
        <v>245</v>
      </c>
      <c r="H174" s="212">
        <v>1520.3599999999999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0.00031</v>
      </c>
      <c r="R174" s="217">
        <f>Q174*H174</f>
        <v>0.47131159999999994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1292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411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1293</v>
      </c>
      <c r="G176" s="222"/>
      <c r="H176" s="226">
        <v>1466.28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69</v>
      </c>
      <c r="AY176" s="232" t="s">
        <v>151</v>
      </c>
    </row>
    <row r="177" s="12" customFormat="1">
      <c r="A177" s="12"/>
      <c r="B177" s="221"/>
      <c r="C177" s="222"/>
      <c r="D177" s="223" t="s">
        <v>175</v>
      </c>
      <c r="E177" s="224" t="s">
        <v>19</v>
      </c>
      <c r="F177" s="225" t="s">
        <v>1294</v>
      </c>
      <c r="G177" s="222"/>
      <c r="H177" s="226">
        <v>54.079999999999998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2" t="s">
        <v>175</v>
      </c>
      <c r="AU177" s="232" t="s">
        <v>79</v>
      </c>
      <c r="AV177" s="12" t="s">
        <v>79</v>
      </c>
      <c r="AW177" s="12" t="s">
        <v>31</v>
      </c>
      <c r="AX177" s="12" t="s">
        <v>69</v>
      </c>
      <c r="AY177" s="232" t="s">
        <v>151</v>
      </c>
    </row>
    <row r="178" s="14" customFormat="1">
      <c r="A178" s="14"/>
      <c r="B178" s="250"/>
      <c r="C178" s="251"/>
      <c r="D178" s="223" t="s">
        <v>175</v>
      </c>
      <c r="E178" s="252" t="s">
        <v>19</v>
      </c>
      <c r="F178" s="253" t="s">
        <v>249</v>
      </c>
      <c r="G178" s="251"/>
      <c r="H178" s="254">
        <v>1520.3599999999999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175</v>
      </c>
      <c r="AU178" s="260" t="s">
        <v>79</v>
      </c>
      <c r="AV178" s="14" t="s">
        <v>150</v>
      </c>
      <c r="AW178" s="14" t="s">
        <v>31</v>
      </c>
      <c r="AX178" s="14" t="s">
        <v>77</v>
      </c>
      <c r="AY178" s="260" t="s">
        <v>151</v>
      </c>
    </row>
    <row r="179" s="2" customFormat="1" ht="16.5" customHeight="1">
      <c r="A179" s="41"/>
      <c r="B179" s="42"/>
      <c r="C179" s="261" t="s">
        <v>7</v>
      </c>
      <c r="D179" s="261" t="s">
        <v>349</v>
      </c>
      <c r="E179" s="262" t="s">
        <v>415</v>
      </c>
      <c r="F179" s="263" t="s">
        <v>416</v>
      </c>
      <c r="G179" s="264" t="s">
        <v>245</v>
      </c>
      <c r="H179" s="265">
        <v>1800.866</v>
      </c>
      <c r="I179" s="266"/>
      <c r="J179" s="267">
        <f>ROUND(I179*H179,2)</f>
        <v>0</v>
      </c>
      <c r="K179" s="263" t="s">
        <v>239</v>
      </c>
      <c r="L179" s="268"/>
      <c r="M179" s="269" t="s">
        <v>19</v>
      </c>
      <c r="N179" s="270" t="s">
        <v>40</v>
      </c>
      <c r="O179" s="87"/>
      <c r="P179" s="217">
        <f>O179*H179</f>
        <v>0</v>
      </c>
      <c r="Q179" s="217">
        <v>0.00020000000000000001</v>
      </c>
      <c r="R179" s="217">
        <f>Q179*H179</f>
        <v>0.36017320000000003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181</v>
      </c>
      <c r="AT179" s="219" t="s">
        <v>349</v>
      </c>
      <c r="AU179" s="219" t="s">
        <v>79</v>
      </c>
      <c r="AY179" s="20" t="s">
        <v>151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77</v>
      </c>
      <c r="BK179" s="220">
        <f>ROUND(I179*H179,2)</f>
        <v>0</v>
      </c>
      <c r="BL179" s="20" t="s">
        <v>150</v>
      </c>
      <c r="BM179" s="219" t="s">
        <v>1295</v>
      </c>
    </row>
    <row r="180" s="12" customFormat="1">
      <c r="A180" s="12"/>
      <c r="B180" s="221"/>
      <c r="C180" s="222"/>
      <c r="D180" s="223" t="s">
        <v>175</v>
      </c>
      <c r="E180" s="222"/>
      <c r="F180" s="225" t="s">
        <v>1296</v>
      </c>
      <c r="G180" s="222"/>
      <c r="H180" s="226">
        <v>1800.866</v>
      </c>
      <c r="I180" s="227"/>
      <c r="J180" s="222"/>
      <c r="K180" s="222"/>
      <c r="L180" s="228"/>
      <c r="M180" s="229"/>
      <c r="N180" s="230"/>
      <c r="O180" s="230"/>
      <c r="P180" s="230"/>
      <c r="Q180" s="230"/>
      <c r="R180" s="230"/>
      <c r="S180" s="230"/>
      <c r="T180" s="23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2" t="s">
        <v>175</v>
      </c>
      <c r="AU180" s="232" t="s">
        <v>79</v>
      </c>
      <c r="AV180" s="12" t="s">
        <v>79</v>
      </c>
      <c r="AW180" s="12" t="s">
        <v>4</v>
      </c>
      <c r="AX180" s="12" t="s">
        <v>77</v>
      </c>
      <c r="AY180" s="232" t="s">
        <v>151</v>
      </c>
    </row>
    <row r="181" s="2" customFormat="1" ht="33" customHeight="1">
      <c r="A181" s="41"/>
      <c r="B181" s="42"/>
      <c r="C181" s="208" t="s">
        <v>348</v>
      </c>
      <c r="D181" s="208" t="s">
        <v>152</v>
      </c>
      <c r="E181" s="209" t="s">
        <v>420</v>
      </c>
      <c r="F181" s="210" t="s">
        <v>421</v>
      </c>
      <c r="G181" s="211" t="s">
        <v>422</v>
      </c>
      <c r="H181" s="212">
        <v>1225.9000000000001</v>
      </c>
      <c r="I181" s="213"/>
      <c r="J181" s="214">
        <f>ROUND(I181*H181,2)</f>
        <v>0</v>
      </c>
      <c r="K181" s="210" t="s">
        <v>239</v>
      </c>
      <c r="L181" s="47"/>
      <c r="M181" s="215" t="s">
        <v>19</v>
      </c>
      <c r="N181" s="216" t="s">
        <v>40</v>
      </c>
      <c r="O181" s="87"/>
      <c r="P181" s="217">
        <f>O181*H181</f>
        <v>0</v>
      </c>
      <c r="Q181" s="217">
        <v>0.27378000000000002</v>
      </c>
      <c r="R181" s="217">
        <f>Q181*H181</f>
        <v>335.62690200000003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150</v>
      </c>
      <c r="AT181" s="219" t="s">
        <v>152</v>
      </c>
      <c r="AU181" s="219" t="s">
        <v>79</v>
      </c>
      <c r="AY181" s="20" t="s">
        <v>151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77</v>
      </c>
      <c r="BK181" s="220">
        <f>ROUND(I181*H181,2)</f>
        <v>0</v>
      </c>
      <c r="BL181" s="20" t="s">
        <v>150</v>
      </c>
      <c r="BM181" s="219" t="s">
        <v>1297</v>
      </c>
    </row>
    <row r="182" s="2" customFormat="1">
      <c r="A182" s="41"/>
      <c r="B182" s="42"/>
      <c r="C182" s="43"/>
      <c r="D182" s="245" t="s">
        <v>241</v>
      </c>
      <c r="E182" s="43"/>
      <c r="F182" s="246" t="s">
        <v>424</v>
      </c>
      <c r="G182" s="43"/>
      <c r="H182" s="43"/>
      <c r="I182" s="247"/>
      <c r="J182" s="43"/>
      <c r="K182" s="43"/>
      <c r="L182" s="47"/>
      <c r="M182" s="248"/>
      <c r="N182" s="24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241</v>
      </c>
      <c r="AU182" s="20" t="s">
        <v>79</v>
      </c>
    </row>
    <row r="183" s="12" customFormat="1">
      <c r="A183" s="12"/>
      <c r="B183" s="221"/>
      <c r="C183" s="222"/>
      <c r="D183" s="223" t="s">
        <v>175</v>
      </c>
      <c r="E183" s="224" t="s">
        <v>19</v>
      </c>
      <c r="F183" s="225" t="s">
        <v>1298</v>
      </c>
      <c r="G183" s="222"/>
      <c r="H183" s="226">
        <v>1221.9000000000001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2" t="s">
        <v>175</v>
      </c>
      <c r="AU183" s="232" t="s">
        <v>79</v>
      </c>
      <c r="AV183" s="12" t="s">
        <v>79</v>
      </c>
      <c r="AW183" s="12" t="s">
        <v>31</v>
      </c>
      <c r="AX183" s="12" t="s">
        <v>69</v>
      </c>
      <c r="AY183" s="232" t="s">
        <v>151</v>
      </c>
    </row>
    <row r="184" s="12" customFormat="1">
      <c r="A184" s="12"/>
      <c r="B184" s="221"/>
      <c r="C184" s="222"/>
      <c r="D184" s="223" t="s">
        <v>175</v>
      </c>
      <c r="E184" s="224" t="s">
        <v>19</v>
      </c>
      <c r="F184" s="225" t="s">
        <v>1299</v>
      </c>
      <c r="G184" s="222"/>
      <c r="H184" s="226">
        <v>4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2" t="s">
        <v>175</v>
      </c>
      <c r="AU184" s="232" t="s">
        <v>79</v>
      </c>
      <c r="AV184" s="12" t="s">
        <v>79</v>
      </c>
      <c r="AW184" s="12" t="s">
        <v>31</v>
      </c>
      <c r="AX184" s="12" t="s">
        <v>69</v>
      </c>
      <c r="AY184" s="232" t="s">
        <v>151</v>
      </c>
    </row>
    <row r="185" s="14" customFormat="1">
      <c r="A185" s="14"/>
      <c r="B185" s="250"/>
      <c r="C185" s="251"/>
      <c r="D185" s="223" t="s">
        <v>175</v>
      </c>
      <c r="E185" s="252" t="s">
        <v>19</v>
      </c>
      <c r="F185" s="253" t="s">
        <v>249</v>
      </c>
      <c r="G185" s="251"/>
      <c r="H185" s="254">
        <v>1225.9000000000001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175</v>
      </c>
      <c r="AU185" s="260" t="s">
        <v>79</v>
      </c>
      <c r="AV185" s="14" t="s">
        <v>150</v>
      </c>
      <c r="AW185" s="14" t="s">
        <v>31</v>
      </c>
      <c r="AX185" s="14" t="s">
        <v>77</v>
      </c>
      <c r="AY185" s="260" t="s">
        <v>151</v>
      </c>
    </row>
    <row r="186" s="2" customFormat="1" ht="21.75" customHeight="1">
      <c r="A186" s="41"/>
      <c r="B186" s="42"/>
      <c r="C186" s="208" t="s">
        <v>354</v>
      </c>
      <c r="D186" s="208" t="s">
        <v>152</v>
      </c>
      <c r="E186" s="209" t="s">
        <v>428</v>
      </c>
      <c r="F186" s="210" t="s">
        <v>429</v>
      </c>
      <c r="G186" s="211" t="s">
        <v>276</v>
      </c>
      <c r="H186" s="212">
        <v>3.2999999999999998</v>
      </c>
      <c r="I186" s="213"/>
      <c r="J186" s="214">
        <f>ROUND(I186*H186,2)</f>
        <v>0</v>
      </c>
      <c r="K186" s="210" t="s">
        <v>239</v>
      </c>
      <c r="L186" s="47"/>
      <c r="M186" s="215" t="s">
        <v>19</v>
      </c>
      <c r="N186" s="216" t="s">
        <v>40</v>
      </c>
      <c r="O186" s="87"/>
      <c r="P186" s="217">
        <f>O186*H186</f>
        <v>0</v>
      </c>
      <c r="Q186" s="217">
        <v>2.5018699999999998</v>
      </c>
      <c r="R186" s="217">
        <f>Q186*H186</f>
        <v>8.2561709999999984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150</v>
      </c>
      <c r="AT186" s="219" t="s">
        <v>152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1300</v>
      </c>
    </row>
    <row r="187" s="2" customFormat="1">
      <c r="A187" s="41"/>
      <c r="B187" s="42"/>
      <c r="C187" s="43"/>
      <c r="D187" s="245" t="s">
        <v>241</v>
      </c>
      <c r="E187" s="43"/>
      <c r="F187" s="246" t="s">
        <v>431</v>
      </c>
      <c r="G187" s="43"/>
      <c r="H187" s="43"/>
      <c r="I187" s="247"/>
      <c r="J187" s="43"/>
      <c r="K187" s="43"/>
      <c r="L187" s="47"/>
      <c r="M187" s="248"/>
      <c r="N187" s="249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241</v>
      </c>
      <c r="AU187" s="20" t="s">
        <v>79</v>
      </c>
    </row>
    <row r="188" s="12" customFormat="1">
      <c r="A188" s="12"/>
      <c r="B188" s="221"/>
      <c r="C188" s="222"/>
      <c r="D188" s="223" t="s">
        <v>175</v>
      </c>
      <c r="E188" s="224" t="s">
        <v>19</v>
      </c>
      <c r="F188" s="225" t="s">
        <v>1301</v>
      </c>
      <c r="G188" s="222"/>
      <c r="H188" s="226">
        <v>3.2999999999999998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2" t="s">
        <v>175</v>
      </c>
      <c r="AU188" s="232" t="s">
        <v>79</v>
      </c>
      <c r="AV188" s="12" t="s">
        <v>79</v>
      </c>
      <c r="AW188" s="12" t="s">
        <v>31</v>
      </c>
      <c r="AX188" s="12" t="s">
        <v>69</v>
      </c>
      <c r="AY188" s="232" t="s">
        <v>151</v>
      </c>
    </row>
    <row r="189" s="14" customFormat="1">
      <c r="A189" s="14"/>
      <c r="B189" s="250"/>
      <c r="C189" s="251"/>
      <c r="D189" s="223" t="s">
        <v>175</v>
      </c>
      <c r="E189" s="252" t="s">
        <v>19</v>
      </c>
      <c r="F189" s="253" t="s">
        <v>249</v>
      </c>
      <c r="G189" s="251"/>
      <c r="H189" s="254">
        <v>3.2999999999999998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175</v>
      </c>
      <c r="AU189" s="260" t="s">
        <v>79</v>
      </c>
      <c r="AV189" s="14" t="s">
        <v>150</v>
      </c>
      <c r="AW189" s="14" t="s">
        <v>31</v>
      </c>
      <c r="AX189" s="14" t="s">
        <v>77</v>
      </c>
      <c r="AY189" s="260" t="s">
        <v>151</v>
      </c>
    </row>
    <row r="190" s="2" customFormat="1" ht="16.5" customHeight="1">
      <c r="A190" s="41"/>
      <c r="B190" s="42"/>
      <c r="C190" s="208" t="s">
        <v>359</v>
      </c>
      <c r="D190" s="208" t="s">
        <v>152</v>
      </c>
      <c r="E190" s="209" t="s">
        <v>434</v>
      </c>
      <c r="F190" s="210" t="s">
        <v>435</v>
      </c>
      <c r="G190" s="211" t="s">
        <v>245</v>
      </c>
      <c r="H190" s="212">
        <v>4.3200000000000003</v>
      </c>
      <c r="I190" s="213"/>
      <c r="J190" s="214">
        <f>ROUND(I190*H190,2)</f>
        <v>0</v>
      </c>
      <c r="K190" s="210" t="s">
        <v>239</v>
      </c>
      <c r="L190" s="47"/>
      <c r="M190" s="215" t="s">
        <v>19</v>
      </c>
      <c r="N190" s="216" t="s">
        <v>40</v>
      </c>
      <c r="O190" s="87"/>
      <c r="P190" s="217">
        <f>O190*H190</f>
        <v>0</v>
      </c>
      <c r="Q190" s="217">
        <v>0.0029399999999999999</v>
      </c>
      <c r="R190" s="217">
        <f>Q190*H190</f>
        <v>0.0127008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150</v>
      </c>
      <c r="AT190" s="219" t="s">
        <v>152</v>
      </c>
      <c r="AU190" s="219" t="s">
        <v>79</v>
      </c>
      <c r="AY190" s="20" t="s">
        <v>151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77</v>
      </c>
      <c r="BK190" s="220">
        <f>ROUND(I190*H190,2)</f>
        <v>0</v>
      </c>
      <c r="BL190" s="20" t="s">
        <v>150</v>
      </c>
      <c r="BM190" s="219" t="s">
        <v>1302</v>
      </c>
    </row>
    <row r="191" s="2" customFormat="1">
      <c r="A191" s="41"/>
      <c r="B191" s="42"/>
      <c r="C191" s="43"/>
      <c r="D191" s="245" t="s">
        <v>241</v>
      </c>
      <c r="E191" s="43"/>
      <c r="F191" s="246" t="s">
        <v>437</v>
      </c>
      <c r="G191" s="43"/>
      <c r="H191" s="43"/>
      <c r="I191" s="247"/>
      <c r="J191" s="43"/>
      <c r="K191" s="43"/>
      <c r="L191" s="47"/>
      <c r="M191" s="248"/>
      <c r="N191" s="249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241</v>
      </c>
      <c r="AU191" s="20" t="s">
        <v>79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1303</v>
      </c>
      <c r="G192" s="222"/>
      <c r="H192" s="226">
        <v>4.3200000000000003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69</v>
      </c>
      <c r="AY192" s="232" t="s">
        <v>151</v>
      </c>
    </row>
    <row r="193" s="14" customFormat="1">
      <c r="A193" s="14"/>
      <c r="B193" s="250"/>
      <c r="C193" s="251"/>
      <c r="D193" s="223" t="s">
        <v>175</v>
      </c>
      <c r="E193" s="252" t="s">
        <v>19</v>
      </c>
      <c r="F193" s="253" t="s">
        <v>249</v>
      </c>
      <c r="G193" s="251"/>
      <c r="H193" s="254">
        <v>4.3200000000000003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175</v>
      </c>
      <c r="AU193" s="260" t="s">
        <v>79</v>
      </c>
      <c r="AV193" s="14" t="s">
        <v>150</v>
      </c>
      <c r="AW193" s="14" t="s">
        <v>31</v>
      </c>
      <c r="AX193" s="14" t="s">
        <v>77</v>
      </c>
      <c r="AY193" s="260" t="s">
        <v>151</v>
      </c>
    </row>
    <row r="194" s="2" customFormat="1" ht="16.5" customHeight="1">
      <c r="A194" s="41"/>
      <c r="B194" s="42"/>
      <c r="C194" s="208" t="s">
        <v>367</v>
      </c>
      <c r="D194" s="208" t="s">
        <v>152</v>
      </c>
      <c r="E194" s="209" t="s">
        <v>440</v>
      </c>
      <c r="F194" s="210" t="s">
        <v>441</v>
      </c>
      <c r="G194" s="211" t="s">
        <v>245</v>
      </c>
      <c r="H194" s="212">
        <v>4.3200000000000003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1304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443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2" customFormat="1" ht="16.5" customHeight="1">
      <c r="A196" s="41"/>
      <c r="B196" s="42"/>
      <c r="C196" s="208" t="s">
        <v>373</v>
      </c>
      <c r="D196" s="208" t="s">
        <v>152</v>
      </c>
      <c r="E196" s="209" t="s">
        <v>445</v>
      </c>
      <c r="F196" s="210" t="s">
        <v>446</v>
      </c>
      <c r="G196" s="211" t="s">
        <v>332</v>
      </c>
      <c r="H196" s="212">
        <v>0.13300000000000001</v>
      </c>
      <c r="I196" s="213"/>
      <c r="J196" s="214">
        <f>ROUND(I196*H196,2)</f>
        <v>0</v>
      </c>
      <c r="K196" s="210" t="s">
        <v>239</v>
      </c>
      <c r="L196" s="47"/>
      <c r="M196" s="215" t="s">
        <v>19</v>
      </c>
      <c r="N196" s="216" t="s">
        <v>40</v>
      </c>
      <c r="O196" s="87"/>
      <c r="P196" s="217">
        <f>O196*H196</f>
        <v>0</v>
      </c>
      <c r="Q196" s="217">
        <v>1.06277</v>
      </c>
      <c r="R196" s="217">
        <f>Q196*H196</f>
        <v>0.14134841000000001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150</v>
      </c>
      <c r="AT196" s="219" t="s">
        <v>152</v>
      </c>
      <c r="AU196" s="219" t="s">
        <v>79</v>
      </c>
      <c r="AY196" s="20" t="s">
        <v>151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77</v>
      </c>
      <c r="BK196" s="220">
        <f>ROUND(I196*H196,2)</f>
        <v>0</v>
      </c>
      <c r="BL196" s="20" t="s">
        <v>150</v>
      </c>
      <c r="BM196" s="219" t="s">
        <v>1305</v>
      </c>
    </row>
    <row r="197" s="2" customFormat="1">
      <c r="A197" s="41"/>
      <c r="B197" s="42"/>
      <c r="C197" s="43"/>
      <c r="D197" s="245" t="s">
        <v>241</v>
      </c>
      <c r="E197" s="43"/>
      <c r="F197" s="246" t="s">
        <v>448</v>
      </c>
      <c r="G197" s="43"/>
      <c r="H197" s="43"/>
      <c r="I197" s="247"/>
      <c r="J197" s="43"/>
      <c r="K197" s="43"/>
      <c r="L197" s="47"/>
      <c r="M197" s="248"/>
      <c r="N197" s="249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241</v>
      </c>
      <c r="AU197" s="20" t="s">
        <v>79</v>
      </c>
    </row>
    <row r="198" s="12" customFormat="1">
      <c r="A198" s="12"/>
      <c r="B198" s="221"/>
      <c r="C198" s="222"/>
      <c r="D198" s="223" t="s">
        <v>175</v>
      </c>
      <c r="E198" s="224" t="s">
        <v>19</v>
      </c>
      <c r="F198" s="225" t="s">
        <v>1306</v>
      </c>
      <c r="G198" s="222"/>
      <c r="H198" s="226">
        <v>0.13300000000000001</v>
      </c>
      <c r="I198" s="227"/>
      <c r="J198" s="222"/>
      <c r="K198" s="222"/>
      <c r="L198" s="228"/>
      <c r="M198" s="229"/>
      <c r="N198" s="230"/>
      <c r="O198" s="230"/>
      <c r="P198" s="230"/>
      <c r="Q198" s="230"/>
      <c r="R198" s="230"/>
      <c r="S198" s="230"/>
      <c r="T198" s="231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2" t="s">
        <v>175</v>
      </c>
      <c r="AU198" s="232" t="s">
        <v>79</v>
      </c>
      <c r="AV198" s="12" t="s">
        <v>79</v>
      </c>
      <c r="AW198" s="12" t="s">
        <v>31</v>
      </c>
      <c r="AX198" s="12" t="s">
        <v>69</v>
      </c>
      <c r="AY198" s="232" t="s">
        <v>151</v>
      </c>
    </row>
    <row r="199" s="14" customFormat="1">
      <c r="A199" s="14"/>
      <c r="B199" s="250"/>
      <c r="C199" s="251"/>
      <c r="D199" s="223" t="s">
        <v>175</v>
      </c>
      <c r="E199" s="252" t="s">
        <v>19</v>
      </c>
      <c r="F199" s="253" t="s">
        <v>249</v>
      </c>
      <c r="G199" s="251"/>
      <c r="H199" s="254">
        <v>0.13300000000000001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175</v>
      </c>
      <c r="AU199" s="260" t="s">
        <v>79</v>
      </c>
      <c r="AV199" s="14" t="s">
        <v>150</v>
      </c>
      <c r="AW199" s="14" t="s">
        <v>31</v>
      </c>
      <c r="AX199" s="14" t="s">
        <v>77</v>
      </c>
      <c r="AY199" s="260" t="s">
        <v>151</v>
      </c>
    </row>
    <row r="200" s="11" customFormat="1" ht="22.8" customHeight="1">
      <c r="A200" s="11"/>
      <c r="B200" s="194"/>
      <c r="C200" s="195"/>
      <c r="D200" s="196" t="s">
        <v>68</v>
      </c>
      <c r="E200" s="243" t="s">
        <v>160</v>
      </c>
      <c r="F200" s="243" t="s">
        <v>450</v>
      </c>
      <c r="G200" s="195"/>
      <c r="H200" s="195"/>
      <c r="I200" s="198"/>
      <c r="J200" s="244">
        <f>BK200</f>
        <v>0</v>
      </c>
      <c r="K200" s="195"/>
      <c r="L200" s="200"/>
      <c r="M200" s="201"/>
      <c r="N200" s="202"/>
      <c r="O200" s="202"/>
      <c r="P200" s="203">
        <f>SUM(P201:P219)</f>
        <v>0</v>
      </c>
      <c r="Q200" s="202"/>
      <c r="R200" s="203">
        <f>SUM(R201:R219)</f>
        <v>8.4790824600000008</v>
      </c>
      <c r="S200" s="202"/>
      <c r="T200" s="204">
        <f>SUM(T201:T219)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205" t="s">
        <v>77</v>
      </c>
      <c r="AT200" s="206" t="s">
        <v>68</v>
      </c>
      <c r="AU200" s="206" t="s">
        <v>77</v>
      </c>
      <c r="AY200" s="205" t="s">
        <v>151</v>
      </c>
      <c r="BK200" s="207">
        <f>SUM(BK201:BK219)</f>
        <v>0</v>
      </c>
    </row>
    <row r="201" s="2" customFormat="1" ht="44.25" customHeight="1">
      <c r="A201" s="41"/>
      <c r="B201" s="42"/>
      <c r="C201" s="208" t="s">
        <v>379</v>
      </c>
      <c r="D201" s="208" t="s">
        <v>152</v>
      </c>
      <c r="E201" s="209" t="s">
        <v>1307</v>
      </c>
      <c r="F201" s="210" t="s">
        <v>1308</v>
      </c>
      <c r="G201" s="211" t="s">
        <v>276</v>
      </c>
      <c r="H201" s="212">
        <v>2.472</v>
      </c>
      <c r="I201" s="213"/>
      <c r="J201" s="214">
        <f>ROUND(I201*H201,2)</f>
        <v>0</v>
      </c>
      <c r="K201" s="210" t="s">
        <v>239</v>
      </c>
      <c r="L201" s="47"/>
      <c r="M201" s="215" t="s">
        <v>19</v>
      </c>
      <c r="N201" s="216" t="s">
        <v>40</v>
      </c>
      <c r="O201" s="87"/>
      <c r="P201" s="217">
        <f>O201*H201</f>
        <v>0</v>
      </c>
      <c r="Q201" s="217">
        <v>3.11388</v>
      </c>
      <c r="R201" s="217">
        <f>Q201*H201</f>
        <v>7.69751136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150</v>
      </c>
      <c r="AT201" s="219" t="s">
        <v>152</v>
      </c>
      <c r="AU201" s="219" t="s">
        <v>79</v>
      </c>
      <c r="AY201" s="20" t="s">
        <v>151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77</v>
      </c>
      <c r="BK201" s="220">
        <f>ROUND(I201*H201,2)</f>
        <v>0</v>
      </c>
      <c r="BL201" s="20" t="s">
        <v>150</v>
      </c>
      <c r="BM201" s="219" t="s">
        <v>1309</v>
      </c>
    </row>
    <row r="202" s="2" customFormat="1">
      <c r="A202" s="41"/>
      <c r="B202" s="42"/>
      <c r="C202" s="43"/>
      <c r="D202" s="245" t="s">
        <v>241</v>
      </c>
      <c r="E202" s="43"/>
      <c r="F202" s="246" t="s">
        <v>1310</v>
      </c>
      <c r="G202" s="43"/>
      <c r="H202" s="43"/>
      <c r="I202" s="247"/>
      <c r="J202" s="43"/>
      <c r="K202" s="43"/>
      <c r="L202" s="47"/>
      <c r="M202" s="248"/>
      <c r="N202" s="249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241</v>
      </c>
      <c r="AU202" s="20" t="s">
        <v>79</v>
      </c>
    </row>
    <row r="203" s="12" customFormat="1">
      <c r="A203" s="12"/>
      <c r="B203" s="221"/>
      <c r="C203" s="222"/>
      <c r="D203" s="223" t="s">
        <v>175</v>
      </c>
      <c r="E203" s="224" t="s">
        <v>19</v>
      </c>
      <c r="F203" s="225" t="s">
        <v>1311</v>
      </c>
      <c r="G203" s="222"/>
      <c r="H203" s="226">
        <v>2.472</v>
      </c>
      <c r="I203" s="227"/>
      <c r="J203" s="222"/>
      <c r="K203" s="222"/>
      <c r="L203" s="228"/>
      <c r="M203" s="229"/>
      <c r="N203" s="230"/>
      <c r="O203" s="230"/>
      <c r="P203" s="230"/>
      <c r="Q203" s="230"/>
      <c r="R203" s="230"/>
      <c r="S203" s="230"/>
      <c r="T203" s="231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2" t="s">
        <v>175</v>
      </c>
      <c r="AU203" s="232" t="s">
        <v>79</v>
      </c>
      <c r="AV203" s="12" t="s">
        <v>79</v>
      </c>
      <c r="AW203" s="12" t="s">
        <v>31</v>
      </c>
      <c r="AX203" s="12" t="s">
        <v>69</v>
      </c>
      <c r="AY203" s="232" t="s">
        <v>151</v>
      </c>
    </row>
    <row r="204" s="14" customFormat="1">
      <c r="A204" s="14"/>
      <c r="B204" s="250"/>
      <c r="C204" s="251"/>
      <c r="D204" s="223" t="s">
        <v>175</v>
      </c>
      <c r="E204" s="252" t="s">
        <v>19</v>
      </c>
      <c r="F204" s="253" t="s">
        <v>249</v>
      </c>
      <c r="G204" s="251"/>
      <c r="H204" s="254">
        <v>2.472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175</v>
      </c>
      <c r="AU204" s="260" t="s">
        <v>79</v>
      </c>
      <c r="AV204" s="14" t="s">
        <v>150</v>
      </c>
      <c r="AW204" s="14" t="s">
        <v>31</v>
      </c>
      <c r="AX204" s="14" t="s">
        <v>77</v>
      </c>
      <c r="AY204" s="260" t="s">
        <v>151</v>
      </c>
    </row>
    <row r="205" s="2" customFormat="1" ht="37.8" customHeight="1">
      <c r="A205" s="41"/>
      <c r="B205" s="42"/>
      <c r="C205" s="208" t="s">
        <v>385</v>
      </c>
      <c r="D205" s="208" t="s">
        <v>152</v>
      </c>
      <c r="E205" s="209" t="s">
        <v>452</v>
      </c>
      <c r="F205" s="210" t="s">
        <v>453</v>
      </c>
      <c r="G205" s="211" t="s">
        <v>276</v>
      </c>
      <c r="H205" s="212">
        <v>33</v>
      </c>
      <c r="I205" s="213"/>
      <c r="J205" s="214">
        <f>ROUND(I205*H205,2)</f>
        <v>0</v>
      </c>
      <c r="K205" s="210" t="s">
        <v>239</v>
      </c>
      <c r="L205" s="47"/>
      <c r="M205" s="215" t="s">
        <v>19</v>
      </c>
      <c r="N205" s="216" t="s">
        <v>40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150</v>
      </c>
      <c r="AT205" s="219" t="s">
        <v>152</v>
      </c>
      <c r="AU205" s="219" t="s">
        <v>79</v>
      </c>
      <c r="AY205" s="20" t="s">
        <v>151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77</v>
      </c>
      <c r="BK205" s="220">
        <f>ROUND(I205*H205,2)</f>
        <v>0</v>
      </c>
      <c r="BL205" s="20" t="s">
        <v>150</v>
      </c>
      <c r="BM205" s="219" t="s">
        <v>1312</v>
      </c>
    </row>
    <row r="206" s="2" customFormat="1">
      <c r="A206" s="41"/>
      <c r="B206" s="42"/>
      <c r="C206" s="43"/>
      <c r="D206" s="245" t="s">
        <v>241</v>
      </c>
      <c r="E206" s="43"/>
      <c r="F206" s="246" t="s">
        <v>455</v>
      </c>
      <c r="G206" s="43"/>
      <c r="H206" s="43"/>
      <c r="I206" s="247"/>
      <c r="J206" s="43"/>
      <c r="K206" s="43"/>
      <c r="L206" s="47"/>
      <c r="M206" s="248"/>
      <c r="N206" s="249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241</v>
      </c>
      <c r="AU206" s="20" t="s">
        <v>79</v>
      </c>
    </row>
    <row r="207" s="12" customFormat="1">
      <c r="A207" s="12"/>
      <c r="B207" s="221"/>
      <c r="C207" s="222"/>
      <c r="D207" s="223" t="s">
        <v>175</v>
      </c>
      <c r="E207" s="224" t="s">
        <v>19</v>
      </c>
      <c r="F207" s="225" t="s">
        <v>1313</v>
      </c>
      <c r="G207" s="222"/>
      <c r="H207" s="226">
        <v>33</v>
      </c>
      <c r="I207" s="227"/>
      <c r="J207" s="222"/>
      <c r="K207" s="222"/>
      <c r="L207" s="228"/>
      <c r="M207" s="229"/>
      <c r="N207" s="230"/>
      <c r="O207" s="230"/>
      <c r="P207" s="230"/>
      <c r="Q207" s="230"/>
      <c r="R207" s="230"/>
      <c r="S207" s="230"/>
      <c r="T207" s="231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2" t="s">
        <v>175</v>
      </c>
      <c r="AU207" s="232" t="s">
        <v>79</v>
      </c>
      <c r="AV207" s="12" t="s">
        <v>79</v>
      </c>
      <c r="AW207" s="12" t="s">
        <v>31</v>
      </c>
      <c r="AX207" s="12" t="s">
        <v>69</v>
      </c>
      <c r="AY207" s="232" t="s">
        <v>151</v>
      </c>
    </row>
    <row r="208" s="14" customFormat="1">
      <c r="A208" s="14"/>
      <c r="B208" s="250"/>
      <c r="C208" s="251"/>
      <c r="D208" s="223" t="s">
        <v>175</v>
      </c>
      <c r="E208" s="252" t="s">
        <v>19</v>
      </c>
      <c r="F208" s="253" t="s">
        <v>249</v>
      </c>
      <c r="G208" s="251"/>
      <c r="H208" s="254">
        <v>33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175</v>
      </c>
      <c r="AU208" s="260" t="s">
        <v>79</v>
      </c>
      <c r="AV208" s="14" t="s">
        <v>150</v>
      </c>
      <c r="AW208" s="14" t="s">
        <v>31</v>
      </c>
      <c r="AX208" s="14" t="s">
        <v>77</v>
      </c>
      <c r="AY208" s="260" t="s">
        <v>151</v>
      </c>
    </row>
    <row r="209" s="2" customFormat="1" ht="37.8" customHeight="1">
      <c r="A209" s="41"/>
      <c r="B209" s="42"/>
      <c r="C209" s="208" t="s">
        <v>391</v>
      </c>
      <c r="D209" s="208" t="s">
        <v>152</v>
      </c>
      <c r="E209" s="209" t="s">
        <v>458</v>
      </c>
      <c r="F209" s="210" t="s">
        <v>459</v>
      </c>
      <c r="G209" s="211" t="s">
        <v>245</v>
      </c>
      <c r="H209" s="212">
        <v>13.199999999999999</v>
      </c>
      <c r="I209" s="213"/>
      <c r="J209" s="214">
        <f>ROUND(I209*H209,2)</f>
        <v>0</v>
      </c>
      <c r="K209" s="210" t="s">
        <v>239</v>
      </c>
      <c r="L209" s="47"/>
      <c r="M209" s="215" t="s">
        <v>19</v>
      </c>
      <c r="N209" s="216" t="s">
        <v>40</v>
      </c>
      <c r="O209" s="87"/>
      <c r="P209" s="217">
        <f>O209*H209</f>
        <v>0</v>
      </c>
      <c r="Q209" s="217">
        <v>0.0086499999999999997</v>
      </c>
      <c r="R209" s="217">
        <f>Q209*H209</f>
        <v>0.11417999999999999</v>
      </c>
      <c r="S209" s="217">
        <v>0</v>
      </c>
      <c r="T209" s="21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9" t="s">
        <v>150</v>
      </c>
      <c r="AT209" s="219" t="s">
        <v>152</v>
      </c>
      <c r="AU209" s="219" t="s">
        <v>79</v>
      </c>
      <c r="AY209" s="20" t="s">
        <v>151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20" t="s">
        <v>77</v>
      </c>
      <c r="BK209" s="220">
        <f>ROUND(I209*H209,2)</f>
        <v>0</v>
      </c>
      <c r="BL209" s="20" t="s">
        <v>150</v>
      </c>
      <c r="BM209" s="219" t="s">
        <v>1314</v>
      </c>
    </row>
    <row r="210" s="2" customFormat="1">
      <c r="A210" s="41"/>
      <c r="B210" s="42"/>
      <c r="C210" s="43"/>
      <c r="D210" s="245" t="s">
        <v>241</v>
      </c>
      <c r="E210" s="43"/>
      <c r="F210" s="246" t="s">
        <v>461</v>
      </c>
      <c r="G210" s="43"/>
      <c r="H210" s="43"/>
      <c r="I210" s="247"/>
      <c r="J210" s="43"/>
      <c r="K210" s="43"/>
      <c r="L210" s="47"/>
      <c r="M210" s="248"/>
      <c r="N210" s="249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241</v>
      </c>
      <c r="AU210" s="20" t="s">
        <v>79</v>
      </c>
    </row>
    <row r="211" s="12" customFormat="1">
      <c r="A211" s="12"/>
      <c r="B211" s="221"/>
      <c r="C211" s="222"/>
      <c r="D211" s="223" t="s">
        <v>175</v>
      </c>
      <c r="E211" s="224" t="s">
        <v>19</v>
      </c>
      <c r="F211" s="225" t="s">
        <v>1315</v>
      </c>
      <c r="G211" s="222"/>
      <c r="H211" s="226">
        <v>13.199999999999999</v>
      </c>
      <c r="I211" s="227"/>
      <c r="J211" s="222"/>
      <c r="K211" s="222"/>
      <c r="L211" s="228"/>
      <c r="M211" s="229"/>
      <c r="N211" s="230"/>
      <c r="O211" s="230"/>
      <c r="P211" s="230"/>
      <c r="Q211" s="230"/>
      <c r="R211" s="230"/>
      <c r="S211" s="230"/>
      <c r="T211" s="231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2" t="s">
        <v>175</v>
      </c>
      <c r="AU211" s="232" t="s">
        <v>79</v>
      </c>
      <c r="AV211" s="12" t="s">
        <v>79</v>
      </c>
      <c r="AW211" s="12" t="s">
        <v>31</v>
      </c>
      <c r="AX211" s="12" t="s">
        <v>69</v>
      </c>
      <c r="AY211" s="232" t="s">
        <v>151</v>
      </c>
    </row>
    <row r="212" s="14" customFormat="1">
      <c r="A212" s="14"/>
      <c r="B212" s="250"/>
      <c r="C212" s="251"/>
      <c r="D212" s="223" t="s">
        <v>175</v>
      </c>
      <c r="E212" s="252" t="s">
        <v>19</v>
      </c>
      <c r="F212" s="253" t="s">
        <v>249</v>
      </c>
      <c r="G212" s="251"/>
      <c r="H212" s="254">
        <v>13.199999999999999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175</v>
      </c>
      <c r="AU212" s="260" t="s">
        <v>79</v>
      </c>
      <c r="AV212" s="14" t="s">
        <v>150</v>
      </c>
      <c r="AW212" s="14" t="s">
        <v>31</v>
      </c>
      <c r="AX212" s="14" t="s">
        <v>77</v>
      </c>
      <c r="AY212" s="260" t="s">
        <v>151</v>
      </c>
    </row>
    <row r="213" s="2" customFormat="1" ht="37.8" customHeight="1">
      <c r="A213" s="41"/>
      <c r="B213" s="42"/>
      <c r="C213" s="208" t="s">
        <v>397</v>
      </c>
      <c r="D213" s="208" t="s">
        <v>152</v>
      </c>
      <c r="E213" s="209" t="s">
        <v>464</v>
      </c>
      <c r="F213" s="210" t="s">
        <v>465</v>
      </c>
      <c r="G213" s="211" t="s">
        <v>245</v>
      </c>
      <c r="H213" s="212">
        <v>13.199999999999999</v>
      </c>
      <c r="I213" s="213"/>
      <c r="J213" s="214">
        <f>ROUND(I213*H213,2)</f>
        <v>0</v>
      </c>
      <c r="K213" s="210" t="s">
        <v>239</v>
      </c>
      <c r="L213" s="47"/>
      <c r="M213" s="215" t="s">
        <v>19</v>
      </c>
      <c r="N213" s="216" t="s">
        <v>40</v>
      </c>
      <c r="O213" s="87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150</v>
      </c>
      <c r="AT213" s="219" t="s">
        <v>152</v>
      </c>
      <c r="AU213" s="219" t="s">
        <v>79</v>
      </c>
      <c r="AY213" s="20" t="s">
        <v>151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77</v>
      </c>
      <c r="BK213" s="220">
        <f>ROUND(I213*H213,2)</f>
        <v>0</v>
      </c>
      <c r="BL213" s="20" t="s">
        <v>150</v>
      </c>
      <c r="BM213" s="219" t="s">
        <v>1316</v>
      </c>
    </row>
    <row r="214" s="2" customFormat="1">
      <c r="A214" s="41"/>
      <c r="B214" s="42"/>
      <c r="C214" s="43"/>
      <c r="D214" s="245" t="s">
        <v>241</v>
      </c>
      <c r="E214" s="43"/>
      <c r="F214" s="246" t="s">
        <v>467</v>
      </c>
      <c r="G214" s="43"/>
      <c r="H214" s="43"/>
      <c r="I214" s="247"/>
      <c r="J214" s="43"/>
      <c r="K214" s="43"/>
      <c r="L214" s="47"/>
      <c r="M214" s="248"/>
      <c r="N214" s="249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241</v>
      </c>
      <c r="AU214" s="20" t="s">
        <v>79</v>
      </c>
    </row>
    <row r="215" s="2" customFormat="1" ht="44.25" customHeight="1">
      <c r="A215" s="41"/>
      <c r="B215" s="42"/>
      <c r="C215" s="208" t="s">
        <v>402</v>
      </c>
      <c r="D215" s="208" t="s">
        <v>152</v>
      </c>
      <c r="E215" s="209" t="s">
        <v>469</v>
      </c>
      <c r="F215" s="210" t="s">
        <v>470</v>
      </c>
      <c r="G215" s="211" t="s">
        <v>332</v>
      </c>
      <c r="H215" s="212">
        <v>0.64200000000000002</v>
      </c>
      <c r="I215" s="213"/>
      <c r="J215" s="214">
        <f>ROUND(I215*H215,2)</f>
        <v>0</v>
      </c>
      <c r="K215" s="210" t="s">
        <v>239</v>
      </c>
      <c r="L215" s="47"/>
      <c r="M215" s="215" t="s">
        <v>19</v>
      </c>
      <c r="N215" s="216" t="s">
        <v>40</v>
      </c>
      <c r="O215" s="87"/>
      <c r="P215" s="217">
        <f>O215*H215</f>
        <v>0</v>
      </c>
      <c r="Q215" s="217">
        <v>1.03955</v>
      </c>
      <c r="R215" s="217">
        <f>Q215*H215</f>
        <v>0.66739110000000001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150</v>
      </c>
      <c r="AT215" s="219" t="s">
        <v>152</v>
      </c>
      <c r="AU215" s="219" t="s">
        <v>79</v>
      </c>
      <c r="AY215" s="20" t="s">
        <v>151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77</v>
      </c>
      <c r="BK215" s="220">
        <f>ROUND(I215*H215,2)</f>
        <v>0</v>
      </c>
      <c r="BL215" s="20" t="s">
        <v>150</v>
      </c>
      <c r="BM215" s="219" t="s">
        <v>1317</v>
      </c>
    </row>
    <row r="216" s="2" customFormat="1">
      <c r="A216" s="41"/>
      <c r="B216" s="42"/>
      <c r="C216" s="43"/>
      <c r="D216" s="245" t="s">
        <v>241</v>
      </c>
      <c r="E216" s="43"/>
      <c r="F216" s="246" t="s">
        <v>472</v>
      </c>
      <c r="G216" s="43"/>
      <c r="H216" s="43"/>
      <c r="I216" s="247"/>
      <c r="J216" s="43"/>
      <c r="K216" s="43"/>
      <c r="L216" s="47"/>
      <c r="M216" s="248"/>
      <c r="N216" s="249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241</v>
      </c>
      <c r="AU216" s="20" t="s">
        <v>79</v>
      </c>
    </row>
    <row r="217" s="12" customFormat="1">
      <c r="A217" s="12"/>
      <c r="B217" s="221"/>
      <c r="C217" s="222"/>
      <c r="D217" s="223" t="s">
        <v>175</v>
      </c>
      <c r="E217" s="224" t="s">
        <v>19</v>
      </c>
      <c r="F217" s="225" t="s">
        <v>1318</v>
      </c>
      <c r="G217" s="222"/>
      <c r="H217" s="226">
        <v>0.50900000000000001</v>
      </c>
      <c r="I217" s="227"/>
      <c r="J217" s="222"/>
      <c r="K217" s="222"/>
      <c r="L217" s="228"/>
      <c r="M217" s="229"/>
      <c r="N217" s="230"/>
      <c r="O217" s="230"/>
      <c r="P217" s="230"/>
      <c r="Q217" s="230"/>
      <c r="R217" s="230"/>
      <c r="S217" s="230"/>
      <c r="T217" s="231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32" t="s">
        <v>175</v>
      </c>
      <c r="AU217" s="232" t="s">
        <v>79</v>
      </c>
      <c r="AV217" s="12" t="s">
        <v>79</v>
      </c>
      <c r="AW217" s="12" t="s">
        <v>31</v>
      </c>
      <c r="AX217" s="12" t="s">
        <v>69</v>
      </c>
      <c r="AY217" s="232" t="s">
        <v>151</v>
      </c>
    </row>
    <row r="218" s="12" customFormat="1">
      <c r="A218" s="12"/>
      <c r="B218" s="221"/>
      <c r="C218" s="222"/>
      <c r="D218" s="223" t="s">
        <v>175</v>
      </c>
      <c r="E218" s="224" t="s">
        <v>19</v>
      </c>
      <c r="F218" s="225" t="s">
        <v>1319</v>
      </c>
      <c r="G218" s="222"/>
      <c r="H218" s="226">
        <v>0.13300000000000001</v>
      </c>
      <c r="I218" s="227"/>
      <c r="J218" s="222"/>
      <c r="K218" s="222"/>
      <c r="L218" s="228"/>
      <c r="M218" s="229"/>
      <c r="N218" s="230"/>
      <c r="O218" s="230"/>
      <c r="P218" s="230"/>
      <c r="Q218" s="230"/>
      <c r="R218" s="230"/>
      <c r="S218" s="230"/>
      <c r="T218" s="23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2" t="s">
        <v>175</v>
      </c>
      <c r="AU218" s="232" t="s">
        <v>79</v>
      </c>
      <c r="AV218" s="12" t="s">
        <v>79</v>
      </c>
      <c r="AW218" s="12" t="s">
        <v>31</v>
      </c>
      <c r="AX218" s="12" t="s">
        <v>69</v>
      </c>
      <c r="AY218" s="232" t="s">
        <v>151</v>
      </c>
    </row>
    <row r="219" s="14" customFormat="1">
      <c r="A219" s="14"/>
      <c r="B219" s="250"/>
      <c r="C219" s="251"/>
      <c r="D219" s="223" t="s">
        <v>175</v>
      </c>
      <c r="E219" s="252" t="s">
        <v>19</v>
      </c>
      <c r="F219" s="253" t="s">
        <v>249</v>
      </c>
      <c r="G219" s="251"/>
      <c r="H219" s="254">
        <v>0.64200000000000002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0" t="s">
        <v>175</v>
      </c>
      <c r="AU219" s="260" t="s">
        <v>79</v>
      </c>
      <c r="AV219" s="14" t="s">
        <v>150</v>
      </c>
      <c r="AW219" s="14" t="s">
        <v>31</v>
      </c>
      <c r="AX219" s="14" t="s">
        <v>77</v>
      </c>
      <c r="AY219" s="260" t="s">
        <v>151</v>
      </c>
    </row>
    <row r="220" s="11" customFormat="1" ht="22.8" customHeight="1">
      <c r="A220" s="11"/>
      <c r="B220" s="194"/>
      <c r="C220" s="195"/>
      <c r="D220" s="196" t="s">
        <v>68</v>
      </c>
      <c r="E220" s="243" t="s">
        <v>150</v>
      </c>
      <c r="F220" s="243" t="s">
        <v>475</v>
      </c>
      <c r="G220" s="195"/>
      <c r="H220" s="195"/>
      <c r="I220" s="198"/>
      <c r="J220" s="244">
        <f>BK220</f>
        <v>0</v>
      </c>
      <c r="K220" s="195"/>
      <c r="L220" s="200"/>
      <c r="M220" s="201"/>
      <c r="N220" s="202"/>
      <c r="O220" s="202"/>
      <c r="P220" s="203">
        <f>SUM(P221:P230)</f>
        <v>0</v>
      </c>
      <c r="Q220" s="202"/>
      <c r="R220" s="203">
        <f>SUM(R221:R230)</f>
        <v>16.754707200000002</v>
      </c>
      <c r="S220" s="202"/>
      <c r="T220" s="204">
        <f>SUM(T221:T230)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205" t="s">
        <v>77</v>
      </c>
      <c r="AT220" s="206" t="s">
        <v>68</v>
      </c>
      <c r="AU220" s="206" t="s">
        <v>77</v>
      </c>
      <c r="AY220" s="205" t="s">
        <v>151</v>
      </c>
      <c r="BK220" s="207">
        <f>SUM(BK221:BK230)</f>
        <v>0</v>
      </c>
    </row>
    <row r="221" s="2" customFormat="1" ht="21.75" customHeight="1">
      <c r="A221" s="41"/>
      <c r="B221" s="42"/>
      <c r="C221" s="208" t="s">
        <v>407</v>
      </c>
      <c r="D221" s="208" t="s">
        <v>152</v>
      </c>
      <c r="E221" s="209" t="s">
        <v>1320</v>
      </c>
      <c r="F221" s="210" t="s">
        <v>1321</v>
      </c>
      <c r="G221" s="211" t="s">
        <v>245</v>
      </c>
      <c r="H221" s="212">
        <v>32.380000000000003</v>
      </c>
      <c r="I221" s="213"/>
      <c r="J221" s="214">
        <f>ROUND(I221*H221,2)</f>
        <v>0</v>
      </c>
      <c r="K221" s="210" t="s">
        <v>239</v>
      </c>
      <c r="L221" s="47"/>
      <c r="M221" s="215" t="s">
        <v>19</v>
      </c>
      <c r="N221" s="216" t="s">
        <v>40</v>
      </c>
      <c r="O221" s="87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9" t="s">
        <v>150</v>
      </c>
      <c r="AT221" s="219" t="s">
        <v>152</v>
      </c>
      <c r="AU221" s="219" t="s">
        <v>79</v>
      </c>
      <c r="AY221" s="20" t="s">
        <v>151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20" t="s">
        <v>77</v>
      </c>
      <c r="BK221" s="220">
        <f>ROUND(I221*H221,2)</f>
        <v>0</v>
      </c>
      <c r="BL221" s="20" t="s">
        <v>150</v>
      </c>
      <c r="BM221" s="219" t="s">
        <v>1322</v>
      </c>
    </row>
    <row r="222" s="2" customFormat="1">
      <c r="A222" s="41"/>
      <c r="B222" s="42"/>
      <c r="C222" s="43"/>
      <c r="D222" s="245" t="s">
        <v>241</v>
      </c>
      <c r="E222" s="43"/>
      <c r="F222" s="246" t="s">
        <v>1323</v>
      </c>
      <c r="G222" s="43"/>
      <c r="H222" s="43"/>
      <c r="I222" s="247"/>
      <c r="J222" s="43"/>
      <c r="K222" s="43"/>
      <c r="L222" s="47"/>
      <c r="M222" s="248"/>
      <c r="N222" s="249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241</v>
      </c>
      <c r="AU222" s="20" t="s">
        <v>79</v>
      </c>
    </row>
    <row r="223" s="12" customFormat="1">
      <c r="A223" s="12"/>
      <c r="B223" s="221"/>
      <c r="C223" s="222"/>
      <c r="D223" s="223" t="s">
        <v>175</v>
      </c>
      <c r="E223" s="224" t="s">
        <v>19</v>
      </c>
      <c r="F223" s="225" t="s">
        <v>1324</v>
      </c>
      <c r="G223" s="222"/>
      <c r="H223" s="226">
        <v>32.380000000000003</v>
      </c>
      <c r="I223" s="227"/>
      <c r="J223" s="222"/>
      <c r="K223" s="222"/>
      <c r="L223" s="228"/>
      <c r="M223" s="229"/>
      <c r="N223" s="230"/>
      <c r="O223" s="230"/>
      <c r="P223" s="230"/>
      <c r="Q223" s="230"/>
      <c r="R223" s="230"/>
      <c r="S223" s="230"/>
      <c r="T223" s="231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2" t="s">
        <v>175</v>
      </c>
      <c r="AU223" s="232" t="s">
        <v>79</v>
      </c>
      <c r="AV223" s="12" t="s">
        <v>79</v>
      </c>
      <c r="AW223" s="12" t="s">
        <v>31</v>
      </c>
      <c r="AX223" s="12" t="s">
        <v>69</v>
      </c>
      <c r="AY223" s="232" t="s">
        <v>151</v>
      </c>
    </row>
    <row r="224" s="14" customFormat="1">
      <c r="A224" s="14"/>
      <c r="B224" s="250"/>
      <c r="C224" s="251"/>
      <c r="D224" s="223" t="s">
        <v>175</v>
      </c>
      <c r="E224" s="252" t="s">
        <v>19</v>
      </c>
      <c r="F224" s="253" t="s">
        <v>249</v>
      </c>
      <c r="G224" s="251"/>
      <c r="H224" s="254">
        <v>32.380000000000003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175</v>
      </c>
      <c r="AU224" s="260" t="s">
        <v>79</v>
      </c>
      <c r="AV224" s="14" t="s">
        <v>150</v>
      </c>
      <c r="AW224" s="14" t="s">
        <v>31</v>
      </c>
      <c r="AX224" s="14" t="s">
        <v>77</v>
      </c>
      <c r="AY224" s="260" t="s">
        <v>151</v>
      </c>
    </row>
    <row r="225" s="2" customFormat="1" ht="24.15" customHeight="1">
      <c r="A225" s="41"/>
      <c r="B225" s="42"/>
      <c r="C225" s="208" t="s">
        <v>414</v>
      </c>
      <c r="D225" s="208" t="s">
        <v>152</v>
      </c>
      <c r="E225" s="209" t="s">
        <v>648</v>
      </c>
      <c r="F225" s="210" t="s">
        <v>649</v>
      </c>
      <c r="G225" s="211" t="s">
        <v>276</v>
      </c>
      <c r="H225" s="212">
        <v>1.7250000000000001</v>
      </c>
      <c r="I225" s="213"/>
      <c r="J225" s="214">
        <f>ROUND(I225*H225,2)</f>
        <v>0</v>
      </c>
      <c r="K225" s="210" t="s">
        <v>239</v>
      </c>
      <c r="L225" s="47"/>
      <c r="M225" s="215" t="s">
        <v>19</v>
      </c>
      <c r="N225" s="216" t="s">
        <v>40</v>
      </c>
      <c r="O225" s="87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150</v>
      </c>
      <c r="AT225" s="219" t="s">
        <v>152</v>
      </c>
      <c r="AU225" s="219" t="s">
        <v>79</v>
      </c>
      <c r="AY225" s="20" t="s">
        <v>151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77</v>
      </c>
      <c r="BK225" s="220">
        <f>ROUND(I225*H225,2)</f>
        <v>0</v>
      </c>
      <c r="BL225" s="20" t="s">
        <v>150</v>
      </c>
      <c r="BM225" s="219" t="s">
        <v>1325</v>
      </c>
    </row>
    <row r="226" s="2" customFormat="1">
      <c r="A226" s="41"/>
      <c r="B226" s="42"/>
      <c r="C226" s="43"/>
      <c r="D226" s="245" t="s">
        <v>241</v>
      </c>
      <c r="E226" s="43"/>
      <c r="F226" s="246" t="s">
        <v>651</v>
      </c>
      <c r="G226" s="43"/>
      <c r="H226" s="43"/>
      <c r="I226" s="247"/>
      <c r="J226" s="43"/>
      <c r="K226" s="43"/>
      <c r="L226" s="47"/>
      <c r="M226" s="248"/>
      <c r="N226" s="249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241</v>
      </c>
      <c r="AU226" s="20" t="s">
        <v>79</v>
      </c>
    </row>
    <row r="227" s="12" customFormat="1">
      <c r="A227" s="12"/>
      <c r="B227" s="221"/>
      <c r="C227" s="222"/>
      <c r="D227" s="223" t="s">
        <v>175</v>
      </c>
      <c r="E227" s="224" t="s">
        <v>19</v>
      </c>
      <c r="F227" s="225" t="s">
        <v>1326</v>
      </c>
      <c r="G227" s="222"/>
      <c r="H227" s="226">
        <v>1.7250000000000001</v>
      </c>
      <c r="I227" s="227"/>
      <c r="J227" s="222"/>
      <c r="K227" s="222"/>
      <c r="L227" s="228"/>
      <c r="M227" s="229"/>
      <c r="N227" s="230"/>
      <c r="O227" s="230"/>
      <c r="P227" s="230"/>
      <c r="Q227" s="230"/>
      <c r="R227" s="230"/>
      <c r="S227" s="230"/>
      <c r="T227" s="231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32" t="s">
        <v>175</v>
      </c>
      <c r="AU227" s="232" t="s">
        <v>79</v>
      </c>
      <c r="AV227" s="12" t="s">
        <v>79</v>
      </c>
      <c r="AW227" s="12" t="s">
        <v>31</v>
      </c>
      <c r="AX227" s="12" t="s">
        <v>69</v>
      </c>
      <c r="AY227" s="232" t="s">
        <v>151</v>
      </c>
    </row>
    <row r="228" s="14" customFormat="1">
      <c r="A228" s="14"/>
      <c r="B228" s="250"/>
      <c r="C228" s="251"/>
      <c r="D228" s="223" t="s">
        <v>175</v>
      </c>
      <c r="E228" s="252" t="s">
        <v>19</v>
      </c>
      <c r="F228" s="253" t="s">
        <v>249</v>
      </c>
      <c r="G228" s="251"/>
      <c r="H228" s="254">
        <v>1.7250000000000001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175</v>
      </c>
      <c r="AU228" s="260" t="s">
        <v>79</v>
      </c>
      <c r="AV228" s="14" t="s">
        <v>150</v>
      </c>
      <c r="AW228" s="14" t="s">
        <v>31</v>
      </c>
      <c r="AX228" s="14" t="s">
        <v>77</v>
      </c>
      <c r="AY228" s="260" t="s">
        <v>151</v>
      </c>
    </row>
    <row r="229" s="2" customFormat="1" ht="24.15" customHeight="1">
      <c r="A229" s="41"/>
      <c r="B229" s="42"/>
      <c r="C229" s="208" t="s">
        <v>419</v>
      </c>
      <c r="D229" s="208" t="s">
        <v>152</v>
      </c>
      <c r="E229" s="209" t="s">
        <v>1327</v>
      </c>
      <c r="F229" s="210" t="s">
        <v>1328</v>
      </c>
      <c r="G229" s="211" t="s">
        <v>245</v>
      </c>
      <c r="H229" s="212">
        <v>32.380000000000003</v>
      </c>
      <c r="I229" s="213"/>
      <c r="J229" s="214">
        <f>ROUND(I229*H229,2)</f>
        <v>0</v>
      </c>
      <c r="K229" s="210" t="s">
        <v>239</v>
      </c>
      <c r="L229" s="47"/>
      <c r="M229" s="215" t="s">
        <v>19</v>
      </c>
      <c r="N229" s="216" t="s">
        <v>40</v>
      </c>
      <c r="O229" s="87"/>
      <c r="P229" s="217">
        <f>O229*H229</f>
        <v>0</v>
      </c>
      <c r="Q229" s="217">
        <v>0.51744000000000001</v>
      </c>
      <c r="R229" s="217">
        <f>Q229*H229</f>
        <v>16.754707200000002</v>
      </c>
      <c r="S229" s="217">
        <v>0</v>
      </c>
      <c r="T229" s="218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9" t="s">
        <v>150</v>
      </c>
      <c r="AT229" s="219" t="s">
        <v>152</v>
      </c>
      <c r="AU229" s="219" t="s">
        <v>79</v>
      </c>
      <c r="AY229" s="20" t="s">
        <v>151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20" t="s">
        <v>77</v>
      </c>
      <c r="BK229" s="220">
        <f>ROUND(I229*H229,2)</f>
        <v>0</v>
      </c>
      <c r="BL229" s="20" t="s">
        <v>150</v>
      </c>
      <c r="BM229" s="219" t="s">
        <v>1329</v>
      </c>
    </row>
    <row r="230" s="2" customFormat="1">
      <c r="A230" s="41"/>
      <c r="B230" s="42"/>
      <c r="C230" s="43"/>
      <c r="D230" s="245" t="s">
        <v>241</v>
      </c>
      <c r="E230" s="43"/>
      <c r="F230" s="246" t="s">
        <v>1330</v>
      </c>
      <c r="G230" s="43"/>
      <c r="H230" s="43"/>
      <c r="I230" s="247"/>
      <c r="J230" s="43"/>
      <c r="K230" s="43"/>
      <c r="L230" s="47"/>
      <c r="M230" s="248"/>
      <c r="N230" s="249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241</v>
      </c>
      <c r="AU230" s="20" t="s">
        <v>79</v>
      </c>
    </row>
    <row r="231" s="11" customFormat="1" ht="22.8" customHeight="1">
      <c r="A231" s="11"/>
      <c r="B231" s="194"/>
      <c r="C231" s="195"/>
      <c r="D231" s="196" t="s">
        <v>68</v>
      </c>
      <c r="E231" s="243" t="s">
        <v>167</v>
      </c>
      <c r="F231" s="243" t="s">
        <v>485</v>
      </c>
      <c r="G231" s="195"/>
      <c r="H231" s="195"/>
      <c r="I231" s="198"/>
      <c r="J231" s="244">
        <f>BK231</f>
        <v>0</v>
      </c>
      <c r="K231" s="195"/>
      <c r="L231" s="200"/>
      <c r="M231" s="201"/>
      <c r="N231" s="202"/>
      <c r="O231" s="202"/>
      <c r="P231" s="203">
        <f>SUM(P232:P263)</f>
        <v>0</v>
      </c>
      <c r="Q231" s="202"/>
      <c r="R231" s="203">
        <f>SUM(R232:R263)</f>
        <v>383.20114999999998</v>
      </c>
      <c r="S231" s="202"/>
      <c r="T231" s="204">
        <f>SUM(T232:T263)</f>
        <v>0</v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R231" s="205" t="s">
        <v>77</v>
      </c>
      <c r="AT231" s="206" t="s">
        <v>68</v>
      </c>
      <c r="AU231" s="206" t="s">
        <v>77</v>
      </c>
      <c r="AY231" s="205" t="s">
        <v>151</v>
      </c>
      <c r="BK231" s="207">
        <f>SUM(BK232:BK263)</f>
        <v>0</v>
      </c>
    </row>
    <row r="232" s="2" customFormat="1" ht="37.8" customHeight="1">
      <c r="A232" s="41"/>
      <c r="B232" s="42"/>
      <c r="C232" s="208" t="s">
        <v>427</v>
      </c>
      <c r="D232" s="208" t="s">
        <v>152</v>
      </c>
      <c r="E232" s="209" t="s">
        <v>487</v>
      </c>
      <c r="F232" s="210" t="s">
        <v>488</v>
      </c>
      <c r="G232" s="211" t="s">
        <v>245</v>
      </c>
      <c r="H232" s="212">
        <v>5984.54</v>
      </c>
      <c r="I232" s="213"/>
      <c r="J232" s="214">
        <f>ROUND(I232*H232,2)</f>
        <v>0</v>
      </c>
      <c r="K232" s="210" t="s">
        <v>239</v>
      </c>
      <c r="L232" s="47"/>
      <c r="M232" s="215" t="s">
        <v>19</v>
      </c>
      <c r="N232" s="216" t="s">
        <v>40</v>
      </c>
      <c r="O232" s="87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9" t="s">
        <v>150</v>
      </c>
      <c r="AT232" s="219" t="s">
        <v>152</v>
      </c>
      <c r="AU232" s="219" t="s">
        <v>79</v>
      </c>
      <c r="AY232" s="20" t="s">
        <v>151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0" t="s">
        <v>77</v>
      </c>
      <c r="BK232" s="220">
        <f>ROUND(I232*H232,2)</f>
        <v>0</v>
      </c>
      <c r="BL232" s="20" t="s">
        <v>150</v>
      </c>
      <c r="BM232" s="219" t="s">
        <v>1331</v>
      </c>
    </row>
    <row r="233" s="2" customFormat="1">
      <c r="A233" s="41"/>
      <c r="B233" s="42"/>
      <c r="C233" s="43"/>
      <c r="D233" s="245" t="s">
        <v>241</v>
      </c>
      <c r="E233" s="43"/>
      <c r="F233" s="246" t="s">
        <v>490</v>
      </c>
      <c r="G233" s="43"/>
      <c r="H233" s="43"/>
      <c r="I233" s="247"/>
      <c r="J233" s="43"/>
      <c r="K233" s="43"/>
      <c r="L233" s="47"/>
      <c r="M233" s="248"/>
      <c r="N233" s="249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241</v>
      </c>
      <c r="AU233" s="20" t="s">
        <v>79</v>
      </c>
    </row>
    <row r="234" s="12" customFormat="1">
      <c r="A234" s="12"/>
      <c r="B234" s="221"/>
      <c r="C234" s="222"/>
      <c r="D234" s="223" t="s">
        <v>175</v>
      </c>
      <c r="E234" s="224" t="s">
        <v>19</v>
      </c>
      <c r="F234" s="225" t="s">
        <v>1332</v>
      </c>
      <c r="G234" s="222"/>
      <c r="H234" s="226">
        <v>5984.54</v>
      </c>
      <c r="I234" s="227"/>
      <c r="J234" s="222"/>
      <c r="K234" s="222"/>
      <c r="L234" s="228"/>
      <c r="M234" s="229"/>
      <c r="N234" s="230"/>
      <c r="O234" s="230"/>
      <c r="P234" s="230"/>
      <c r="Q234" s="230"/>
      <c r="R234" s="230"/>
      <c r="S234" s="230"/>
      <c r="T234" s="231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2" t="s">
        <v>175</v>
      </c>
      <c r="AU234" s="232" t="s">
        <v>79</v>
      </c>
      <c r="AV234" s="12" t="s">
        <v>79</v>
      </c>
      <c r="AW234" s="12" t="s">
        <v>31</v>
      </c>
      <c r="AX234" s="12" t="s">
        <v>69</v>
      </c>
      <c r="AY234" s="232" t="s">
        <v>151</v>
      </c>
    </row>
    <row r="235" s="14" customFormat="1">
      <c r="A235" s="14"/>
      <c r="B235" s="250"/>
      <c r="C235" s="251"/>
      <c r="D235" s="223" t="s">
        <v>175</v>
      </c>
      <c r="E235" s="252" t="s">
        <v>19</v>
      </c>
      <c r="F235" s="253" t="s">
        <v>249</v>
      </c>
      <c r="G235" s="251"/>
      <c r="H235" s="254">
        <v>5984.54</v>
      </c>
      <c r="I235" s="255"/>
      <c r="J235" s="251"/>
      <c r="K235" s="251"/>
      <c r="L235" s="256"/>
      <c r="M235" s="257"/>
      <c r="N235" s="258"/>
      <c r="O235" s="258"/>
      <c r="P235" s="258"/>
      <c r="Q235" s="258"/>
      <c r="R235" s="258"/>
      <c r="S235" s="258"/>
      <c r="T235" s="25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0" t="s">
        <v>175</v>
      </c>
      <c r="AU235" s="260" t="s">
        <v>79</v>
      </c>
      <c r="AV235" s="14" t="s">
        <v>150</v>
      </c>
      <c r="AW235" s="14" t="s">
        <v>31</v>
      </c>
      <c r="AX235" s="14" t="s">
        <v>77</v>
      </c>
      <c r="AY235" s="260" t="s">
        <v>151</v>
      </c>
    </row>
    <row r="236" s="2" customFormat="1" ht="16.5" customHeight="1">
      <c r="A236" s="41"/>
      <c r="B236" s="42"/>
      <c r="C236" s="261" t="s">
        <v>433</v>
      </c>
      <c r="D236" s="261" t="s">
        <v>349</v>
      </c>
      <c r="E236" s="262" t="s">
        <v>494</v>
      </c>
      <c r="F236" s="263" t="s">
        <v>495</v>
      </c>
      <c r="G236" s="264" t="s">
        <v>332</v>
      </c>
      <c r="H236" s="265">
        <v>172.35499999999999</v>
      </c>
      <c r="I236" s="266"/>
      <c r="J236" s="267">
        <f>ROUND(I236*H236,2)</f>
        <v>0</v>
      </c>
      <c r="K236" s="263" t="s">
        <v>239</v>
      </c>
      <c r="L236" s="268"/>
      <c r="M236" s="269" t="s">
        <v>19</v>
      </c>
      <c r="N236" s="270" t="s">
        <v>40</v>
      </c>
      <c r="O236" s="87"/>
      <c r="P236" s="217">
        <f>O236*H236</f>
        <v>0</v>
      </c>
      <c r="Q236" s="217">
        <v>1</v>
      </c>
      <c r="R236" s="217">
        <f>Q236*H236</f>
        <v>172.35499999999999</v>
      </c>
      <c r="S236" s="217">
        <v>0</v>
      </c>
      <c r="T236" s="218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9" t="s">
        <v>181</v>
      </c>
      <c r="AT236" s="219" t="s">
        <v>349</v>
      </c>
      <c r="AU236" s="219" t="s">
        <v>79</v>
      </c>
      <c r="AY236" s="20" t="s">
        <v>151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20" t="s">
        <v>77</v>
      </c>
      <c r="BK236" s="220">
        <f>ROUND(I236*H236,2)</f>
        <v>0</v>
      </c>
      <c r="BL236" s="20" t="s">
        <v>150</v>
      </c>
      <c r="BM236" s="219" t="s">
        <v>1333</v>
      </c>
    </row>
    <row r="237" s="12" customFormat="1">
      <c r="A237" s="12"/>
      <c r="B237" s="221"/>
      <c r="C237" s="222"/>
      <c r="D237" s="223" t="s">
        <v>175</v>
      </c>
      <c r="E237" s="224" t="s">
        <v>19</v>
      </c>
      <c r="F237" s="225" t="s">
        <v>1334</v>
      </c>
      <c r="G237" s="222"/>
      <c r="H237" s="226">
        <v>172.35499999999999</v>
      </c>
      <c r="I237" s="227"/>
      <c r="J237" s="222"/>
      <c r="K237" s="222"/>
      <c r="L237" s="228"/>
      <c r="M237" s="229"/>
      <c r="N237" s="230"/>
      <c r="O237" s="230"/>
      <c r="P237" s="230"/>
      <c r="Q237" s="230"/>
      <c r="R237" s="230"/>
      <c r="S237" s="230"/>
      <c r="T237" s="231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32" t="s">
        <v>175</v>
      </c>
      <c r="AU237" s="232" t="s">
        <v>79</v>
      </c>
      <c r="AV237" s="12" t="s">
        <v>79</v>
      </c>
      <c r="AW237" s="12" t="s">
        <v>31</v>
      </c>
      <c r="AX237" s="12" t="s">
        <v>69</v>
      </c>
      <c r="AY237" s="232" t="s">
        <v>151</v>
      </c>
    </row>
    <row r="238" s="14" customFormat="1">
      <c r="A238" s="14"/>
      <c r="B238" s="250"/>
      <c r="C238" s="251"/>
      <c r="D238" s="223" t="s">
        <v>175</v>
      </c>
      <c r="E238" s="252" t="s">
        <v>19</v>
      </c>
      <c r="F238" s="253" t="s">
        <v>249</v>
      </c>
      <c r="G238" s="251"/>
      <c r="H238" s="254">
        <v>172.35499999999999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175</v>
      </c>
      <c r="AU238" s="260" t="s">
        <v>79</v>
      </c>
      <c r="AV238" s="14" t="s">
        <v>150</v>
      </c>
      <c r="AW238" s="14" t="s">
        <v>31</v>
      </c>
      <c r="AX238" s="14" t="s">
        <v>77</v>
      </c>
      <c r="AY238" s="260" t="s">
        <v>151</v>
      </c>
    </row>
    <row r="239" s="2" customFormat="1" ht="21.75" customHeight="1">
      <c r="A239" s="41"/>
      <c r="B239" s="42"/>
      <c r="C239" s="208" t="s">
        <v>439</v>
      </c>
      <c r="D239" s="208" t="s">
        <v>152</v>
      </c>
      <c r="E239" s="209" t="s">
        <v>499</v>
      </c>
      <c r="F239" s="210" t="s">
        <v>500</v>
      </c>
      <c r="G239" s="211" t="s">
        <v>245</v>
      </c>
      <c r="H239" s="212">
        <v>11395.219999999999</v>
      </c>
      <c r="I239" s="213"/>
      <c r="J239" s="214">
        <f>ROUND(I239*H239,2)</f>
        <v>0</v>
      </c>
      <c r="K239" s="210" t="s">
        <v>239</v>
      </c>
      <c r="L239" s="47"/>
      <c r="M239" s="215" t="s">
        <v>19</v>
      </c>
      <c r="N239" s="216" t="s">
        <v>40</v>
      </c>
      <c r="O239" s="87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150</v>
      </c>
      <c r="AT239" s="219" t="s">
        <v>152</v>
      </c>
      <c r="AU239" s="219" t="s">
        <v>79</v>
      </c>
      <c r="AY239" s="20" t="s">
        <v>151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77</v>
      </c>
      <c r="BK239" s="220">
        <f>ROUND(I239*H239,2)</f>
        <v>0</v>
      </c>
      <c r="BL239" s="20" t="s">
        <v>150</v>
      </c>
      <c r="BM239" s="219" t="s">
        <v>1335</v>
      </c>
    </row>
    <row r="240" s="2" customFormat="1">
      <c r="A240" s="41"/>
      <c r="B240" s="42"/>
      <c r="C240" s="43"/>
      <c r="D240" s="245" t="s">
        <v>241</v>
      </c>
      <c r="E240" s="43"/>
      <c r="F240" s="246" t="s">
        <v>502</v>
      </c>
      <c r="G240" s="43"/>
      <c r="H240" s="43"/>
      <c r="I240" s="247"/>
      <c r="J240" s="43"/>
      <c r="K240" s="43"/>
      <c r="L240" s="47"/>
      <c r="M240" s="248"/>
      <c r="N240" s="249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241</v>
      </c>
      <c r="AU240" s="20" t="s">
        <v>79</v>
      </c>
    </row>
    <row r="241" s="12" customFormat="1">
      <c r="A241" s="12"/>
      <c r="B241" s="221"/>
      <c r="C241" s="222"/>
      <c r="D241" s="223" t="s">
        <v>175</v>
      </c>
      <c r="E241" s="224" t="s">
        <v>19</v>
      </c>
      <c r="F241" s="225" t="s">
        <v>1336</v>
      </c>
      <c r="G241" s="222"/>
      <c r="H241" s="226">
        <v>5984.54</v>
      </c>
      <c r="I241" s="227"/>
      <c r="J241" s="222"/>
      <c r="K241" s="222"/>
      <c r="L241" s="228"/>
      <c r="M241" s="229"/>
      <c r="N241" s="230"/>
      <c r="O241" s="230"/>
      <c r="P241" s="230"/>
      <c r="Q241" s="230"/>
      <c r="R241" s="230"/>
      <c r="S241" s="230"/>
      <c r="T241" s="231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2" t="s">
        <v>175</v>
      </c>
      <c r="AU241" s="232" t="s">
        <v>79</v>
      </c>
      <c r="AV241" s="12" t="s">
        <v>79</v>
      </c>
      <c r="AW241" s="12" t="s">
        <v>31</v>
      </c>
      <c r="AX241" s="12" t="s">
        <v>69</v>
      </c>
      <c r="AY241" s="232" t="s">
        <v>151</v>
      </c>
    </row>
    <row r="242" s="12" customFormat="1">
      <c r="A242" s="12"/>
      <c r="B242" s="221"/>
      <c r="C242" s="222"/>
      <c r="D242" s="223" t="s">
        <v>175</v>
      </c>
      <c r="E242" s="224" t="s">
        <v>19</v>
      </c>
      <c r="F242" s="225" t="s">
        <v>1337</v>
      </c>
      <c r="G242" s="222"/>
      <c r="H242" s="226">
        <v>5410.6800000000003</v>
      </c>
      <c r="I242" s="227"/>
      <c r="J242" s="222"/>
      <c r="K242" s="222"/>
      <c r="L242" s="228"/>
      <c r="M242" s="229"/>
      <c r="N242" s="230"/>
      <c r="O242" s="230"/>
      <c r="P242" s="230"/>
      <c r="Q242" s="230"/>
      <c r="R242" s="230"/>
      <c r="S242" s="230"/>
      <c r="T242" s="231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2" t="s">
        <v>175</v>
      </c>
      <c r="AU242" s="232" t="s">
        <v>79</v>
      </c>
      <c r="AV242" s="12" t="s">
        <v>79</v>
      </c>
      <c r="AW242" s="12" t="s">
        <v>31</v>
      </c>
      <c r="AX242" s="12" t="s">
        <v>69</v>
      </c>
      <c r="AY242" s="232" t="s">
        <v>151</v>
      </c>
    </row>
    <row r="243" s="14" customFormat="1">
      <c r="A243" s="14"/>
      <c r="B243" s="250"/>
      <c r="C243" s="251"/>
      <c r="D243" s="223" t="s">
        <v>175</v>
      </c>
      <c r="E243" s="252" t="s">
        <v>19</v>
      </c>
      <c r="F243" s="253" t="s">
        <v>249</v>
      </c>
      <c r="G243" s="251"/>
      <c r="H243" s="254">
        <v>11395.220000000001</v>
      </c>
      <c r="I243" s="255"/>
      <c r="J243" s="251"/>
      <c r="K243" s="251"/>
      <c r="L243" s="256"/>
      <c r="M243" s="257"/>
      <c r="N243" s="258"/>
      <c r="O243" s="258"/>
      <c r="P243" s="258"/>
      <c r="Q243" s="258"/>
      <c r="R243" s="258"/>
      <c r="S243" s="258"/>
      <c r="T243" s="25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0" t="s">
        <v>175</v>
      </c>
      <c r="AU243" s="260" t="s">
        <v>79</v>
      </c>
      <c r="AV243" s="14" t="s">
        <v>150</v>
      </c>
      <c r="AW243" s="14" t="s">
        <v>31</v>
      </c>
      <c r="AX243" s="14" t="s">
        <v>77</v>
      </c>
      <c r="AY243" s="260" t="s">
        <v>151</v>
      </c>
    </row>
    <row r="244" s="2" customFormat="1" ht="21.75" customHeight="1">
      <c r="A244" s="41"/>
      <c r="B244" s="42"/>
      <c r="C244" s="208" t="s">
        <v>444</v>
      </c>
      <c r="D244" s="208" t="s">
        <v>152</v>
      </c>
      <c r="E244" s="209" t="s">
        <v>506</v>
      </c>
      <c r="F244" s="210" t="s">
        <v>507</v>
      </c>
      <c r="G244" s="211" t="s">
        <v>245</v>
      </c>
      <c r="H244" s="212">
        <v>610.95000000000005</v>
      </c>
      <c r="I244" s="213"/>
      <c r="J244" s="214">
        <f>ROUND(I244*H244,2)</f>
        <v>0</v>
      </c>
      <c r="K244" s="210" t="s">
        <v>239</v>
      </c>
      <c r="L244" s="47"/>
      <c r="M244" s="215" t="s">
        <v>19</v>
      </c>
      <c r="N244" s="216" t="s">
        <v>40</v>
      </c>
      <c r="O244" s="87"/>
      <c r="P244" s="217">
        <f>O244*H244</f>
        <v>0</v>
      </c>
      <c r="Q244" s="217">
        <v>0.34499999999999997</v>
      </c>
      <c r="R244" s="217">
        <f>Q244*H244</f>
        <v>210.77775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150</v>
      </c>
      <c r="AT244" s="219" t="s">
        <v>152</v>
      </c>
      <c r="AU244" s="219" t="s">
        <v>79</v>
      </c>
      <c r="AY244" s="20" t="s">
        <v>151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77</v>
      </c>
      <c r="BK244" s="220">
        <f>ROUND(I244*H244,2)</f>
        <v>0</v>
      </c>
      <c r="BL244" s="20" t="s">
        <v>150</v>
      </c>
      <c r="BM244" s="219" t="s">
        <v>1338</v>
      </c>
    </row>
    <row r="245" s="2" customFormat="1">
      <c r="A245" s="41"/>
      <c r="B245" s="42"/>
      <c r="C245" s="43"/>
      <c r="D245" s="245" t="s">
        <v>241</v>
      </c>
      <c r="E245" s="43"/>
      <c r="F245" s="246" t="s">
        <v>509</v>
      </c>
      <c r="G245" s="43"/>
      <c r="H245" s="43"/>
      <c r="I245" s="247"/>
      <c r="J245" s="43"/>
      <c r="K245" s="43"/>
      <c r="L245" s="47"/>
      <c r="M245" s="248"/>
      <c r="N245" s="249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241</v>
      </c>
      <c r="AU245" s="20" t="s">
        <v>79</v>
      </c>
    </row>
    <row r="246" s="12" customFormat="1">
      <c r="A246" s="12"/>
      <c r="B246" s="221"/>
      <c r="C246" s="222"/>
      <c r="D246" s="223" t="s">
        <v>175</v>
      </c>
      <c r="E246" s="224" t="s">
        <v>19</v>
      </c>
      <c r="F246" s="225" t="s">
        <v>1339</v>
      </c>
      <c r="G246" s="222"/>
      <c r="H246" s="226">
        <v>610.95000000000005</v>
      </c>
      <c r="I246" s="227"/>
      <c r="J246" s="222"/>
      <c r="K246" s="222"/>
      <c r="L246" s="228"/>
      <c r="M246" s="229"/>
      <c r="N246" s="230"/>
      <c r="O246" s="230"/>
      <c r="P246" s="230"/>
      <c r="Q246" s="230"/>
      <c r="R246" s="230"/>
      <c r="S246" s="230"/>
      <c r="T246" s="231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T246" s="232" t="s">
        <v>175</v>
      </c>
      <c r="AU246" s="232" t="s">
        <v>79</v>
      </c>
      <c r="AV246" s="12" t="s">
        <v>79</v>
      </c>
      <c r="AW246" s="12" t="s">
        <v>31</v>
      </c>
      <c r="AX246" s="12" t="s">
        <v>69</v>
      </c>
      <c r="AY246" s="232" t="s">
        <v>151</v>
      </c>
    </row>
    <row r="247" s="14" customFormat="1">
      <c r="A247" s="14"/>
      <c r="B247" s="250"/>
      <c r="C247" s="251"/>
      <c r="D247" s="223" t="s">
        <v>175</v>
      </c>
      <c r="E247" s="252" t="s">
        <v>19</v>
      </c>
      <c r="F247" s="253" t="s">
        <v>249</v>
      </c>
      <c r="G247" s="251"/>
      <c r="H247" s="254">
        <v>610.95000000000005</v>
      </c>
      <c r="I247" s="255"/>
      <c r="J247" s="251"/>
      <c r="K247" s="251"/>
      <c r="L247" s="256"/>
      <c r="M247" s="257"/>
      <c r="N247" s="258"/>
      <c r="O247" s="258"/>
      <c r="P247" s="258"/>
      <c r="Q247" s="258"/>
      <c r="R247" s="258"/>
      <c r="S247" s="258"/>
      <c r="T247" s="25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0" t="s">
        <v>175</v>
      </c>
      <c r="AU247" s="260" t="s">
        <v>79</v>
      </c>
      <c r="AV247" s="14" t="s">
        <v>150</v>
      </c>
      <c r="AW247" s="14" t="s">
        <v>31</v>
      </c>
      <c r="AX247" s="14" t="s">
        <v>77</v>
      </c>
      <c r="AY247" s="260" t="s">
        <v>151</v>
      </c>
    </row>
    <row r="248" s="2" customFormat="1" ht="24.15" customHeight="1">
      <c r="A248" s="41"/>
      <c r="B248" s="42"/>
      <c r="C248" s="208" t="s">
        <v>451</v>
      </c>
      <c r="D248" s="208" t="s">
        <v>152</v>
      </c>
      <c r="E248" s="209" t="s">
        <v>512</v>
      </c>
      <c r="F248" s="210" t="s">
        <v>513</v>
      </c>
      <c r="G248" s="211" t="s">
        <v>245</v>
      </c>
      <c r="H248" s="212">
        <v>4099</v>
      </c>
      <c r="I248" s="213"/>
      <c r="J248" s="214">
        <f>ROUND(I248*H248,2)</f>
        <v>0</v>
      </c>
      <c r="K248" s="210" t="s">
        <v>239</v>
      </c>
      <c r="L248" s="47"/>
      <c r="M248" s="215" t="s">
        <v>19</v>
      </c>
      <c r="N248" s="216" t="s">
        <v>40</v>
      </c>
      <c r="O248" s="87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9" t="s">
        <v>150</v>
      </c>
      <c r="AT248" s="219" t="s">
        <v>152</v>
      </c>
      <c r="AU248" s="219" t="s">
        <v>79</v>
      </c>
      <c r="AY248" s="20" t="s">
        <v>151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77</v>
      </c>
      <c r="BK248" s="220">
        <f>ROUND(I248*H248,2)</f>
        <v>0</v>
      </c>
      <c r="BL248" s="20" t="s">
        <v>150</v>
      </c>
      <c r="BM248" s="219" t="s">
        <v>1340</v>
      </c>
    </row>
    <row r="249" s="2" customFormat="1">
      <c r="A249" s="41"/>
      <c r="B249" s="42"/>
      <c r="C249" s="43"/>
      <c r="D249" s="245" t="s">
        <v>241</v>
      </c>
      <c r="E249" s="43"/>
      <c r="F249" s="246" t="s">
        <v>515</v>
      </c>
      <c r="G249" s="43"/>
      <c r="H249" s="43"/>
      <c r="I249" s="247"/>
      <c r="J249" s="43"/>
      <c r="K249" s="43"/>
      <c r="L249" s="47"/>
      <c r="M249" s="248"/>
      <c r="N249" s="249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241</v>
      </c>
      <c r="AU249" s="20" t="s">
        <v>79</v>
      </c>
    </row>
    <row r="250" s="12" customFormat="1">
      <c r="A250" s="12"/>
      <c r="B250" s="221"/>
      <c r="C250" s="222"/>
      <c r="D250" s="223" t="s">
        <v>175</v>
      </c>
      <c r="E250" s="224" t="s">
        <v>19</v>
      </c>
      <c r="F250" s="225" t="s">
        <v>1341</v>
      </c>
      <c r="G250" s="222"/>
      <c r="H250" s="226">
        <v>4099</v>
      </c>
      <c r="I250" s="227"/>
      <c r="J250" s="222"/>
      <c r="K250" s="222"/>
      <c r="L250" s="228"/>
      <c r="M250" s="229"/>
      <c r="N250" s="230"/>
      <c r="O250" s="230"/>
      <c r="P250" s="230"/>
      <c r="Q250" s="230"/>
      <c r="R250" s="230"/>
      <c r="S250" s="230"/>
      <c r="T250" s="231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232" t="s">
        <v>175</v>
      </c>
      <c r="AU250" s="232" t="s">
        <v>79</v>
      </c>
      <c r="AV250" s="12" t="s">
        <v>79</v>
      </c>
      <c r="AW250" s="12" t="s">
        <v>31</v>
      </c>
      <c r="AX250" s="12" t="s">
        <v>69</v>
      </c>
      <c r="AY250" s="232" t="s">
        <v>151</v>
      </c>
    </row>
    <row r="251" s="14" customFormat="1">
      <c r="A251" s="14"/>
      <c r="B251" s="250"/>
      <c r="C251" s="251"/>
      <c r="D251" s="223" t="s">
        <v>175</v>
      </c>
      <c r="E251" s="252" t="s">
        <v>19</v>
      </c>
      <c r="F251" s="253" t="s">
        <v>249</v>
      </c>
      <c r="G251" s="251"/>
      <c r="H251" s="254">
        <v>4099</v>
      </c>
      <c r="I251" s="255"/>
      <c r="J251" s="251"/>
      <c r="K251" s="251"/>
      <c r="L251" s="256"/>
      <c r="M251" s="257"/>
      <c r="N251" s="258"/>
      <c r="O251" s="258"/>
      <c r="P251" s="258"/>
      <c r="Q251" s="258"/>
      <c r="R251" s="258"/>
      <c r="S251" s="258"/>
      <c r="T251" s="25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0" t="s">
        <v>175</v>
      </c>
      <c r="AU251" s="260" t="s">
        <v>79</v>
      </c>
      <c r="AV251" s="14" t="s">
        <v>150</v>
      </c>
      <c r="AW251" s="14" t="s">
        <v>31</v>
      </c>
      <c r="AX251" s="14" t="s">
        <v>77</v>
      </c>
      <c r="AY251" s="260" t="s">
        <v>151</v>
      </c>
    </row>
    <row r="252" s="2" customFormat="1" ht="21.75" customHeight="1">
      <c r="A252" s="41"/>
      <c r="B252" s="42"/>
      <c r="C252" s="208" t="s">
        <v>457</v>
      </c>
      <c r="D252" s="208" t="s">
        <v>152</v>
      </c>
      <c r="E252" s="209" t="s">
        <v>518</v>
      </c>
      <c r="F252" s="210" t="s">
        <v>519</v>
      </c>
      <c r="G252" s="211" t="s">
        <v>245</v>
      </c>
      <c r="H252" s="212">
        <v>4099</v>
      </c>
      <c r="I252" s="213"/>
      <c r="J252" s="214">
        <f>ROUND(I252*H252,2)</f>
        <v>0</v>
      </c>
      <c r="K252" s="210" t="s">
        <v>239</v>
      </c>
      <c r="L252" s="47"/>
      <c r="M252" s="215" t="s">
        <v>19</v>
      </c>
      <c r="N252" s="216" t="s">
        <v>40</v>
      </c>
      <c r="O252" s="87"/>
      <c r="P252" s="217">
        <f>O252*H252</f>
        <v>0</v>
      </c>
      <c r="Q252" s="217">
        <v>0</v>
      </c>
      <c r="R252" s="217">
        <f>Q252*H252</f>
        <v>0</v>
      </c>
      <c r="S252" s="217">
        <v>0</v>
      </c>
      <c r="T252" s="21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9" t="s">
        <v>150</v>
      </c>
      <c r="AT252" s="219" t="s">
        <v>152</v>
      </c>
      <c r="AU252" s="219" t="s">
        <v>79</v>
      </c>
      <c r="AY252" s="20" t="s">
        <v>151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0" t="s">
        <v>77</v>
      </c>
      <c r="BK252" s="220">
        <f>ROUND(I252*H252,2)</f>
        <v>0</v>
      </c>
      <c r="BL252" s="20" t="s">
        <v>150</v>
      </c>
      <c r="BM252" s="219" t="s">
        <v>1342</v>
      </c>
    </row>
    <row r="253" s="2" customFormat="1">
      <c r="A253" s="41"/>
      <c r="B253" s="42"/>
      <c r="C253" s="43"/>
      <c r="D253" s="245" t="s">
        <v>241</v>
      </c>
      <c r="E253" s="43"/>
      <c r="F253" s="246" t="s">
        <v>521</v>
      </c>
      <c r="G253" s="43"/>
      <c r="H253" s="43"/>
      <c r="I253" s="247"/>
      <c r="J253" s="43"/>
      <c r="K253" s="43"/>
      <c r="L253" s="47"/>
      <c r="M253" s="248"/>
      <c r="N253" s="249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241</v>
      </c>
      <c r="AU253" s="20" t="s">
        <v>79</v>
      </c>
    </row>
    <row r="254" s="12" customFormat="1">
      <c r="A254" s="12"/>
      <c r="B254" s="221"/>
      <c r="C254" s="222"/>
      <c r="D254" s="223" t="s">
        <v>175</v>
      </c>
      <c r="E254" s="224" t="s">
        <v>19</v>
      </c>
      <c r="F254" s="225" t="s">
        <v>1343</v>
      </c>
      <c r="G254" s="222"/>
      <c r="H254" s="226">
        <v>4099</v>
      </c>
      <c r="I254" s="227"/>
      <c r="J254" s="222"/>
      <c r="K254" s="222"/>
      <c r="L254" s="228"/>
      <c r="M254" s="229"/>
      <c r="N254" s="230"/>
      <c r="O254" s="230"/>
      <c r="P254" s="230"/>
      <c r="Q254" s="230"/>
      <c r="R254" s="230"/>
      <c r="S254" s="230"/>
      <c r="T254" s="231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32" t="s">
        <v>175</v>
      </c>
      <c r="AU254" s="232" t="s">
        <v>79</v>
      </c>
      <c r="AV254" s="12" t="s">
        <v>79</v>
      </c>
      <c r="AW254" s="12" t="s">
        <v>31</v>
      </c>
      <c r="AX254" s="12" t="s">
        <v>69</v>
      </c>
      <c r="AY254" s="232" t="s">
        <v>151</v>
      </c>
    </row>
    <row r="255" s="14" customFormat="1">
      <c r="A255" s="14"/>
      <c r="B255" s="250"/>
      <c r="C255" s="251"/>
      <c r="D255" s="223" t="s">
        <v>175</v>
      </c>
      <c r="E255" s="252" t="s">
        <v>19</v>
      </c>
      <c r="F255" s="253" t="s">
        <v>249</v>
      </c>
      <c r="G255" s="251"/>
      <c r="H255" s="254">
        <v>4099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175</v>
      </c>
      <c r="AU255" s="260" t="s">
        <v>79</v>
      </c>
      <c r="AV255" s="14" t="s">
        <v>150</v>
      </c>
      <c r="AW255" s="14" t="s">
        <v>31</v>
      </c>
      <c r="AX255" s="14" t="s">
        <v>77</v>
      </c>
      <c r="AY255" s="260" t="s">
        <v>151</v>
      </c>
    </row>
    <row r="256" s="2" customFormat="1" ht="24.15" customHeight="1">
      <c r="A256" s="41"/>
      <c r="B256" s="42"/>
      <c r="C256" s="208" t="s">
        <v>463</v>
      </c>
      <c r="D256" s="208" t="s">
        <v>152</v>
      </c>
      <c r="E256" s="209" t="s">
        <v>524</v>
      </c>
      <c r="F256" s="210" t="s">
        <v>525</v>
      </c>
      <c r="G256" s="211" t="s">
        <v>245</v>
      </c>
      <c r="H256" s="212">
        <v>4099</v>
      </c>
      <c r="I256" s="213"/>
      <c r="J256" s="214">
        <f>ROUND(I256*H256,2)</f>
        <v>0</v>
      </c>
      <c r="K256" s="210" t="s">
        <v>239</v>
      </c>
      <c r="L256" s="47"/>
      <c r="M256" s="215" t="s">
        <v>19</v>
      </c>
      <c r="N256" s="216" t="s">
        <v>40</v>
      </c>
      <c r="O256" s="87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150</v>
      </c>
      <c r="AT256" s="219" t="s">
        <v>152</v>
      </c>
      <c r="AU256" s="219" t="s">
        <v>79</v>
      </c>
      <c r="AY256" s="20" t="s">
        <v>151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77</v>
      </c>
      <c r="BK256" s="220">
        <f>ROUND(I256*H256,2)</f>
        <v>0</v>
      </c>
      <c r="BL256" s="20" t="s">
        <v>150</v>
      </c>
      <c r="BM256" s="219" t="s">
        <v>1344</v>
      </c>
    </row>
    <row r="257" s="2" customFormat="1">
      <c r="A257" s="41"/>
      <c r="B257" s="42"/>
      <c r="C257" s="43"/>
      <c r="D257" s="245" t="s">
        <v>241</v>
      </c>
      <c r="E257" s="43"/>
      <c r="F257" s="246" t="s">
        <v>527</v>
      </c>
      <c r="G257" s="43"/>
      <c r="H257" s="43"/>
      <c r="I257" s="247"/>
      <c r="J257" s="43"/>
      <c r="K257" s="43"/>
      <c r="L257" s="47"/>
      <c r="M257" s="248"/>
      <c r="N257" s="249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241</v>
      </c>
      <c r="AU257" s="20" t="s">
        <v>79</v>
      </c>
    </row>
    <row r="258" s="12" customFormat="1">
      <c r="A258" s="12"/>
      <c r="B258" s="221"/>
      <c r="C258" s="222"/>
      <c r="D258" s="223" t="s">
        <v>175</v>
      </c>
      <c r="E258" s="224" t="s">
        <v>19</v>
      </c>
      <c r="F258" s="225" t="s">
        <v>1343</v>
      </c>
      <c r="G258" s="222"/>
      <c r="H258" s="226">
        <v>4099</v>
      </c>
      <c r="I258" s="227"/>
      <c r="J258" s="222"/>
      <c r="K258" s="222"/>
      <c r="L258" s="228"/>
      <c r="M258" s="229"/>
      <c r="N258" s="230"/>
      <c r="O258" s="230"/>
      <c r="P258" s="230"/>
      <c r="Q258" s="230"/>
      <c r="R258" s="230"/>
      <c r="S258" s="230"/>
      <c r="T258" s="23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2" t="s">
        <v>175</v>
      </c>
      <c r="AU258" s="232" t="s">
        <v>79</v>
      </c>
      <c r="AV258" s="12" t="s">
        <v>79</v>
      </c>
      <c r="AW258" s="12" t="s">
        <v>31</v>
      </c>
      <c r="AX258" s="12" t="s">
        <v>69</v>
      </c>
      <c r="AY258" s="232" t="s">
        <v>151</v>
      </c>
    </row>
    <row r="259" s="14" customFormat="1">
      <c r="A259" s="14"/>
      <c r="B259" s="250"/>
      <c r="C259" s="251"/>
      <c r="D259" s="223" t="s">
        <v>175</v>
      </c>
      <c r="E259" s="252" t="s">
        <v>19</v>
      </c>
      <c r="F259" s="253" t="s">
        <v>249</v>
      </c>
      <c r="G259" s="251"/>
      <c r="H259" s="254">
        <v>4099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175</v>
      </c>
      <c r="AU259" s="260" t="s">
        <v>79</v>
      </c>
      <c r="AV259" s="14" t="s">
        <v>150</v>
      </c>
      <c r="AW259" s="14" t="s">
        <v>31</v>
      </c>
      <c r="AX259" s="14" t="s">
        <v>77</v>
      </c>
      <c r="AY259" s="260" t="s">
        <v>151</v>
      </c>
    </row>
    <row r="260" s="2" customFormat="1" ht="16.5" customHeight="1">
      <c r="A260" s="41"/>
      <c r="B260" s="42"/>
      <c r="C260" s="208" t="s">
        <v>468</v>
      </c>
      <c r="D260" s="208" t="s">
        <v>152</v>
      </c>
      <c r="E260" s="209" t="s">
        <v>667</v>
      </c>
      <c r="F260" s="210" t="s">
        <v>668</v>
      </c>
      <c r="G260" s="211" t="s">
        <v>422</v>
      </c>
      <c r="H260" s="212">
        <v>19</v>
      </c>
      <c r="I260" s="213"/>
      <c r="J260" s="214">
        <f>ROUND(I260*H260,2)</f>
        <v>0</v>
      </c>
      <c r="K260" s="210" t="s">
        <v>239</v>
      </c>
      <c r="L260" s="47"/>
      <c r="M260" s="215" t="s">
        <v>19</v>
      </c>
      <c r="N260" s="216" t="s">
        <v>40</v>
      </c>
      <c r="O260" s="87"/>
      <c r="P260" s="217">
        <f>O260*H260</f>
        <v>0</v>
      </c>
      <c r="Q260" s="217">
        <v>0.0035999999999999999</v>
      </c>
      <c r="R260" s="217">
        <f>Q260*H260</f>
        <v>0.068400000000000002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150</v>
      </c>
      <c r="AT260" s="219" t="s">
        <v>152</v>
      </c>
      <c r="AU260" s="219" t="s">
        <v>79</v>
      </c>
      <c r="AY260" s="20" t="s">
        <v>151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77</v>
      </c>
      <c r="BK260" s="220">
        <f>ROUND(I260*H260,2)</f>
        <v>0</v>
      </c>
      <c r="BL260" s="20" t="s">
        <v>150</v>
      </c>
      <c r="BM260" s="219" t="s">
        <v>1345</v>
      </c>
    </row>
    <row r="261" s="2" customFormat="1">
      <c r="A261" s="41"/>
      <c r="B261" s="42"/>
      <c r="C261" s="43"/>
      <c r="D261" s="245" t="s">
        <v>241</v>
      </c>
      <c r="E261" s="43"/>
      <c r="F261" s="246" t="s">
        <v>670</v>
      </c>
      <c r="G261" s="43"/>
      <c r="H261" s="43"/>
      <c r="I261" s="247"/>
      <c r="J261" s="43"/>
      <c r="K261" s="43"/>
      <c r="L261" s="47"/>
      <c r="M261" s="248"/>
      <c r="N261" s="249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241</v>
      </c>
      <c r="AU261" s="20" t="s">
        <v>79</v>
      </c>
    </row>
    <row r="262" s="12" customFormat="1">
      <c r="A262" s="12"/>
      <c r="B262" s="221"/>
      <c r="C262" s="222"/>
      <c r="D262" s="223" t="s">
        <v>175</v>
      </c>
      <c r="E262" s="224" t="s">
        <v>19</v>
      </c>
      <c r="F262" s="225" t="s">
        <v>1346</v>
      </c>
      <c r="G262" s="222"/>
      <c r="H262" s="226">
        <v>19</v>
      </c>
      <c r="I262" s="227"/>
      <c r="J262" s="222"/>
      <c r="K262" s="222"/>
      <c r="L262" s="228"/>
      <c r="M262" s="229"/>
      <c r="N262" s="230"/>
      <c r="O262" s="230"/>
      <c r="P262" s="230"/>
      <c r="Q262" s="230"/>
      <c r="R262" s="230"/>
      <c r="S262" s="230"/>
      <c r="T262" s="231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2" t="s">
        <v>175</v>
      </c>
      <c r="AU262" s="232" t="s">
        <v>79</v>
      </c>
      <c r="AV262" s="12" t="s">
        <v>79</v>
      </c>
      <c r="AW262" s="12" t="s">
        <v>31</v>
      </c>
      <c r="AX262" s="12" t="s">
        <v>69</v>
      </c>
      <c r="AY262" s="232" t="s">
        <v>151</v>
      </c>
    </row>
    <row r="263" s="14" customFormat="1">
      <c r="A263" s="14"/>
      <c r="B263" s="250"/>
      <c r="C263" s="251"/>
      <c r="D263" s="223" t="s">
        <v>175</v>
      </c>
      <c r="E263" s="252" t="s">
        <v>19</v>
      </c>
      <c r="F263" s="253" t="s">
        <v>249</v>
      </c>
      <c r="G263" s="251"/>
      <c r="H263" s="254">
        <v>19</v>
      </c>
      <c r="I263" s="255"/>
      <c r="J263" s="251"/>
      <c r="K263" s="251"/>
      <c r="L263" s="256"/>
      <c r="M263" s="257"/>
      <c r="N263" s="258"/>
      <c r="O263" s="258"/>
      <c r="P263" s="258"/>
      <c r="Q263" s="258"/>
      <c r="R263" s="258"/>
      <c r="S263" s="258"/>
      <c r="T263" s="25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0" t="s">
        <v>175</v>
      </c>
      <c r="AU263" s="260" t="s">
        <v>79</v>
      </c>
      <c r="AV263" s="14" t="s">
        <v>150</v>
      </c>
      <c r="AW263" s="14" t="s">
        <v>31</v>
      </c>
      <c r="AX263" s="14" t="s">
        <v>77</v>
      </c>
      <c r="AY263" s="260" t="s">
        <v>151</v>
      </c>
    </row>
    <row r="264" s="11" customFormat="1" ht="22.8" customHeight="1">
      <c r="A264" s="11"/>
      <c r="B264" s="194"/>
      <c r="C264" s="195"/>
      <c r="D264" s="196" t="s">
        <v>68</v>
      </c>
      <c r="E264" s="243" t="s">
        <v>181</v>
      </c>
      <c r="F264" s="243" t="s">
        <v>528</v>
      </c>
      <c r="G264" s="195"/>
      <c r="H264" s="195"/>
      <c r="I264" s="198"/>
      <c r="J264" s="244">
        <f>BK264</f>
        <v>0</v>
      </c>
      <c r="K264" s="195"/>
      <c r="L264" s="200"/>
      <c r="M264" s="201"/>
      <c r="N264" s="202"/>
      <c r="O264" s="202"/>
      <c r="P264" s="203">
        <f>SUM(P265:P283)</f>
        <v>0</v>
      </c>
      <c r="Q264" s="202"/>
      <c r="R264" s="203">
        <f>SUM(R265:R283)</f>
        <v>11.80212</v>
      </c>
      <c r="S264" s="202"/>
      <c r="T264" s="204">
        <f>SUM(T265:T283)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205" t="s">
        <v>77</v>
      </c>
      <c r="AT264" s="206" t="s">
        <v>68</v>
      </c>
      <c r="AU264" s="206" t="s">
        <v>77</v>
      </c>
      <c r="AY264" s="205" t="s">
        <v>151</v>
      </c>
      <c r="BK264" s="207">
        <f>SUM(BK265:BK283)</f>
        <v>0</v>
      </c>
    </row>
    <row r="265" s="2" customFormat="1" ht="24.15" customHeight="1">
      <c r="A265" s="41"/>
      <c r="B265" s="42"/>
      <c r="C265" s="208" t="s">
        <v>476</v>
      </c>
      <c r="D265" s="208" t="s">
        <v>152</v>
      </c>
      <c r="E265" s="209" t="s">
        <v>1347</v>
      </c>
      <c r="F265" s="210" t="s">
        <v>1348</v>
      </c>
      <c r="G265" s="211" t="s">
        <v>238</v>
      </c>
      <c r="H265" s="212">
        <v>2</v>
      </c>
      <c r="I265" s="213"/>
      <c r="J265" s="214">
        <f>ROUND(I265*H265,2)</f>
        <v>0</v>
      </c>
      <c r="K265" s="210" t="s">
        <v>239</v>
      </c>
      <c r="L265" s="47"/>
      <c r="M265" s="215" t="s">
        <v>19</v>
      </c>
      <c r="N265" s="216" t="s">
        <v>40</v>
      </c>
      <c r="O265" s="87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9" t="s">
        <v>150</v>
      </c>
      <c r="AT265" s="219" t="s">
        <v>152</v>
      </c>
      <c r="AU265" s="219" t="s">
        <v>79</v>
      </c>
      <c r="AY265" s="20" t="s">
        <v>151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0" t="s">
        <v>77</v>
      </c>
      <c r="BK265" s="220">
        <f>ROUND(I265*H265,2)</f>
        <v>0</v>
      </c>
      <c r="BL265" s="20" t="s">
        <v>150</v>
      </c>
      <c r="BM265" s="219" t="s">
        <v>1349</v>
      </c>
    </row>
    <row r="266" s="2" customFormat="1">
      <c r="A266" s="41"/>
      <c r="B266" s="42"/>
      <c r="C266" s="43"/>
      <c r="D266" s="245" t="s">
        <v>241</v>
      </c>
      <c r="E266" s="43"/>
      <c r="F266" s="246" t="s">
        <v>1350</v>
      </c>
      <c r="G266" s="43"/>
      <c r="H266" s="43"/>
      <c r="I266" s="247"/>
      <c r="J266" s="43"/>
      <c r="K266" s="43"/>
      <c r="L266" s="47"/>
      <c r="M266" s="248"/>
      <c r="N266" s="249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241</v>
      </c>
      <c r="AU266" s="20" t="s">
        <v>79</v>
      </c>
    </row>
    <row r="267" s="12" customFormat="1">
      <c r="A267" s="12"/>
      <c r="B267" s="221"/>
      <c r="C267" s="222"/>
      <c r="D267" s="223" t="s">
        <v>175</v>
      </c>
      <c r="E267" s="224" t="s">
        <v>19</v>
      </c>
      <c r="F267" s="225" t="s">
        <v>79</v>
      </c>
      <c r="G267" s="222"/>
      <c r="H267" s="226">
        <v>2</v>
      </c>
      <c r="I267" s="227"/>
      <c r="J267" s="222"/>
      <c r="K267" s="222"/>
      <c r="L267" s="228"/>
      <c r="M267" s="229"/>
      <c r="N267" s="230"/>
      <c r="O267" s="230"/>
      <c r="P267" s="230"/>
      <c r="Q267" s="230"/>
      <c r="R267" s="230"/>
      <c r="S267" s="230"/>
      <c r="T267" s="231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32" t="s">
        <v>175</v>
      </c>
      <c r="AU267" s="232" t="s">
        <v>79</v>
      </c>
      <c r="AV267" s="12" t="s">
        <v>79</v>
      </c>
      <c r="AW267" s="12" t="s">
        <v>31</v>
      </c>
      <c r="AX267" s="12" t="s">
        <v>77</v>
      </c>
      <c r="AY267" s="232" t="s">
        <v>151</v>
      </c>
    </row>
    <row r="268" s="2" customFormat="1" ht="24.15" customHeight="1">
      <c r="A268" s="41"/>
      <c r="B268" s="42"/>
      <c r="C268" s="208" t="s">
        <v>481</v>
      </c>
      <c r="D268" s="208" t="s">
        <v>152</v>
      </c>
      <c r="E268" s="209" t="s">
        <v>1351</v>
      </c>
      <c r="F268" s="210" t="s">
        <v>1352</v>
      </c>
      <c r="G268" s="211" t="s">
        <v>422</v>
      </c>
      <c r="H268" s="212">
        <v>11.800000000000001</v>
      </c>
      <c r="I268" s="213"/>
      <c r="J268" s="214">
        <f>ROUND(I268*H268,2)</f>
        <v>0</v>
      </c>
      <c r="K268" s="210" t="s">
        <v>239</v>
      </c>
      <c r="L268" s="47"/>
      <c r="M268" s="215" t="s">
        <v>19</v>
      </c>
      <c r="N268" s="216" t="s">
        <v>40</v>
      </c>
      <c r="O268" s="87"/>
      <c r="P268" s="217">
        <f>O268*H268</f>
        <v>0</v>
      </c>
      <c r="Q268" s="217">
        <v>0.00040000000000000002</v>
      </c>
      <c r="R268" s="217">
        <f>Q268*H268</f>
        <v>0.0047200000000000002</v>
      </c>
      <c r="S268" s="217">
        <v>0</v>
      </c>
      <c r="T268" s="21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9" t="s">
        <v>150</v>
      </c>
      <c r="AT268" s="219" t="s">
        <v>152</v>
      </c>
      <c r="AU268" s="219" t="s">
        <v>79</v>
      </c>
      <c r="AY268" s="20" t="s">
        <v>151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20" t="s">
        <v>77</v>
      </c>
      <c r="BK268" s="220">
        <f>ROUND(I268*H268,2)</f>
        <v>0</v>
      </c>
      <c r="BL268" s="20" t="s">
        <v>150</v>
      </c>
      <c r="BM268" s="219" t="s">
        <v>1353</v>
      </c>
    </row>
    <row r="269" s="2" customFormat="1">
      <c r="A269" s="41"/>
      <c r="B269" s="42"/>
      <c r="C269" s="43"/>
      <c r="D269" s="245" t="s">
        <v>241</v>
      </c>
      <c r="E269" s="43"/>
      <c r="F269" s="246" t="s">
        <v>1354</v>
      </c>
      <c r="G269" s="43"/>
      <c r="H269" s="43"/>
      <c r="I269" s="247"/>
      <c r="J269" s="43"/>
      <c r="K269" s="43"/>
      <c r="L269" s="47"/>
      <c r="M269" s="248"/>
      <c r="N269" s="249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241</v>
      </c>
      <c r="AU269" s="20" t="s">
        <v>79</v>
      </c>
    </row>
    <row r="270" s="2" customFormat="1" ht="16.5" customHeight="1">
      <c r="A270" s="41"/>
      <c r="B270" s="42"/>
      <c r="C270" s="261" t="s">
        <v>486</v>
      </c>
      <c r="D270" s="261" t="s">
        <v>349</v>
      </c>
      <c r="E270" s="262" t="s">
        <v>1355</v>
      </c>
      <c r="F270" s="263" t="s">
        <v>1356</v>
      </c>
      <c r="G270" s="264" t="s">
        <v>422</v>
      </c>
      <c r="H270" s="265">
        <v>11.917999999999999</v>
      </c>
      <c r="I270" s="266"/>
      <c r="J270" s="267">
        <f>ROUND(I270*H270,2)</f>
        <v>0</v>
      </c>
      <c r="K270" s="263" t="s">
        <v>239</v>
      </c>
      <c r="L270" s="268"/>
      <c r="M270" s="269" t="s">
        <v>19</v>
      </c>
      <c r="N270" s="270" t="s">
        <v>40</v>
      </c>
      <c r="O270" s="87"/>
      <c r="P270" s="217">
        <f>O270*H270</f>
        <v>0</v>
      </c>
      <c r="Q270" s="217">
        <v>0.97999999999999998</v>
      </c>
      <c r="R270" s="217">
        <f>Q270*H270</f>
        <v>11.679639999999999</v>
      </c>
      <c r="S270" s="217">
        <v>0</v>
      </c>
      <c r="T270" s="218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9" t="s">
        <v>181</v>
      </c>
      <c r="AT270" s="219" t="s">
        <v>349</v>
      </c>
      <c r="AU270" s="219" t="s">
        <v>79</v>
      </c>
      <c r="AY270" s="20" t="s">
        <v>151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20" t="s">
        <v>77</v>
      </c>
      <c r="BK270" s="220">
        <f>ROUND(I270*H270,2)</f>
        <v>0</v>
      </c>
      <c r="BL270" s="20" t="s">
        <v>150</v>
      </c>
      <c r="BM270" s="219" t="s">
        <v>1357</v>
      </c>
    </row>
    <row r="271" s="12" customFormat="1">
      <c r="A271" s="12"/>
      <c r="B271" s="221"/>
      <c r="C271" s="222"/>
      <c r="D271" s="223" t="s">
        <v>175</v>
      </c>
      <c r="E271" s="222"/>
      <c r="F271" s="225" t="s">
        <v>1358</v>
      </c>
      <c r="G271" s="222"/>
      <c r="H271" s="226">
        <v>11.917999999999999</v>
      </c>
      <c r="I271" s="227"/>
      <c r="J271" s="222"/>
      <c r="K271" s="222"/>
      <c r="L271" s="228"/>
      <c r="M271" s="229"/>
      <c r="N271" s="230"/>
      <c r="O271" s="230"/>
      <c r="P271" s="230"/>
      <c r="Q271" s="230"/>
      <c r="R271" s="230"/>
      <c r="S271" s="230"/>
      <c r="T271" s="231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32" t="s">
        <v>175</v>
      </c>
      <c r="AU271" s="232" t="s">
        <v>79</v>
      </c>
      <c r="AV271" s="12" t="s">
        <v>79</v>
      </c>
      <c r="AW271" s="12" t="s">
        <v>4</v>
      </c>
      <c r="AX271" s="12" t="s">
        <v>77</v>
      </c>
      <c r="AY271" s="232" t="s">
        <v>151</v>
      </c>
    </row>
    <row r="272" s="2" customFormat="1" ht="16.5" customHeight="1">
      <c r="A272" s="41"/>
      <c r="B272" s="42"/>
      <c r="C272" s="208" t="s">
        <v>493</v>
      </c>
      <c r="D272" s="208" t="s">
        <v>152</v>
      </c>
      <c r="E272" s="209" t="s">
        <v>542</v>
      </c>
      <c r="F272" s="210" t="s">
        <v>543</v>
      </c>
      <c r="G272" s="211" t="s">
        <v>276</v>
      </c>
      <c r="H272" s="212">
        <v>10.4</v>
      </c>
      <c r="I272" s="213"/>
      <c r="J272" s="214">
        <f>ROUND(I272*H272,2)</f>
        <v>0</v>
      </c>
      <c r="K272" s="210" t="s">
        <v>239</v>
      </c>
      <c r="L272" s="47"/>
      <c r="M272" s="215" t="s">
        <v>19</v>
      </c>
      <c r="N272" s="216" t="s">
        <v>40</v>
      </c>
      <c r="O272" s="87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150</v>
      </c>
      <c r="AT272" s="219" t="s">
        <v>152</v>
      </c>
      <c r="AU272" s="219" t="s">
        <v>79</v>
      </c>
      <c r="AY272" s="20" t="s">
        <v>151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77</v>
      </c>
      <c r="BK272" s="220">
        <f>ROUND(I272*H272,2)</f>
        <v>0</v>
      </c>
      <c r="BL272" s="20" t="s">
        <v>150</v>
      </c>
      <c r="BM272" s="219" t="s">
        <v>1359</v>
      </c>
    </row>
    <row r="273" s="2" customFormat="1">
      <c r="A273" s="41"/>
      <c r="B273" s="42"/>
      <c r="C273" s="43"/>
      <c r="D273" s="245" t="s">
        <v>241</v>
      </c>
      <c r="E273" s="43"/>
      <c r="F273" s="246" t="s">
        <v>545</v>
      </c>
      <c r="G273" s="43"/>
      <c r="H273" s="43"/>
      <c r="I273" s="247"/>
      <c r="J273" s="43"/>
      <c r="K273" s="43"/>
      <c r="L273" s="47"/>
      <c r="M273" s="248"/>
      <c r="N273" s="249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241</v>
      </c>
      <c r="AU273" s="20" t="s">
        <v>79</v>
      </c>
    </row>
    <row r="274" s="12" customFormat="1">
      <c r="A274" s="12"/>
      <c r="B274" s="221"/>
      <c r="C274" s="222"/>
      <c r="D274" s="223" t="s">
        <v>175</v>
      </c>
      <c r="E274" s="224" t="s">
        <v>19</v>
      </c>
      <c r="F274" s="225" t="s">
        <v>1360</v>
      </c>
      <c r="G274" s="222"/>
      <c r="H274" s="226">
        <v>10.4</v>
      </c>
      <c r="I274" s="227"/>
      <c r="J274" s="222"/>
      <c r="K274" s="222"/>
      <c r="L274" s="228"/>
      <c r="M274" s="229"/>
      <c r="N274" s="230"/>
      <c r="O274" s="230"/>
      <c r="P274" s="230"/>
      <c r="Q274" s="230"/>
      <c r="R274" s="230"/>
      <c r="S274" s="230"/>
      <c r="T274" s="231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32" t="s">
        <v>175</v>
      </c>
      <c r="AU274" s="232" t="s">
        <v>79</v>
      </c>
      <c r="AV274" s="12" t="s">
        <v>79</v>
      </c>
      <c r="AW274" s="12" t="s">
        <v>31</v>
      </c>
      <c r="AX274" s="12" t="s">
        <v>69</v>
      </c>
      <c r="AY274" s="232" t="s">
        <v>151</v>
      </c>
    </row>
    <row r="275" s="14" customFormat="1">
      <c r="A275" s="14"/>
      <c r="B275" s="250"/>
      <c r="C275" s="251"/>
      <c r="D275" s="223" t="s">
        <v>175</v>
      </c>
      <c r="E275" s="252" t="s">
        <v>19</v>
      </c>
      <c r="F275" s="253" t="s">
        <v>249</v>
      </c>
      <c r="G275" s="251"/>
      <c r="H275" s="254">
        <v>10.4</v>
      </c>
      <c r="I275" s="255"/>
      <c r="J275" s="251"/>
      <c r="K275" s="251"/>
      <c r="L275" s="256"/>
      <c r="M275" s="257"/>
      <c r="N275" s="258"/>
      <c r="O275" s="258"/>
      <c r="P275" s="258"/>
      <c r="Q275" s="258"/>
      <c r="R275" s="258"/>
      <c r="S275" s="258"/>
      <c r="T275" s="25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0" t="s">
        <v>175</v>
      </c>
      <c r="AU275" s="260" t="s">
        <v>79</v>
      </c>
      <c r="AV275" s="14" t="s">
        <v>150</v>
      </c>
      <c r="AW275" s="14" t="s">
        <v>31</v>
      </c>
      <c r="AX275" s="14" t="s">
        <v>77</v>
      </c>
      <c r="AY275" s="260" t="s">
        <v>151</v>
      </c>
    </row>
    <row r="276" s="2" customFormat="1" ht="16.5" customHeight="1">
      <c r="A276" s="41"/>
      <c r="B276" s="42"/>
      <c r="C276" s="208" t="s">
        <v>498</v>
      </c>
      <c r="D276" s="208" t="s">
        <v>152</v>
      </c>
      <c r="E276" s="209" t="s">
        <v>1361</v>
      </c>
      <c r="F276" s="210" t="s">
        <v>1362</v>
      </c>
      <c r="G276" s="211" t="s">
        <v>245</v>
      </c>
      <c r="H276" s="212">
        <v>25.600000000000001</v>
      </c>
      <c r="I276" s="213"/>
      <c r="J276" s="214">
        <f>ROUND(I276*H276,2)</f>
        <v>0</v>
      </c>
      <c r="K276" s="210" t="s">
        <v>239</v>
      </c>
      <c r="L276" s="47"/>
      <c r="M276" s="215" t="s">
        <v>19</v>
      </c>
      <c r="N276" s="216" t="s">
        <v>40</v>
      </c>
      <c r="O276" s="87"/>
      <c r="P276" s="217">
        <f>O276*H276</f>
        <v>0</v>
      </c>
      <c r="Q276" s="217">
        <v>0.0045999999999999999</v>
      </c>
      <c r="R276" s="217">
        <f>Q276*H276</f>
        <v>0.11776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150</v>
      </c>
      <c r="AT276" s="219" t="s">
        <v>152</v>
      </c>
      <c r="AU276" s="219" t="s">
        <v>79</v>
      </c>
      <c r="AY276" s="20" t="s">
        <v>151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77</v>
      </c>
      <c r="BK276" s="220">
        <f>ROUND(I276*H276,2)</f>
        <v>0</v>
      </c>
      <c r="BL276" s="20" t="s">
        <v>150</v>
      </c>
      <c r="BM276" s="219" t="s">
        <v>1363</v>
      </c>
    </row>
    <row r="277" s="2" customFormat="1">
      <c r="A277" s="41"/>
      <c r="B277" s="42"/>
      <c r="C277" s="43"/>
      <c r="D277" s="245" t="s">
        <v>241</v>
      </c>
      <c r="E277" s="43"/>
      <c r="F277" s="246" t="s">
        <v>1364</v>
      </c>
      <c r="G277" s="43"/>
      <c r="H277" s="43"/>
      <c r="I277" s="247"/>
      <c r="J277" s="43"/>
      <c r="K277" s="43"/>
      <c r="L277" s="47"/>
      <c r="M277" s="248"/>
      <c r="N277" s="249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241</v>
      </c>
      <c r="AU277" s="20" t="s">
        <v>79</v>
      </c>
    </row>
    <row r="278" s="12" customFormat="1">
      <c r="A278" s="12"/>
      <c r="B278" s="221"/>
      <c r="C278" s="222"/>
      <c r="D278" s="223" t="s">
        <v>175</v>
      </c>
      <c r="E278" s="224" t="s">
        <v>19</v>
      </c>
      <c r="F278" s="225" t="s">
        <v>1365</v>
      </c>
      <c r="G278" s="222"/>
      <c r="H278" s="226">
        <v>25.600000000000001</v>
      </c>
      <c r="I278" s="227"/>
      <c r="J278" s="222"/>
      <c r="K278" s="222"/>
      <c r="L278" s="228"/>
      <c r="M278" s="229"/>
      <c r="N278" s="230"/>
      <c r="O278" s="230"/>
      <c r="P278" s="230"/>
      <c r="Q278" s="230"/>
      <c r="R278" s="230"/>
      <c r="S278" s="230"/>
      <c r="T278" s="231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2" t="s">
        <v>175</v>
      </c>
      <c r="AU278" s="232" t="s">
        <v>79</v>
      </c>
      <c r="AV278" s="12" t="s">
        <v>79</v>
      </c>
      <c r="AW278" s="12" t="s">
        <v>31</v>
      </c>
      <c r="AX278" s="12" t="s">
        <v>69</v>
      </c>
      <c r="AY278" s="232" t="s">
        <v>151</v>
      </c>
    </row>
    <row r="279" s="14" customFormat="1">
      <c r="A279" s="14"/>
      <c r="B279" s="250"/>
      <c r="C279" s="251"/>
      <c r="D279" s="223" t="s">
        <v>175</v>
      </c>
      <c r="E279" s="252" t="s">
        <v>19</v>
      </c>
      <c r="F279" s="253" t="s">
        <v>249</v>
      </c>
      <c r="G279" s="251"/>
      <c r="H279" s="254">
        <v>25.600000000000001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175</v>
      </c>
      <c r="AU279" s="260" t="s">
        <v>79</v>
      </c>
      <c r="AV279" s="14" t="s">
        <v>150</v>
      </c>
      <c r="AW279" s="14" t="s">
        <v>31</v>
      </c>
      <c r="AX279" s="14" t="s">
        <v>77</v>
      </c>
      <c r="AY279" s="260" t="s">
        <v>151</v>
      </c>
    </row>
    <row r="280" s="2" customFormat="1" ht="16.5" customHeight="1">
      <c r="A280" s="41"/>
      <c r="B280" s="42"/>
      <c r="C280" s="208" t="s">
        <v>505</v>
      </c>
      <c r="D280" s="208" t="s">
        <v>152</v>
      </c>
      <c r="E280" s="209" t="s">
        <v>1366</v>
      </c>
      <c r="F280" s="210" t="s">
        <v>1367</v>
      </c>
      <c r="G280" s="211" t="s">
        <v>245</v>
      </c>
      <c r="H280" s="212">
        <v>25.600000000000001</v>
      </c>
      <c r="I280" s="213"/>
      <c r="J280" s="214">
        <f>ROUND(I280*H280,2)</f>
        <v>0</v>
      </c>
      <c r="K280" s="210" t="s">
        <v>239</v>
      </c>
      <c r="L280" s="47"/>
      <c r="M280" s="215" t="s">
        <v>19</v>
      </c>
      <c r="N280" s="216" t="s">
        <v>40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150</v>
      </c>
      <c r="AT280" s="219" t="s">
        <v>152</v>
      </c>
      <c r="AU280" s="219" t="s">
        <v>79</v>
      </c>
      <c r="AY280" s="20" t="s">
        <v>151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77</v>
      </c>
      <c r="BK280" s="220">
        <f>ROUND(I280*H280,2)</f>
        <v>0</v>
      </c>
      <c r="BL280" s="20" t="s">
        <v>150</v>
      </c>
      <c r="BM280" s="219" t="s">
        <v>1368</v>
      </c>
    </row>
    <row r="281" s="2" customFormat="1">
      <c r="A281" s="41"/>
      <c r="B281" s="42"/>
      <c r="C281" s="43"/>
      <c r="D281" s="245" t="s">
        <v>241</v>
      </c>
      <c r="E281" s="43"/>
      <c r="F281" s="246" t="s">
        <v>1369</v>
      </c>
      <c r="G281" s="43"/>
      <c r="H281" s="43"/>
      <c r="I281" s="247"/>
      <c r="J281" s="43"/>
      <c r="K281" s="43"/>
      <c r="L281" s="47"/>
      <c r="M281" s="248"/>
      <c r="N281" s="249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241</v>
      </c>
      <c r="AU281" s="20" t="s">
        <v>79</v>
      </c>
    </row>
    <row r="282" s="12" customFormat="1">
      <c r="A282" s="12"/>
      <c r="B282" s="221"/>
      <c r="C282" s="222"/>
      <c r="D282" s="223" t="s">
        <v>175</v>
      </c>
      <c r="E282" s="224" t="s">
        <v>19</v>
      </c>
      <c r="F282" s="225" t="s">
        <v>1365</v>
      </c>
      <c r="G282" s="222"/>
      <c r="H282" s="226">
        <v>25.600000000000001</v>
      </c>
      <c r="I282" s="227"/>
      <c r="J282" s="222"/>
      <c r="K282" s="222"/>
      <c r="L282" s="228"/>
      <c r="M282" s="229"/>
      <c r="N282" s="230"/>
      <c r="O282" s="230"/>
      <c r="P282" s="230"/>
      <c r="Q282" s="230"/>
      <c r="R282" s="230"/>
      <c r="S282" s="230"/>
      <c r="T282" s="231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32" t="s">
        <v>175</v>
      </c>
      <c r="AU282" s="232" t="s">
        <v>79</v>
      </c>
      <c r="AV282" s="12" t="s">
        <v>79</v>
      </c>
      <c r="AW282" s="12" t="s">
        <v>31</v>
      </c>
      <c r="AX282" s="12" t="s">
        <v>69</v>
      </c>
      <c r="AY282" s="232" t="s">
        <v>151</v>
      </c>
    </row>
    <row r="283" s="14" customFormat="1">
      <c r="A283" s="14"/>
      <c r="B283" s="250"/>
      <c r="C283" s="251"/>
      <c r="D283" s="223" t="s">
        <v>175</v>
      </c>
      <c r="E283" s="252" t="s">
        <v>19</v>
      </c>
      <c r="F283" s="253" t="s">
        <v>249</v>
      </c>
      <c r="G283" s="251"/>
      <c r="H283" s="254">
        <v>25.600000000000001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175</v>
      </c>
      <c r="AU283" s="260" t="s">
        <v>79</v>
      </c>
      <c r="AV283" s="14" t="s">
        <v>150</v>
      </c>
      <c r="AW283" s="14" t="s">
        <v>31</v>
      </c>
      <c r="AX283" s="14" t="s">
        <v>77</v>
      </c>
      <c r="AY283" s="260" t="s">
        <v>151</v>
      </c>
    </row>
    <row r="284" s="11" customFormat="1" ht="22.8" customHeight="1">
      <c r="A284" s="11"/>
      <c r="B284" s="194"/>
      <c r="C284" s="195"/>
      <c r="D284" s="196" t="s">
        <v>68</v>
      </c>
      <c r="E284" s="243" t="s">
        <v>185</v>
      </c>
      <c r="F284" s="243" t="s">
        <v>554</v>
      </c>
      <c r="G284" s="195"/>
      <c r="H284" s="195"/>
      <c r="I284" s="198"/>
      <c r="J284" s="244">
        <f>BK284</f>
        <v>0</v>
      </c>
      <c r="K284" s="195"/>
      <c r="L284" s="200"/>
      <c r="M284" s="201"/>
      <c r="N284" s="202"/>
      <c r="O284" s="202"/>
      <c r="P284" s="203">
        <f>SUM(P285:P295)</f>
        <v>0</v>
      </c>
      <c r="Q284" s="202"/>
      <c r="R284" s="203">
        <f>SUM(R285:R295)</f>
        <v>0.0041999999999999997</v>
      </c>
      <c r="S284" s="202"/>
      <c r="T284" s="204">
        <f>SUM(T285:T295)</f>
        <v>5.5999999999999996</v>
      </c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R284" s="205" t="s">
        <v>77</v>
      </c>
      <c r="AT284" s="206" t="s">
        <v>68</v>
      </c>
      <c r="AU284" s="206" t="s">
        <v>77</v>
      </c>
      <c r="AY284" s="205" t="s">
        <v>151</v>
      </c>
      <c r="BK284" s="207">
        <f>SUM(BK285:BK295)</f>
        <v>0</v>
      </c>
    </row>
    <row r="285" s="2" customFormat="1" ht="21.75" customHeight="1">
      <c r="A285" s="41"/>
      <c r="B285" s="42"/>
      <c r="C285" s="208" t="s">
        <v>511</v>
      </c>
      <c r="D285" s="208" t="s">
        <v>152</v>
      </c>
      <c r="E285" s="209" t="s">
        <v>556</v>
      </c>
      <c r="F285" s="210" t="s">
        <v>557</v>
      </c>
      <c r="G285" s="211" t="s">
        <v>238</v>
      </c>
      <c r="H285" s="212">
        <v>2</v>
      </c>
      <c r="I285" s="213"/>
      <c r="J285" s="214">
        <f>ROUND(I285*H285,2)</f>
        <v>0</v>
      </c>
      <c r="K285" s="210" t="s">
        <v>239</v>
      </c>
      <c r="L285" s="47"/>
      <c r="M285" s="215" t="s">
        <v>19</v>
      </c>
      <c r="N285" s="216" t="s">
        <v>40</v>
      </c>
      <c r="O285" s="87"/>
      <c r="P285" s="217">
        <f>O285*H285</f>
        <v>0</v>
      </c>
      <c r="Q285" s="217">
        <v>0</v>
      </c>
      <c r="R285" s="217">
        <f>Q285*H285</f>
        <v>0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150</v>
      </c>
      <c r="AT285" s="219" t="s">
        <v>152</v>
      </c>
      <c r="AU285" s="219" t="s">
        <v>79</v>
      </c>
      <c r="AY285" s="20" t="s">
        <v>151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77</v>
      </c>
      <c r="BK285" s="220">
        <f>ROUND(I285*H285,2)</f>
        <v>0</v>
      </c>
      <c r="BL285" s="20" t="s">
        <v>150</v>
      </c>
      <c r="BM285" s="219" t="s">
        <v>1370</v>
      </c>
    </row>
    <row r="286" s="2" customFormat="1">
      <c r="A286" s="41"/>
      <c r="B286" s="42"/>
      <c r="C286" s="43"/>
      <c r="D286" s="245" t="s">
        <v>241</v>
      </c>
      <c r="E286" s="43"/>
      <c r="F286" s="246" t="s">
        <v>559</v>
      </c>
      <c r="G286" s="43"/>
      <c r="H286" s="43"/>
      <c r="I286" s="247"/>
      <c r="J286" s="43"/>
      <c r="K286" s="43"/>
      <c r="L286" s="47"/>
      <c r="M286" s="248"/>
      <c r="N286" s="249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241</v>
      </c>
      <c r="AU286" s="20" t="s">
        <v>79</v>
      </c>
    </row>
    <row r="287" s="2" customFormat="1" ht="16.5" customHeight="1">
      <c r="A287" s="41"/>
      <c r="B287" s="42"/>
      <c r="C287" s="261" t="s">
        <v>517</v>
      </c>
      <c r="D287" s="261" t="s">
        <v>349</v>
      </c>
      <c r="E287" s="262" t="s">
        <v>561</v>
      </c>
      <c r="F287" s="263" t="s">
        <v>562</v>
      </c>
      <c r="G287" s="264" t="s">
        <v>238</v>
      </c>
      <c r="H287" s="265">
        <v>2</v>
      </c>
      <c r="I287" s="266"/>
      <c r="J287" s="267">
        <f>ROUND(I287*H287,2)</f>
        <v>0</v>
      </c>
      <c r="K287" s="263" t="s">
        <v>239</v>
      </c>
      <c r="L287" s="268"/>
      <c r="M287" s="269" t="s">
        <v>19</v>
      </c>
      <c r="N287" s="270" t="s">
        <v>40</v>
      </c>
      <c r="O287" s="87"/>
      <c r="P287" s="217">
        <f>O287*H287</f>
        <v>0</v>
      </c>
      <c r="Q287" s="217">
        <v>0.0020999999999999999</v>
      </c>
      <c r="R287" s="217">
        <f>Q287*H287</f>
        <v>0.0041999999999999997</v>
      </c>
      <c r="S287" s="217">
        <v>0</v>
      </c>
      <c r="T287" s="21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9" t="s">
        <v>181</v>
      </c>
      <c r="AT287" s="219" t="s">
        <v>349</v>
      </c>
      <c r="AU287" s="219" t="s">
        <v>79</v>
      </c>
      <c r="AY287" s="20" t="s">
        <v>151</v>
      </c>
      <c r="BE287" s="220">
        <f>IF(N287="základní",J287,0)</f>
        <v>0</v>
      </c>
      <c r="BF287" s="220">
        <f>IF(N287="snížená",J287,0)</f>
        <v>0</v>
      </c>
      <c r="BG287" s="220">
        <f>IF(N287="zákl. přenesená",J287,0)</f>
        <v>0</v>
      </c>
      <c r="BH287" s="220">
        <f>IF(N287="sníž. přenesená",J287,0)</f>
        <v>0</v>
      </c>
      <c r="BI287" s="220">
        <f>IF(N287="nulová",J287,0)</f>
        <v>0</v>
      </c>
      <c r="BJ287" s="20" t="s">
        <v>77</v>
      </c>
      <c r="BK287" s="220">
        <f>ROUND(I287*H287,2)</f>
        <v>0</v>
      </c>
      <c r="BL287" s="20" t="s">
        <v>150</v>
      </c>
      <c r="BM287" s="219" t="s">
        <v>1371</v>
      </c>
    </row>
    <row r="288" s="12" customFormat="1">
      <c r="A288" s="12"/>
      <c r="B288" s="221"/>
      <c r="C288" s="222"/>
      <c r="D288" s="223" t="s">
        <v>175</v>
      </c>
      <c r="E288" s="224" t="s">
        <v>19</v>
      </c>
      <c r="F288" s="225" t="s">
        <v>1243</v>
      </c>
      <c r="G288" s="222"/>
      <c r="H288" s="226">
        <v>2</v>
      </c>
      <c r="I288" s="227"/>
      <c r="J288" s="222"/>
      <c r="K288" s="222"/>
      <c r="L288" s="228"/>
      <c r="M288" s="229"/>
      <c r="N288" s="230"/>
      <c r="O288" s="230"/>
      <c r="P288" s="230"/>
      <c r="Q288" s="230"/>
      <c r="R288" s="230"/>
      <c r="S288" s="230"/>
      <c r="T288" s="231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32" t="s">
        <v>175</v>
      </c>
      <c r="AU288" s="232" t="s">
        <v>79</v>
      </c>
      <c r="AV288" s="12" t="s">
        <v>79</v>
      </c>
      <c r="AW288" s="12" t="s">
        <v>31</v>
      </c>
      <c r="AX288" s="12" t="s">
        <v>69</v>
      </c>
      <c r="AY288" s="232" t="s">
        <v>151</v>
      </c>
    </row>
    <row r="289" s="14" customFormat="1">
      <c r="A289" s="14"/>
      <c r="B289" s="250"/>
      <c r="C289" s="251"/>
      <c r="D289" s="223" t="s">
        <v>175</v>
      </c>
      <c r="E289" s="252" t="s">
        <v>19</v>
      </c>
      <c r="F289" s="253" t="s">
        <v>249</v>
      </c>
      <c r="G289" s="251"/>
      <c r="H289" s="254">
        <v>2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175</v>
      </c>
      <c r="AU289" s="260" t="s">
        <v>79</v>
      </c>
      <c r="AV289" s="14" t="s">
        <v>150</v>
      </c>
      <c r="AW289" s="14" t="s">
        <v>31</v>
      </c>
      <c r="AX289" s="14" t="s">
        <v>77</v>
      </c>
      <c r="AY289" s="260" t="s">
        <v>151</v>
      </c>
    </row>
    <row r="290" s="2" customFormat="1" ht="16.5" customHeight="1">
      <c r="A290" s="41"/>
      <c r="B290" s="42"/>
      <c r="C290" s="208" t="s">
        <v>523</v>
      </c>
      <c r="D290" s="208" t="s">
        <v>152</v>
      </c>
      <c r="E290" s="209" t="s">
        <v>963</v>
      </c>
      <c r="F290" s="210" t="s">
        <v>964</v>
      </c>
      <c r="G290" s="211" t="s">
        <v>422</v>
      </c>
      <c r="H290" s="212">
        <v>15</v>
      </c>
      <c r="I290" s="213"/>
      <c r="J290" s="214">
        <f>ROUND(I290*H290,2)</f>
        <v>0</v>
      </c>
      <c r="K290" s="210" t="s">
        <v>239</v>
      </c>
      <c r="L290" s="47"/>
      <c r="M290" s="215" t="s">
        <v>19</v>
      </c>
      <c r="N290" s="216" t="s">
        <v>40</v>
      </c>
      <c r="O290" s="87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150</v>
      </c>
      <c r="AT290" s="219" t="s">
        <v>152</v>
      </c>
      <c r="AU290" s="219" t="s">
        <v>79</v>
      </c>
      <c r="AY290" s="20" t="s">
        <v>151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77</v>
      </c>
      <c r="BK290" s="220">
        <f>ROUND(I290*H290,2)</f>
        <v>0</v>
      </c>
      <c r="BL290" s="20" t="s">
        <v>150</v>
      </c>
      <c r="BM290" s="219" t="s">
        <v>1372</v>
      </c>
    </row>
    <row r="291" s="2" customFormat="1">
      <c r="A291" s="41"/>
      <c r="B291" s="42"/>
      <c r="C291" s="43"/>
      <c r="D291" s="245" t="s">
        <v>241</v>
      </c>
      <c r="E291" s="43"/>
      <c r="F291" s="246" t="s">
        <v>966</v>
      </c>
      <c r="G291" s="43"/>
      <c r="H291" s="43"/>
      <c r="I291" s="247"/>
      <c r="J291" s="43"/>
      <c r="K291" s="43"/>
      <c r="L291" s="47"/>
      <c r="M291" s="248"/>
      <c r="N291" s="24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241</v>
      </c>
      <c r="AU291" s="20" t="s">
        <v>79</v>
      </c>
    </row>
    <row r="292" s="12" customFormat="1">
      <c r="A292" s="12"/>
      <c r="B292" s="221"/>
      <c r="C292" s="222"/>
      <c r="D292" s="223" t="s">
        <v>175</v>
      </c>
      <c r="E292" s="224" t="s">
        <v>19</v>
      </c>
      <c r="F292" s="225" t="s">
        <v>967</v>
      </c>
      <c r="G292" s="222"/>
      <c r="H292" s="226">
        <v>15</v>
      </c>
      <c r="I292" s="227"/>
      <c r="J292" s="222"/>
      <c r="K292" s="222"/>
      <c r="L292" s="228"/>
      <c r="M292" s="229"/>
      <c r="N292" s="230"/>
      <c r="O292" s="230"/>
      <c r="P292" s="230"/>
      <c r="Q292" s="230"/>
      <c r="R292" s="230"/>
      <c r="S292" s="230"/>
      <c r="T292" s="231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32" t="s">
        <v>175</v>
      </c>
      <c r="AU292" s="232" t="s">
        <v>79</v>
      </c>
      <c r="AV292" s="12" t="s">
        <v>79</v>
      </c>
      <c r="AW292" s="12" t="s">
        <v>31</v>
      </c>
      <c r="AX292" s="12" t="s">
        <v>69</v>
      </c>
      <c r="AY292" s="232" t="s">
        <v>151</v>
      </c>
    </row>
    <row r="293" s="14" customFormat="1">
      <c r="A293" s="14"/>
      <c r="B293" s="250"/>
      <c r="C293" s="251"/>
      <c r="D293" s="223" t="s">
        <v>175</v>
      </c>
      <c r="E293" s="252" t="s">
        <v>19</v>
      </c>
      <c r="F293" s="253" t="s">
        <v>249</v>
      </c>
      <c r="G293" s="251"/>
      <c r="H293" s="254">
        <v>15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175</v>
      </c>
      <c r="AU293" s="260" t="s">
        <v>79</v>
      </c>
      <c r="AV293" s="14" t="s">
        <v>150</v>
      </c>
      <c r="AW293" s="14" t="s">
        <v>31</v>
      </c>
      <c r="AX293" s="14" t="s">
        <v>77</v>
      </c>
      <c r="AY293" s="260" t="s">
        <v>151</v>
      </c>
    </row>
    <row r="294" s="2" customFormat="1" ht="37.8" customHeight="1">
      <c r="A294" s="41"/>
      <c r="B294" s="42"/>
      <c r="C294" s="208" t="s">
        <v>529</v>
      </c>
      <c r="D294" s="208" t="s">
        <v>152</v>
      </c>
      <c r="E294" s="209" t="s">
        <v>1373</v>
      </c>
      <c r="F294" s="210" t="s">
        <v>1374</v>
      </c>
      <c r="G294" s="211" t="s">
        <v>422</v>
      </c>
      <c r="H294" s="212">
        <v>16</v>
      </c>
      <c r="I294" s="213"/>
      <c r="J294" s="214">
        <f>ROUND(I294*H294,2)</f>
        <v>0</v>
      </c>
      <c r="K294" s="210" t="s">
        <v>239</v>
      </c>
      <c r="L294" s="47"/>
      <c r="M294" s="215" t="s">
        <v>19</v>
      </c>
      <c r="N294" s="216" t="s">
        <v>40</v>
      </c>
      <c r="O294" s="87"/>
      <c r="P294" s="217">
        <f>O294*H294</f>
        <v>0</v>
      </c>
      <c r="Q294" s="217">
        <v>0</v>
      </c>
      <c r="R294" s="217">
        <f>Q294*H294</f>
        <v>0</v>
      </c>
      <c r="S294" s="217">
        <v>0.34999999999999998</v>
      </c>
      <c r="T294" s="218">
        <f>S294*H294</f>
        <v>5.5999999999999996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9" t="s">
        <v>150</v>
      </c>
      <c r="AT294" s="219" t="s">
        <v>152</v>
      </c>
      <c r="AU294" s="219" t="s">
        <v>79</v>
      </c>
      <c r="AY294" s="20" t="s">
        <v>151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20" t="s">
        <v>77</v>
      </c>
      <c r="BK294" s="220">
        <f>ROUND(I294*H294,2)</f>
        <v>0</v>
      </c>
      <c r="BL294" s="20" t="s">
        <v>150</v>
      </c>
      <c r="BM294" s="219" t="s">
        <v>1375</v>
      </c>
    </row>
    <row r="295" s="2" customFormat="1">
      <c r="A295" s="41"/>
      <c r="B295" s="42"/>
      <c r="C295" s="43"/>
      <c r="D295" s="245" t="s">
        <v>241</v>
      </c>
      <c r="E295" s="43"/>
      <c r="F295" s="246" t="s">
        <v>1376</v>
      </c>
      <c r="G295" s="43"/>
      <c r="H295" s="43"/>
      <c r="I295" s="247"/>
      <c r="J295" s="43"/>
      <c r="K295" s="43"/>
      <c r="L295" s="47"/>
      <c r="M295" s="248"/>
      <c r="N295" s="249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241</v>
      </c>
      <c r="AU295" s="20" t="s">
        <v>79</v>
      </c>
    </row>
    <row r="296" s="11" customFormat="1" ht="22.8" customHeight="1">
      <c r="A296" s="11"/>
      <c r="B296" s="194"/>
      <c r="C296" s="195"/>
      <c r="D296" s="196" t="s">
        <v>68</v>
      </c>
      <c r="E296" s="243" t="s">
        <v>574</v>
      </c>
      <c r="F296" s="243" t="s">
        <v>575</v>
      </c>
      <c r="G296" s="195"/>
      <c r="H296" s="195"/>
      <c r="I296" s="198"/>
      <c r="J296" s="244">
        <f>BK296</f>
        <v>0</v>
      </c>
      <c r="K296" s="195"/>
      <c r="L296" s="200"/>
      <c r="M296" s="201"/>
      <c r="N296" s="202"/>
      <c r="O296" s="202"/>
      <c r="P296" s="203">
        <f>SUM(P297:P301)</f>
        <v>0</v>
      </c>
      <c r="Q296" s="202"/>
      <c r="R296" s="203">
        <f>SUM(R297:R301)</f>
        <v>0</v>
      </c>
      <c r="S296" s="202"/>
      <c r="T296" s="204">
        <f>SUM(T297:T301)</f>
        <v>0</v>
      </c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R296" s="205" t="s">
        <v>77</v>
      </c>
      <c r="AT296" s="206" t="s">
        <v>68</v>
      </c>
      <c r="AU296" s="206" t="s">
        <v>77</v>
      </c>
      <c r="AY296" s="205" t="s">
        <v>151</v>
      </c>
      <c r="BK296" s="207">
        <f>SUM(BK297:BK301)</f>
        <v>0</v>
      </c>
    </row>
    <row r="297" s="2" customFormat="1" ht="21.75" customHeight="1">
      <c r="A297" s="41"/>
      <c r="B297" s="42"/>
      <c r="C297" s="208" t="s">
        <v>535</v>
      </c>
      <c r="D297" s="208" t="s">
        <v>152</v>
      </c>
      <c r="E297" s="209" t="s">
        <v>577</v>
      </c>
      <c r="F297" s="210" t="s">
        <v>578</v>
      </c>
      <c r="G297" s="211" t="s">
        <v>332</v>
      </c>
      <c r="H297" s="212">
        <v>5.5999999999999996</v>
      </c>
      <c r="I297" s="213"/>
      <c r="J297" s="214">
        <f>ROUND(I297*H297,2)</f>
        <v>0</v>
      </c>
      <c r="K297" s="210" t="s">
        <v>239</v>
      </c>
      <c r="L297" s="47"/>
      <c r="M297" s="215" t="s">
        <v>19</v>
      </c>
      <c r="N297" s="216" t="s">
        <v>40</v>
      </c>
      <c r="O297" s="87"/>
      <c r="P297" s="217">
        <f>O297*H297</f>
        <v>0</v>
      </c>
      <c r="Q297" s="217">
        <v>0</v>
      </c>
      <c r="R297" s="217">
        <f>Q297*H297</f>
        <v>0</v>
      </c>
      <c r="S297" s="217">
        <v>0</v>
      </c>
      <c r="T297" s="21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9" t="s">
        <v>150</v>
      </c>
      <c r="AT297" s="219" t="s">
        <v>152</v>
      </c>
      <c r="AU297" s="219" t="s">
        <v>79</v>
      </c>
      <c r="AY297" s="20" t="s">
        <v>151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20" t="s">
        <v>77</v>
      </c>
      <c r="BK297" s="220">
        <f>ROUND(I297*H297,2)</f>
        <v>0</v>
      </c>
      <c r="BL297" s="20" t="s">
        <v>150</v>
      </c>
      <c r="BM297" s="219" t="s">
        <v>1377</v>
      </c>
    </row>
    <row r="298" s="2" customFormat="1">
      <c r="A298" s="41"/>
      <c r="B298" s="42"/>
      <c r="C298" s="43"/>
      <c r="D298" s="245" t="s">
        <v>241</v>
      </c>
      <c r="E298" s="43"/>
      <c r="F298" s="246" t="s">
        <v>580</v>
      </c>
      <c r="G298" s="43"/>
      <c r="H298" s="43"/>
      <c r="I298" s="247"/>
      <c r="J298" s="43"/>
      <c r="K298" s="43"/>
      <c r="L298" s="47"/>
      <c r="M298" s="248"/>
      <c r="N298" s="249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241</v>
      </c>
      <c r="AU298" s="20" t="s">
        <v>79</v>
      </c>
    </row>
    <row r="299" s="2" customFormat="1" ht="24.15" customHeight="1">
      <c r="A299" s="41"/>
      <c r="B299" s="42"/>
      <c r="C299" s="208" t="s">
        <v>541</v>
      </c>
      <c r="D299" s="208" t="s">
        <v>152</v>
      </c>
      <c r="E299" s="209" t="s">
        <v>582</v>
      </c>
      <c r="F299" s="210" t="s">
        <v>583</v>
      </c>
      <c r="G299" s="211" t="s">
        <v>332</v>
      </c>
      <c r="H299" s="212">
        <v>78.400000000000006</v>
      </c>
      <c r="I299" s="213"/>
      <c r="J299" s="214">
        <f>ROUND(I299*H299,2)</f>
        <v>0</v>
      </c>
      <c r="K299" s="210" t="s">
        <v>239</v>
      </c>
      <c r="L299" s="47"/>
      <c r="M299" s="215" t="s">
        <v>19</v>
      </c>
      <c r="N299" s="216" t="s">
        <v>40</v>
      </c>
      <c r="O299" s="87"/>
      <c r="P299" s="217">
        <f>O299*H299</f>
        <v>0</v>
      </c>
      <c r="Q299" s="217">
        <v>0</v>
      </c>
      <c r="R299" s="217">
        <f>Q299*H299</f>
        <v>0</v>
      </c>
      <c r="S299" s="217">
        <v>0</v>
      </c>
      <c r="T299" s="21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9" t="s">
        <v>150</v>
      </c>
      <c r="AT299" s="219" t="s">
        <v>152</v>
      </c>
      <c r="AU299" s="219" t="s">
        <v>79</v>
      </c>
      <c r="AY299" s="20" t="s">
        <v>151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0" t="s">
        <v>77</v>
      </c>
      <c r="BK299" s="220">
        <f>ROUND(I299*H299,2)</f>
        <v>0</v>
      </c>
      <c r="BL299" s="20" t="s">
        <v>150</v>
      </c>
      <c r="BM299" s="219" t="s">
        <v>1378</v>
      </c>
    </row>
    <row r="300" s="2" customFormat="1">
      <c r="A300" s="41"/>
      <c r="B300" s="42"/>
      <c r="C300" s="43"/>
      <c r="D300" s="245" t="s">
        <v>241</v>
      </c>
      <c r="E300" s="43"/>
      <c r="F300" s="246" t="s">
        <v>585</v>
      </c>
      <c r="G300" s="43"/>
      <c r="H300" s="43"/>
      <c r="I300" s="247"/>
      <c r="J300" s="43"/>
      <c r="K300" s="43"/>
      <c r="L300" s="47"/>
      <c r="M300" s="248"/>
      <c r="N300" s="249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241</v>
      </c>
      <c r="AU300" s="20" t="s">
        <v>79</v>
      </c>
    </row>
    <row r="301" s="12" customFormat="1">
      <c r="A301" s="12"/>
      <c r="B301" s="221"/>
      <c r="C301" s="222"/>
      <c r="D301" s="223" t="s">
        <v>175</v>
      </c>
      <c r="E301" s="222"/>
      <c r="F301" s="225" t="s">
        <v>1379</v>
      </c>
      <c r="G301" s="222"/>
      <c r="H301" s="226">
        <v>78.400000000000006</v>
      </c>
      <c r="I301" s="227"/>
      <c r="J301" s="222"/>
      <c r="K301" s="222"/>
      <c r="L301" s="228"/>
      <c r="M301" s="229"/>
      <c r="N301" s="230"/>
      <c r="O301" s="230"/>
      <c r="P301" s="230"/>
      <c r="Q301" s="230"/>
      <c r="R301" s="230"/>
      <c r="S301" s="230"/>
      <c r="T301" s="231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32" t="s">
        <v>175</v>
      </c>
      <c r="AU301" s="232" t="s">
        <v>79</v>
      </c>
      <c r="AV301" s="12" t="s">
        <v>79</v>
      </c>
      <c r="AW301" s="12" t="s">
        <v>4</v>
      </c>
      <c r="AX301" s="12" t="s">
        <v>77</v>
      </c>
      <c r="AY301" s="232" t="s">
        <v>151</v>
      </c>
    </row>
    <row r="302" s="11" customFormat="1" ht="22.8" customHeight="1">
      <c r="A302" s="11"/>
      <c r="B302" s="194"/>
      <c r="C302" s="195"/>
      <c r="D302" s="196" t="s">
        <v>68</v>
      </c>
      <c r="E302" s="243" t="s">
        <v>587</v>
      </c>
      <c r="F302" s="243" t="s">
        <v>588</v>
      </c>
      <c r="G302" s="195"/>
      <c r="H302" s="195"/>
      <c r="I302" s="198"/>
      <c r="J302" s="244">
        <f>BK302</f>
        <v>0</v>
      </c>
      <c r="K302" s="195"/>
      <c r="L302" s="200"/>
      <c r="M302" s="201"/>
      <c r="N302" s="202"/>
      <c r="O302" s="202"/>
      <c r="P302" s="203">
        <f>SUM(P303:P304)</f>
        <v>0</v>
      </c>
      <c r="Q302" s="202"/>
      <c r="R302" s="203">
        <f>SUM(R303:R304)</f>
        <v>0</v>
      </c>
      <c r="S302" s="202"/>
      <c r="T302" s="204">
        <f>SUM(T303:T304)</f>
        <v>0</v>
      </c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R302" s="205" t="s">
        <v>77</v>
      </c>
      <c r="AT302" s="206" t="s">
        <v>68</v>
      </c>
      <c r="AU302" s="206" t="s">
        <v>77</v>
      </c>
      <c r="AY302" s="205" t="s">
        <v>151</v>
      </c>
      <c r="BK302" s="207">
        <f>SUM(BK303:BK304)</f>
        <v>0</v>
      </c>
    </row>
    <row r="303" s="2" customFormat="1" ht="24.15" customHeight="1">
      <c r="A303" s="41"/>
      <c r="B303" s="42"/>
      <c r="C303" s="208" t="s">
        <v>547</v>
      </c>
      <c r="D303" s="208" t="s">
        <v>152</v>
      </c>
      <c r="E303" s="209" t="s">
        <v>590</v>
      </c>
      <c r="F303" s="210" t="s">
        <v>591</v>
      </c>
      <c r="G303" s="211" t="s">
        <v>332</v>
      </c>
      <c r="H303" s="212">
        <v>5.5999999999999996</v>
      </c>
      <c r="I303" s="213"/>
      <c r="J303" s="214">
        <f>ROUND(I303*H303,2)</f>
        <v>0</v>
      </c>
      <c r="K303" s="210" t="s">
        <v>239</v>
      </c>
      <c r="L303" s="47"/>
      <c r="M303" s="215" t="s">
        <v>19</v>
      </c>
      <c r="N303" s="216" t="s">
        <v>40</v>
      </c>
      <c r="O303" s="87"/>
      <c r="P303" s="217">
        <f>O303*H303</f>
        <v>0</v>
      </c>
      <c r="Q303" s="217">
        <v>0</v>
      </c>
      <c r="R303" s="217">
        <f>Q303*H303</f>
        <v>0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150</v>
      </c>
      <c r="AT303" s="219" t="s">
        <v>152</v>
      </c>
      <c r="AU303" s="219" t="s">
        <v>79</v>
      </c>
      <c r="AY303" s="20" t="s">
        <v>151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77</v>
      </c>
      <c r="BK303" s="220">
        <f>ROUND(I303*H303,2)</f>
        <v>0</v>
      </c>
      <c r="BL303" s="20" t="s">
        <v>150</v>
      </c>
      <c r="BM303" s="219" t="s">
        <v>1380</v>
      </c>
    </row>
    <row r="304" s="2" customFormat="1">
      <c r="A304" s="41"/>
      <c r="B304" s="42"/>
      <c r="C304" s="43"/>
      <c r="D304" s="245" t="s">
        <v>241</v>
      </c>
      <c r="E304" s="43"/>
      <c r="F304" s="246" t="s">
        <v>593</v>
      </c>
      <c r="G304" s="43"/>
      <c r="H304" s="43"/>
      <c r="I304" s="247"/>
      <c r="J304" s="43"/>
      <c r="K304" s="43"/>
      <c r="L304" s="47"/>
      <c r="M304" s="248"/>
      <c r="N304" s="249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241</v>
      </c>
      <c r="AU304" s="20" t="s">
        <v>79</v>
      </c>
    </row>
    <row r="305" s="11" customFormat="1" ht="22.8" customHeight="1">
      <c r="A305" s="11"/>
      <c r="B305" s="194"/>
      <c r="C305" s="195"/>
      <c r="D305" s="196" t="s">
        <v>68</v>
      </c>
      <c r="E305" s="243" t="s">
        <v>594</v>
      </c>
      <c r="F305" s="243" t="s">
        <v>595</v>
      </c>
      <c r="G305" s="195"/>
      <c r="H305" s="195"/>
      <c r="I305" s="198"/>
      <c r="J305" s="244">
        <f>BK305</f>
        <v>0</v>
      </c>
      <c r="K305" s="195"/>
      <c r="L305" s="200"/>
      <c r="M305" s="201"/>
      <c r="N305" s="202"/>
      <c r="O305" s="202"/>
      <c r="P305" s="203">
        <f>SUM(P306:P307)</f>
        <v>0</v>
      </c>
      <c r="Q305" s="202"/>
      <c r="R305" s="203">
        <f>SUM(R306:R307)</f>
        <v>0</v>
      </c>
      <c r="S305" s="202"/>
      <c r="T305" s="204">
        <f>SUM(T306:T307)</f>
        <v>0</v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R305" s="205" t="s">
        <v>77</v>
      </c>
      <c r="AT305" s="206" t="s">
        <v>68</v>
      </c>
      <c r="AU305" s="206" t="s">
        <v>77</v>
      </c>
      <c r="AY305" s="205" t="s">
        <v>151</v>
      </c>
      <c r="BK305" s="207">
        <f>SUM(BK306:BK307)</f>
        <v>0</v>
      </c>
    </row>
    <row r="306" s="2" customFormat="1" ht="24.15" customHeight="1">
      <c r="A306" s="41"/>
      <c r="B306" s="42"/>
      <c r="C306" s="208" t="s">
        <v>555</v>
      </c>
      <c r="D306" s="208" t="s">
        <v>152</v>
      </c>
      <c r="E306" s="209" t="s">
        <v>597</v>
      </c>
      <c r="F306" s="210" t="s">
        <v>598</v>
      </c>
      <c r="G306" s="211" t="s">
        <v>332</v>
      </c>
      <c r="H306" s="212">
        <v>823.39999999999998</v>
      </c>
      <c r="I306" s="213"/>
      <c r="J306" s="214">
        <f>ROUND(I306*H306,2)</f>
        <v>0</v>
      </c>
      <c r="K306" s="210" t="s">
        <v>239</v>
      </c>
      <c r="L306" s="47"/>
      <c r="M306" s="215" t="s">
        <v>19</v>
      </c>
      <c r="N306" s="216" t="s">
        <v>40</v>
      </c>
      <c r="O306" s="87"/>
      <c r="P306" s="217">
        <f>O306*H306</f>
        <v>0</v>
      </c>
      <c r="Q306" s="217">
        <v>0</v>
      </c>
      <c r="R306" s="217">
        <f>Q306*H306</f>
        <v>0</v>
      </c>
      <c r="S306" s="217">
        <v>0</v>
      </c>
      <c r="T306" s="218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9" t="s">
        <v>150</v>
      </c>
      <c r="AT306" s="219" t="s">
        <v>152</v>
      </c>
      <c r="AU306" s="219" t="s">
        <v>79</v>
      </c>
      <c r="AY306" s="20" t="s">
        <v>151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20" t="s">
        <v>77</v>
      </c>
      <c r="BK306" s="220">
        <f>ROUND(I306*H306,2)</f>
        <v>0</v>
      </c>
      <c r="BL306" s="20" t="s">
        <v>150</v>
      </c>
      <c r="BM306" s="219" t="s">
        <v>1381</v>
      </c>
    </row>
    <row r="307" s="2" customFormat="1">
      <c r="A307" s="41"/>
      <c r="B307" s="42"/>
      <c r="C307" s="43"/>
      <c r="D307" s="245" t="s">
        <v>241</v>
      </c>
      <c r="E307" s="43"/>
      <c r="F307" s="246" t="s">
        <v>600</v>
      </c>
      <c r="G307" s="43"/>
      <c r="H307" s="43"/>
      <c r="I307" s="247"/>
      <c r="J307" s="43"/>
      <c r="K307" s="43"/>
      <c r="L307" s="47"/>
      <c r="M307" s="248"/>
      <c r="N307" s="249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241</v>
      </c>
      <c r="AU307" s="20" t="s">
        <v>79</v>
      </c>
    </row>
    <row r="308" s="11" customFormat="1" ht="25.92" customHeight="1">
      <c r="A308" s="11"/>
      <c r="B308" s="194"/>
      <c r="C308" s="195"/>
      <c r="D308" s="196" t="s">
        <v>68</v>
      </c>
      <c r="E308" s="197" t="s">
        <v>673</v>
      </c>
      <c r="F308" s="197" t="s">
        <v>674</v>
      </c>
      <c r="G308" s="195"/>
      <c r="H308" s="195"/>
      <c r="I308" s="198"/>
      <c r="J308" s="199">
        <f>BK308</f>
        <v>0</v>
      </c>
      <c r="K308" s="195"/>
      <c r="L308" s="200"/>
      <c r="M308" s="201"/>
      <c r="N308" s="202"/>
      <c r="O308" s="202"/>
      <c r="P308" s="203">
        <f>P309</f>
        <v>0</v>
      </c>
      <c r="Q308" s="202"/>
      <c r="R308" s="203">
        <f>R309</f>
        <v>0.0147</v>
      </c>
      <c r="S308" s="202"/>
      <c r="T308" s="204">
        <f>T309</f>
        <v>0</v>
      </c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R308" s="205" t="s">
        <v>79</v>
      </c>
      <c r="AT308" s="206" t="s">
        <v>68</v>
      </c>
      <c r="AU308" s="206" t="s">
        <v>69</v>
      </c>
      <c r="AY308" s="205" t="s">
        <v>151</v>
      </c>
      <c r="BK308" s="207">
        <f>BK309</f>
        <v>0</v>
      </c>
    </row>
    <row r="309" s="11" customFormat="1" ht="22.8" customHeight="1">
      <c r="A309" s="11"/>
      <c r="B309" s="194"/>
      <c r="C309" s="195"/>
      <c r="D309" s="196" t="s">
        <v>68</v>
      </c>
      <c r="E309" s="243" t="s">
        <v>1382</v>
      </c>
      <c r="F309" s="243" t="s">
        <v>1383</v>
      </c>
      <c r="G309" s="195"/>
      <c r="H309" s="195"/>
      <c r="I309" s="198"/>
      <c r="J309" s="244">
        <f>BK309</f>
        <v>0</v>
      </c>
      <c r="K309" s="195"/>
      <c r="L309" s="200"/>
      <c r="M309" s="201"/>
      <c r="N309" s="202"/>
      <c r="O309" s="202"/>
      <c r="P309" s="203">
        <f>SUM(P310:P319)</f>
        <v>0</v>
      </c>
      <c r="Q309" s="202"/>
      <c r="R309" s="203">
        <f>SUM(R310:R319)</f>
        <v>0.0147</v>
      </c>
      <c r="S309" s="202"/>
      <c r="T309" s="204">
        <f>SUM(T310:T319)</f>
        <v>0</v>
      </c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R309" s="205" t="s">
        <v>79</v>
      </c>
      <c r="AT309" s="206" t="s">
        <v>68</v>
      </c>
      <c r="AU309" s="206" t="s">
        <v>77</v>
      </c>
      <c r="AY309" s="205" t="s">
        <v>151</v>
      </c>
      <c r="BK309" s="207">
        <f>SUM(BK310:BK319)</f>
        <v>0</v>
      </c>
    </row>
    <row r="310" s="2" customFormat="1" ht="24.15" customHeight="1">
      <c r="A310" s="41"/>
      <c r="B310" s="42"/>
      <c r="C310" s="208" t="s">
        <v>560</v>
      </c>
      <c r="D310" s="208" t="s">
        <v>152</v>
      </c>
      <c r="E310" s="209" t="s">
        <v>1384</v>
      </c>
      <c r="F310" s="210" t="s">
        <v>1385</v>
      </c>
      <c r="G310" s="211" t="s">
        <v>422</v>
      </c>
      <c r="H310" s="212">
        <v>20</v>
      </c>
      <c r="I310" s="213"/>
      <c r="J310" s="214">
        <f>ROUND(I310*H310,2)</f>
        <v>0</v>
      </c>
      <c r="K310" s="210" t="s">
        <v>239</v>
      </c>
      <c r="L310" s="47"/>
      <c r="M310" s="215" t="s">
        <v>19</v>
      </c>
      <c r="N310" s="216" t="s">
        <v>40</v>
      </c>
      <c r="O310" s="87"/>
      <c r="P310" s="217">
        <f>O310*H310</f>
        <v>0</v>
      </c>
      <c r="Q310" s="217">
        <v>0</v>
      </c>
      <c r="R310" s="217">
        <f>Q310*H310</f>
        <v>0</v>
      </c>
      <c r="S310" s="217">
        <v>0</v>
      </c>
      <c r="T310" s="21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9" t="s">
        <v>212</v>
      </c>
      <c r="AT310" s="219" t="s">
        <v>152</v>
      </c>
      <c r="AU310" s="219" t="s">
        <v>79</v>
      </c>
      <c r="AY310" s="20" t="s">
        <v>151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0" t="s">
        <v>77</v>
      </c>
      <c r="BK310" s="220">
        <f>ROUND(I310*H310,2)</f>
        <v>0</v>
      </c>
      <c r="BL310" s="20" t="s">
        <v>212</v>
      </c>
      <c r="BM310" s="219" t="s">
        <v>1386</v>
      </c>
    </row>
    <row r="311" s="2" customFormat="1">
      <c r="A311" s="41"/>
      <c r="B311" s="42"/>
      <c r="C311" s="43"/>
      <c r="D311" s="245" t="s">
        <v>241</v>
      </c>
      <c r="E311" s="43"/>
      <c r="F311" s="246" t="s">
        <v>1387</v>
      </c>
      <c r="G311" s="43"/>
      <c r="H311" s="43"/>
      <c r="I311" s="247"/>
      <c r="J311" s="43"/>
      <c r="K311" s="43"/>
      <c r="L311" s="47"/>
      <c r="M311" s="248"/>
      <c r="N311" s="249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241</v>
      </c>
      <c r="AU311" s="20" t="s">
        <v>79</v>
      </c>
    </row>
    <row r="312" s="2" customFormat="1" ht="16.5" customHeight="1">
      <c r="A312" s="41"/>
      <c r="B312" s="42"/>
      <c r="C312" s="261" t="s">
        <v>564</v>
      </c>
      <c r="D312" s="261" t="s">
        <v>349</v>
      </c>
      <c r="E312" s="262" t="s">
        <v>1388</v>
      </c>
      <c r="F312" s="263" t="s">
        <v>1389</v>
      </c>
      <c r="G312" s="264" t="s">
        <v>422</v>
      </c>
      <c r="H312" s="265">
        <v>10</v>
      </c>
      <c r="I312" s="266"/>
      <c r="J312" s="267">
        <f>ROUND(I312*H312,2)</f>
        <v>0</v>
      </c>
      <c r="K312" s="263" t="s">
        <v>239</v>
      </c>
      <c r="L312" s="268"/>
      <c r="M312" s="269" t="s">
        <v>19</v>
      </c>
      <c r="N312" s="270" t="s">
        <v>40</v>
      </c>
      <c r="O312" s="87"/>
      <c r="P312" s="217">
        <f>O312*H312</f>
        <v>0</v>
      </c>
      <c r="Q312" s="217">
        <v>0.00077999999999999999</v>
      </c>
      <c r="R312" s="217">
        <f>Q312*H312</f>
        <v>0.0077999999999999996</v>
      </c>
      <c r="S312" s="217">
        <v>0</v>
      </c>
      <c r="T312" s="218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9" t="s">
        <v>407</v>
      </c>
      <c r="AT312" s="219" t="s">
        <v>349</v>
      </c>
      <c r="AU312" s="219" t="s">
        <v>79</v>
      </c>
      <c r="AY312" s="20" t="s">
        <v>151</v>
      </c>
      <c r="BE312" s="220">
        <f>IF(N312="základní",J312,0)</f>
        <v>0</v>
      </c>
      <c r="BF312" s="220">
        <f>IF(N312="snížená",J312,0)</f>
        <v>0</v>
      </c>
      <c r="BG312" s="220">
        <f>IF(N312="zákl. přenesená",J312,0)</f>
        <v>0</v>
      </c>
      <c r="BH312" s="220">
        <f>IF(N312="sníž. přenesená",J312,0)</f>
        <v>0</v>
      </c>
      <c r="BI312" s="220">
        <f>IF(N312="nulová",J312,0)</f>
        <v>0</v>
      </c>
      <c r="BJ312" s="20" t="s">
        <v>77</v>
      </c>
      <c r="BK312" s="220">
        <f>ROUND(I312*H312,2)</f>
        <v>0</v>
      </c>
      <c r="BL312" s="20" t="s">
        <v>212</v>
      </c>
      <c r="BM312" s="219" t="s">
        <v>1390</v>
      </c>
    </row>
    <row r="313" s="12" customFormat="1">
      <c r="A313" s="12"/>
      <c r="B313" s="221"/>
      <c r="C313" s="222"/>
      <c r="D313" s="223" t="s">
        <v>175</v>
      </c>
      <c r="E313" s="224" t="s">
        <v>19</v>
      </c>
      <c r="F313" s="225" t="s">
        <v>1391</v>
      </c>
      <c r="G313" s="222"/>
      <c r="H313" s="226">
        <v>10</v>
      </c>
      <c r="I313" s="227"/>
      <c r="J313" s="222"/>
      <c r="K313" s="222"/>
      <c r="L313" s="228"/>
      <c r="M313" s="229"/>
      <c r="N313" s="230"/>
      <c r="O313" s="230"/>
      <c r="P313" s="230"/>
      <c r="Q313" s="230"/>
      <c r="R313" s="230"/>
      <c r="S313" s="230"/>
      <c r="T313" s="231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32" t="s">
        <v>175</v>
      </c>
      <c r="AU313" s="232" t="s">
        <v>79</v>
      </c>
      <c r="AV313" s="12" t="s">
        <v>79</v>
      </c>
      <c r="AW313" s="12" t="s">
        <v>31</v>
      </c>
      <c r="AX313" s="12" t="s">
        <v>69</v>
      </c>
      <c r="AY313" s="232" t="s">
        <v>151</v>
      </c>
    </row>
    <row r="314" s="14" customFormat="1">
      <c r="A314" s="14"/>
      <c r="B314" s="250"/>
      <c r="C314" s="251"/>
      <c r="D314" s="223" t="s">
        <v>175</v>
      </c>
      <c r="E314" s="252" t="s">
        <v>19</v>
      </c>
      <c r="F314" s="253" t="s">
        <v>249</v>
      </c>
      <c r="G314" s="251"/>
      <c r="H314" s="254">
        <v>10</v>
      </c>
      <c r="I314" s="255"/>
      <c r="J314" s="251"/>
      <c r="K314" s="251"/>
      <c r="L314" s="256"/>
      <c r="M314" s="257"/>
      <c r="N314" s="258"/>
      <c r="O314" s="258"/>
      <c r="P314" s="258"/>
      <c r="Q314" s="258"/>
      <c r="R314" s="258"/>
      <c r="S314" s="258"/>
      <c r="T314" s="25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0" t="s">
        <v>175</v>
      </c>
      <c r="AU314" s="260" t="s">
        <v>79</v>
      </c>
      <c r="AV314" s="14" t="s">
        <v>150</v>
      </c>
      <c r="AW314" s="14" t="s">
        <v>31</v>
      </c>
      <c r="AX314" s="14" t="s">
        <v>77</v>
      </c>
      <c r="AY314" s="260" t="s">
        <v>151</v>
      </c>
    </row>
    <row r="315" s="2" customFormat="1" ht="16.5" customHeight="1">
      <c r="A315" s="41"/>
      <c r="B315" s="42"/>
      <c r="C315" s="261" t="s">
        <v>569</v>
      </c>
      <c r="D315" s="261" t="s">
        <v>349</v>
      </c>
      <c r="E315" s="262" t="s">
        <v>1392</v>
      </c>
      <c r="F315" s="263" t="s">
        <v>1393</v>
      </c>
      <c r="G315" s="264" t="s">
        <v>422</v>
      </c>
      <c r="H315" s="265">
        <v>10</v>
      </c>
      <c r="I315" s="266"/>
      <c r="J315" s="267">
        <f>ROUND(I315*H315,2)</f>
        <v>0</v>
      </c>
      <c r="K315" s="263" t="s">
        <v>239</v>
      </c>
      <c r="L315" s="268"/>
      <c r="M315" s="269" t="s">
        <v>19</v>
      </c>
      <c r="N315" s="270" t="s">
        <v>40</v>
      </c>
      <c r="O315" s="87"/>
      <c r="P315" s="217">
        <f>O315*H315</f>
        <v>0</v>
      </c>
      <c r="Q315" s="217">
        <v>0.00068999999999999997</v>
      </c>
      <c r="R315" s="217">
        <f>Q315*H315</f>
        <v>0.0068999999999999999</v>
      </c>
      <c r="S315" s="217">
        <v>0</v>
      </c>
      <c r="T315" s="21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9" t="s">
        <v>407</v>
      </c>
      <c r="AT315" s="219" t="s">
        <v>349</v>
      </c>
      <c r="AU315" s="219" t="s">
        <v>79</v>
      </c>
      <c r="AY315" s="20" t="s">
        <v>151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20" t="s">
        <v>77</v>
      </c>
      <c r="BK315" s="220">
        <f>ROUND(I315*H315,2)</f>
        <v>0</v>
      </c>
      <c r="BL315" s="20" t="s">
        <v>212</v>
      </c>
      <c r="BM315" s="219" t="s">
        <v>1394</v>
      </c>
    </row>
    <row r="316" s="12" customFormat="1">
      <c r="A316" s="12"/>
      <c r="B316" s="221"/>
      <c r="C316" s="222"/>
      <c r="D316" s="223" t="s">
        <v>175</v>
      </c>
      <c r="E316" s="224" t="s">
        <v>19</v>
      </c>
      <c r="F316" s="225" t="s">
        <v>1395</v>
      </c>
      <c r="G316" s="222"/>
      <c r="H316" s="226">
        <v>10</v>
      </c>
      <c r="I316" s="227"/>
      <c r="J316" s="222"/>
      <c r="K316" s="222"/>
      <c r="L316" s="228"/>
      <c r="M316" s="229"/>
      <c r="N316" s="230"/>
      <c r="O316" s="230"/>
      <c r="P316" s="230"/>
      <c r="Q316" s="230"/>
      <c r="R316" s="230"/>
      <c r="S316" s="230"/>
      <c r="T316" s="231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32" t="s">
        <v>175</v>
      </c>
      <c r="AU316" s="232" t="s">
        <v>79</v>
      </c>
      <c r="AV316" s="12" t="s">
        <v>79</v>
      </c>
      <c r="AW316" s="12" t="s">
        <v>31</v>
      </c>
      <c r="AX316" s="12" t="s">
        <v>69</v>
      </c>
      <c r="AY316" s="232" t="s">
        <v>151</v>
      </c>
    </row>
    <row r="317" s="14" customFormat="1">
      <c r="A317" s="14"/>
      <c r="B317" s="250"/>
      <c r="C317" s="251"/>
      <c r="D317" s="223" t="s">
        <v>175</v>
      </c>
      <c r="E317" s="252" t="s">
        <v>19</v>
      </c>
      <c r="F317" s="253" t="s">
        <v>249</v>
      </c>
      <c r="G317" s="251"/>
      <c r="H317" s="254">
        <v>10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175</v>
      </c>
      <c r="AU317" s="260" t="s">
        <v>79</v>
      </c>
      <c r="AV317" s="14" t="s">
        <v>150</v>
      </c>
      <c r="AW317" s="14" t="s">
        <v>31</v>
      </c>
      <c r="AX317" s="14" t="s">
        <v>77</v>
      </c>
      <c r="AY317" s="260" t="s">
        <v>151</v>
      </c>
    </row>
    <row r="318" s="2" customFormat="1" ht="24.15" customHeight="1">
      <c r="A318" s="41"/>
      <c r="B318" s="42"/>
      <c r="C318" s="208" t="s">
        <v>576</v>
      </c>
      <c r="D318" s="208" t="s">
        <v>152</v>
      </c>
      <c r="E318" s="209" t="s">
        <v>1396</v>
      </c>
      <c r="F318" s="210" t="s">
        <v>1397</v>
      </c>
      <c r="G318" s="211" t="s">
        <v>332</v>
      </c>
      <c r="H318" s="212">
        <v>0.014999999999999999</v>
      </c>
      <c r="I318" s="213"/>
      <c r="J318" s="214">
        <f>ROUND(I318*H318,2)</f>
        <v>0</v>
      </c>
      <c r="K318" s="210" t="s">
        <v>239</v>
      </c>
      <c r="L318" s="47"/>
      <c r="M318" s="215" t="s">
        <v>19</v>
      </c>
      <c r="N318" s="216" t="s">
        <v>40</v>
      </c>
      <c r="O318" s="87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212</v>
      </c>
      <c r="AT318" s="219" t="s">
        <v>152</v>
      </c>
      <c r="AU318" s="219" t="s">
        <v>79</v>
      </c>
      <c r="AY318" s="20" t="s">
        <v>151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77</v>
      </c>
      <c r="BK318" s="220">
        <f>ROUND(I318*H318,2)</f>
        <v>0</v>
      </c>
      <c r="BL318" s="20" t="s">
        <v>212</v>
      </c>
      <c r="BM318" s="219" t="s">
        <v>1398</v>
      </c>
    </row>
    <row r="319" s="2" customFormat="1">
      <c r="A319" s="41"/>
      <c r="B319" s="42"/>
      <c r="C319" s="43"/>
      <c r="D319" s="245" t="s">
        <v>241</v>
      </c>
      <c r="E319" s="43"/>
      <c r="F319" s="246" t="s">
        <v>1399</v>
      </c>
      <c r="G319" s="43"/>
      <c r="H319" s="43"/>
      <c r="I319" s="247"/>
      <c r="J319" s="43"/>
      <c r="K319" s="43"/>
      <c r="L319" s="47"/>
      <c r="M319" s="271"/>
      <c r="N319" s="272"/>
      <c r="O319" s="235"/>
      <c r="P319" s="235"/>
      <c r="Q319" s="235"/>
      <c r="R319" s="235"/>
      <c r="S319" s="235"/>
      <c r="T319" s="273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241</v>
      </c>
      <c r="AU319" s="20" t="s">
        <v>79</v>
      </c>
    </row>
    <row r="320" s="2" customFormat="1" ht="6.96" customHeight="1">
      <c r="A320" s="41"/>
      <c r="B320" s="62"/>
      <c r="C320" s="63"/>
      <c r="D320" s="63"/>
      <c r="E320" s="63"/>
      <c r="F320" s="63"/>
      <c r="G320" s="63"/>
      <c r="H320" s="63"/>
      <c r="I320" s="63"/>
      <c r="J320" s="63"/>
      <c r="K320" s="63"/>
      <c r="L320" s="47"/>
      <c r="M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</sheetData>
  <sheetProtection sheet="1" autoFilter="0" formatColumns="0" formatRows="0" objects="1" scenarios="1" spinCount="100000" saltValue="TEbtt0kKF0fwh6BrA/9x7zaglaoVkRxc30zuM2r84dcgpGqTccX1kSaYwZXhaPgm8yLbHWwpS/wMcaQ+4RJr4g==" hashValue="39IadgBFbqBP1aRQlSv3qeBFCW6e7Z++iN3/85/CYgTKkLjygn328x5+ADtBkGDMIXlRzKHAo9q9gH7pUcBwWg==" algorithmName="SHA-512" password="CC35"/>
  <autoFilter ref="C91:K31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21151125"/>
    <hyperlink ref="F100" r:id="rId2" display="https://podminky.urs.cz/item/CS_URS_2024_02/122111101"/>
    <hyperlink ref="F104" r:id="rId3" display="https://podminky.urs.cz/item/CS_URS_2024_02/122252203"/>
    <hyperlink ref="F109" r:id="rId4" display="https://podminky.urs.cz/item/CS_URS_2024_02/131251100"/>
    <hyperlink ref="F113" r:id="rId5" display="https://podminky.urs.cz/item/CS_URS_2024_02/162751117"/>
    <hyperlink ref="F118" r:id="rId6" display="https://podminky.urs.cz/item/CS_URS_2024_02/162751119"/>
    <hyperlink ref="F122" r:id="rId7" display="https://podminky.urs.cz/item/CS_URS_2024_02/171152101"/>
    <hyperlink ref="F126" r:id="rId8" display="https://podminky.urs.cz/item/CS_URS_2024_02/171201231"/>
    <hyperlink ref="F130" r:id="rId9" display="https://podminky.urs.cz/item/CS_URS_2024_02/171251201"/>
    <hyperlink ref="F134" r:id="rId10" display="https://podminky.urs.cz/item/CS_URS_2024_02/174251101"/>
    <hyperlink ref="F143" r:id="rId11" display="https://podminky.urs.cz/item/CS_URS_2024_02/181152301"/>
    <hyperlink ref="F147" r:id="rId12" display="https://podminky.urs.cz/item/CS_URS_2024_02/181152302"/>
    <hyperlink ref="F151" r:id="rId13" display="https://podminky.urs.cz/item/CS_URS_2024_02/181351005"/>
    <hyperlink ref="F155" r:id="rId14" display="https://podminky.urs.cz/item/CS_URS_2024_02/182151111"/>
    <hyperlink ref="F159" r:id="rId15" display="https://podminky.urs.cz/item/CS_URS_2024_02/182351023"/>
    <hyperlink ref="F163" r:id="rId16" display="https://podminky.urs.cz/item/CS_URS_2024_02/183405211"/>
    <hyperlink ref="F175" r:id="rId17" display="https://podminky.urs.cz/item/CS_URS_2024_02/211971121"/>
    <hyperlink ref="F182" r:id="rId18" display="https://podminky.urs.cz/item/CS_URS_2024_02/212752102"/>
    <hyperlink ref="F187" r:id="rId19" display="https://podminky.urs.cz/item/CS_URS_2024_02/273321611"/>
    <hyperlink ref="F191" r:id="rId20" display="https://podminky.urs.cz/item/CS_URS_2024_02/273351121"/>
    <hyperlink ref="F195" r:id="rId21" display="https://podminky.urs.cz/item/CS_URS_2024_02/273351122"/>
    <hyperlink ref="F197" r:id="rId22" display="https://podminky.urs.cz/item/CS_URS_2024_02/273362021"/>
    <hyperlink ref="F202" r:id="rId23" display="https://podminky.urs.cz/item/CS_URS_2024_02/321213345"/>
    <hyperlink ref="F206" r:id="rId24" display="https://podminky.urs.cz/item/CS_URS_2024_02/321321116"/>
    <hyperlink ref="F210" r:id="rId25" display="https://podminky.urs.cz/item/CS_URS_2024_02/321351010"/>
    <hyperlink ref="F214" r:id="rId26" display="https://podminky.urs.cz/item/CS_URS_2024_02/321352010"/>
    <hyperlink ref="F216" r:id="rId27" display="https://podminky.urs.cz/item/CS_URS_2024_02/321368211"/>
    <hyperlink ref="F222" r:id="rId28" display="https://podminky.urs.cz/item/CS_URS_2024_02/451317121"/>
    <hyperlink ref="F226" r:id="rId29" display="https://podminky.urs.cz/item/CS_URS_2024_02/452318510"/>
    <hyperlink ref="F230" r:id="rId30" display="https://podminky.urs.cz/item/CS_URS_2024_02/465512227"/>
    <hyperlink ref="F233" r:id="rId31" display="https://podminky.urs.cz/item/CS_URS_2024_02/561061121"/>
    <hyperlink ref="F240" r:id="rId32" display="https://podminky.urs.cz/item/CS_URS_2024_02/564851111"/>
    <hyperlink ref="F245" r:id="rId33" display="https://podminky.urs.cz/item/CS_URS_2024_02/569851111"/>
    <hyperlink ref="F249" r:id="rId34" display="https://podminky.urs.cz/item/CS_URS_2024_02/571901111"/>
    <hyperlink ref="F253" r:id="rId35" display="https://podminky.urs.cz/item/CS_URS_2024_02/573451112"/>
    <hyperlink ref="F257" r:id="rId36" display="https://podminky.urs.cz/item/CS_URS_2024_02/574381112"/>
    <hyperlink ref="F261" r:id="rId37" display="https://podminky.urs.cz/item/CS_URS_2024_02/599141111"/>
    <hyperlink ref="F266" r:id="rId38" display="https://podminky.urs.cz/item/CS_URS_2024_02/820391113"/>
    <hyperlink ref="F269" r:id="rId39" display="https://podminky.urs.cz/item/CS_URS_2024_02/822472112"/>
    <hyperlink ref="F273" r:id="rId40" display="https://podminky.urs.cz/item/CS_URS_2024_02/899623181"/>
    <hyperlink ref="F277" r:id="rId41" display="https://podminky.urs.cz/item/CS_URS_2024_02/899643121"/>
    <hyperlink ref="F281" r:id="rId42" display="https://podminky.urs.cz/item/CS_URS_2024_02/899643122"/>
    <hyperlink ref="F286" r:id="rId43" display="https://podminky.urs.cz/item/CS_URS_2024_02/912211111"/>
    <hyperlink ref="F291" r:id="rId44" display="https://podminky.urs.cz/item/CS_URS_2024_02/919735111"/>
    <hyperlink ref="F295" r:id="rId45" display="https://podminky.urs.cz/item/CS_URS_2024_02/966008212"/>
    <hyperlink ref="F298" r:id="rId46" display="https://podminky.urs.cz/item/CS_URS_2024_02/997013501"/>
    <hyperlink ref="F300" r:id="rId47" display="https://podminky.urs.cz/item/CS_URS_2024_02/997013509"/>
    <hyperlink ref="F304" r:id="rId48" display="https://podminky.urs.cz/item/CS_URS_2024_02/997013862"/>
    <hyperlink ref="F307" r:id="rId49" display="https://podminky.urs.cz/item/CS_URS_2024_02/998225111"/>
    <hyperlink ref="F311" r:id="rId50" display="https://podminky.urs.cz/item/CS_URS_2024_02/741110313"/>
    <hyperlink ref="F319" r:id="rId51" display="https://podminky.urs.cz/item/CS_URS_2024_02/99874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1400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ROUND((SUM(BE84:BE179)),  2)</f>
        <v>0</v>
      </c>
      <c r="G33" s="41"/>
      <c r="H33" s="41"/>
      <c r="I33" s="160">
        <v>0.20999999999999999</v>
      </c>
      <c r="J33" s="159">
        <f>ROUND(((SUM(BE84:BE179))*I33),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ROUND((SUM(BF84:BF179)),  2)</f>
        <v>0</v>
      </c>
      <c r="G34" s="41"/>
      <c r="H34" s="41"/>
      <c r="I34" s="160">
        <v>0.12</v>
      </c>
      <c r="J34" s="159">
        <f>ROUND(((SUM(BF84:BF179))*I34),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ROUND((SUM(BG84:BG179)),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ROUND((SUM(BH84:BH179)),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ROUND((SUM(BI84:BI179)),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SO-113 - Polní cesta HPC 7R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J133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J144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J177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SO-113 - Polní cesta HPC 7R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232.72348840000001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P86+P133+P144+P177</f>
        <v>0</v>
      </c>
      <c r="Q85" s="202"/>
      <c r="R85" s="203">
        <f>R86+R133+R144+R177</f>
        <v>232.72348840000001</v>
      </c>
      <c r="S85" s="202"/>
      <c r="T85" s="204">
        <f>T86+T133+T144+T177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BK86+BK133+BK144+BK177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SUM(P87:P132)</f>
        <v>0</v>
      </c>
      <c r="Q86" s="202"/>
      <c r="R86" s="203">
        <f>SUM(R87:R132)</f>
        <v>0.53758040000000007</v>
      </c>
      <c r="S86" s="202"/>
      <c r="T86" s="204">
        <f>SUM(T87:T132)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SUM(BK87:BK132)</f>
        <v>0</v>
      </c>
    </row>
    <row r="87" s="2" customFormat="1" ht="16.5" customHeight="1">
      <c r="A87" s="41"/>
      <c r="B87" s="42"/>
      <c r="C87" s="208" t="s">
        <v>77</v>
      </c>
      <c r="D87" s="208" t="s">
        <v>152</v>
      </c>
      <c r="E87" s="209" t="s">
        <v>291</v>
      </c>
      <c r="F87" s="210" t="s">
        <v>292</v>
      </c>
      <c r="G87" s="211" t="s">
        <v>245</v>
      </c>
      <c r="H87" s="212">
        <v>1701.3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1401</v>
      </c>
    </row>
    <row r="88" s="2" customFormat="1">
      <c r="A88" s="41"/>
      <c r="B88" s="42"/>
      <c r="C88" s="43"/>
      <c r="D88" s="245" t="s">
        <v>241</v>
      </c>
      <c r="E88" s="43"/>
      <c r="F88" s="246" t="s">
        <v>294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1402</v>
      </c>
      <c r="G89" s="222"/>
      <c r="H89" s="226">
        <v>1701.3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69</v>
      </c>
      <c r="AY89" s="232" t="s">
        <v>151</v>
      </c>
    </row>
    <row r="90" s="14" customFormat="1">
      <c r="A90" s="14"/>
      <c r="B90" s="250"/>
      <c r="C90" s="251"/>
      <c r="D90" s="223" t="s">
        <v>175</v>
      </c>
      <c r="E90" s="252" t="s">
        <v>19</v>
      </c>
      <c r="F90" s="253" t="s">
        <v>249</v>
      </c>
      <c r="G90" s="251"/>
      <c r="H90" s="254">
        <v>1701.3</v>
      </c>
      <c r="I90" s="255"/>
      <c r="J90" s="251"/>
      <c r="K90" s="251"/>
      <c r="L90" s="256"/>
      <c r="M90" s="257"/>
      <c r="N90" s="258"/>
      <c r="O90" s="258"/>
      <c r="P90" s="258"/>
      <c r="Q90" s="258"/>
      <c r="R90" s="258"/>
      <c r="S90" s="258"/>
      <c r="T90" s="259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60" t="s">
        <v>175</v>
      </c>
      <c r="AU90" s="260" t="s">
        <v>79</v>
      </c>
      <c r="AV90" s="14" t="s">
        <v>150</v>
      </c>
      <c r="AW90" s="14" t="s">
        <v>31</v>
      </c>
      <c r="AX90" s="14" t="s">
        <v>77</v>
      </c>
      <c r="AY90" s="260" t="s">
        <v>151</v>
      </c>
    </row>
    <row r="91" s="2" customFormat="1" ht="37.8" customHeight="1">
      <c r="A91" s="41"/>
      <c r="B91" s="42"/>
      <c r="C91" s="208" t="s">
        <v>79</v>
      </c>
      <c r="D91" s="208" t="s">
        <v>152</v>
      </c>
      <c r="E91" s="209" t="s">
        <v>312</v>
      </c>
      <c r="F91" s="210" t="s">
        <v>313</v>
      </c>
      <c r="G91" s="211" t="s">
        <v>276</v>
      </c>
      <c r="H91" s="212">
        <v>468.87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1403</v>
      </c>
    </row>
    <row r="92" s="2" customFormat="1">
      <c r="A92" s="41"/>
      <c r="B92" s="42"/>
      <c r="C92" s="43"/>
      <c r="D92" s="245" t="s">
        <v>241</v>
      </c>
      <c r="E92" s="43"/>
      <c r="F92" s="246" t="s">
        <v>315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1404</v>
      </c>
      <c r="G93" s="222"/>
      <c r="H93" s="226">
        <v>468.87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69</v>
      </c>
      <c r="AY93" s="232" t="s">
        <v>151</v>
      </c>
    </row>
    <row r="94" s="14" customFormat="1">
      <c r="A94" s="14"/>
      <c r="B94" s="250"/>
      <c r="C94" s="251"/>
      <c r="D94" s="223" t="s">
        <v>175</v>
      </c>
      <c r="E94" s="252" t="s">
        <v>19</v>
      </c>
      <c r="F94" s="253" t="s">
        <v>249</v>
      </c>
      <c r="G94" s="251"/>
      <c r="H94" s="254">
        <v>468.87</v>
      </c>
      <c r="I94" s="255"/>
      <c r="J94" s="251"/>
      <c r="K94" s="251"/>
      <c r="L94" s="256"/>
      <c r="M94" s="257"/>
      <c r="N94" s="258"/>
      <c r="O94" s="258"/>
      <c r="P94" s="258"/>
      <c r="Q94" s="258"/>
      <c r="R94" s="258"/>
      <c r="S94" s="258"/>
      <c r="T94" s="259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60" t="s">
        <v>175</v>
      </c>
      <c r="AU94" s="260" t="s">
        <v>79</v>
      </c>
      <c r="AV94" s="14" t="s">
        <v>150</v>
      </c>
      <c r="AW94" s="14" t="s">
        <v>31</v>
      </c>
      <c r="AX94" s="14" t="s">
        <v>77</v>
      </c>
      <c r="AY94" s="260" t="s">
        <v>151</v>
      </c>
    </row>
    <row r="95" s="2" customFormat="1" ht="37.8" customHeight="1">
      <c r="A95" s="41"/>
      <c r="B95" s="42"/>
      <c r="C95" s="208" t="s">
        <v>160</v>
      </c>
      <c r="D95" s="208" t="s">
        <v>152</v>
      </c>
      <c r="E95" s="209" t="s">
        <v>318</v>
      </c>
      <c r="F95" s="210" t="s">
        <v>319</v>
      </c>
      <c r="G95" s="211" t="s">
        <v>276</v>
      </c>
      <c r="H95" s="212">
        <v>1875.48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1405</v>
      </c>
    </row>
    <row r="96" s="2" customFormat="1">
      <c r="A96" s="41"/>
      <c r="B96" s="42"/>
      <c r="C96" s="43"/>
      <c r="D96" s="245" t="s">
        <v>241</v>
      </c>
      <c r="E96" s="43"/>
      <c r="F96" s="246" t="s">
        <v>321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1406</v>
      </c>
      <c r="G97" s="222"/>
      <c r="H97" s="226">
        <v>1875.48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4" customFormat="1">
      <c r="A98" s="14"/>
      <c r="B98" s="250"/>
      <c r="C98" s="251"/>
      <c r="D98" s="223" t="s">
        <v>175</v>
      </c>
      <c r="E98" s="252" t="s">
        <v>19</v>
      </c>
      <c r="F98" s="253" t="s">
        <v>249</v>
      </c>
      <c r="G98" s="251"/>
      <c r="H98" s="254">
        <v>1875.48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0" t="s">
        <v>175</v>
      </c>
      <c r="AU98" s="260" t="s">
        <v>79</v>
      </c>
      <c r="AV98" s="14" t="s">
        <v>150</v>
      </c>
      <c r="AW98" s="14" t="s">
        <v>31</v>
      </c>
      <c r="AX98" s="14" t="s">
        <v>77</v>
      </c>
      <c r="AY98" s="260" t="s">
        <v>151</v>
      </c>
    </row>
    <row r="99" s="2" customFormat="1" ht="24.15" customHeight="1">
      <c r="A99" s="41"/>
      <c r="B99" s="42"/>
      <c r="C99" s="208" t="s">
        <v>150</v>
      </c>
      <c r="D99" s="208" t="s">
        <v>152</v>
      </c>
      <c r="E99" s="209" t="s">
        <v>324</v>
      </c>
      <c r="F99" s="210" t="s">
        <v>325</v>
      </c>
      <c r="G99" s="211" t="s">
        <v>276</v>
      </c>
      <c r="H99" s="212">
        <v>63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1407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327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596</v>
      </c>
      <c r="G101" s="222"/>
      <c r="H101" s="226">
        <v>63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69</v>
      </c>
      <c r="AY101" s="232" t="s">
        <v>151</v>
      </c>
    </row>
    <row r="102" s="14" customFormat="1">
      <c r="A102" s="14"/>
      <c r="B102" s="250"/>
      <c r="C102" s="251"/>
      <c r="D102" s="223" t="s">
        <v>175</v>
      </c>
      <c r="E102" s="252" t="s">
        <v>19</v>
      </c>
      <c r="F102" s="253" t="s">
        <v>249</v>
      </c>
      <c r="G102" s="251"/>
      <c r="H102" s="254">
        <v>63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0" t="s">
        <v>175</v>
      </c>
      <c r="AU102" s="260" t="s">
        <v>79</v>
      </c>
      <c r="AV102" s="14" t="s">
        <v>150</v>
      </c>
      <c r="AW102" s="14" t="s">
        <v>31</v>
      </c>
      <c r="AX102" s="14" t="s">
        <v>77</v>
      </c>
      <c r="AY102" s="260" t="s">
        <v>151</v>
      </c>
    </row>
    <row r="103" s="2" customFormat="1" ht="24.15" customHeight="1">
      <c r="A103" s="41"/>
      <c r="B103" s="42"/>
      <c r="C103" s="208" t="s">
        <v>167</v>
      </c>
      <c r="D103" s="208" t="s">
        <v>152</v>
      </c>
      <c r="E103" s="209" t="s">
        <v>330</v>
      </c>
      <c r="F103" s="210" t="s">
        <v>331</v>
      </c>
      <c r="G103" s="211" t="s">
        <v>332</v>
      </c>
      <c r="H103" s="212">
        <v>843.96600000000001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1408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334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1409</v>
      </c>
      <c r="G105" s="222"/>
      <c r="H105" s="226">
        <v>843.96600000000001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69</v>
      </c>
      <c r="AY105" s="232" t="s">
        <v>151</v>
      </c>
    </row>
    <row r="106" s="14" customFormat="1">
      <c r="A106" s="14"/>
      <c r="B106" s="250"/>
      <c r="C106" s="251"/>
      <c r="D106" s="223" t="s">
        <v>175</v>
      </c>
      <c r="E106" s="252" t="s">
        <v>19</v>
      </c>
      <c r="F106" s="253" t="s">
        <v>249</v>
      </c>
      <c r="G106" s="251"/>
      <c r="H106" s="254">
        <v>843.96600000000001</v>
      </c>
      <c r="I106" s="255"/>
      <c r="J106" s="251"/>
      <c r="K106" s="251"/>
      <c r="L106" s="256"/>
      <c r="M106" s="257"/>
      <c r="N106" s="258"/>
      <c r="O106" s="258"/>
      <c r="P106" s="258"/>
      <c r="Q106" s="258"/>
      <c r="R106" s="258"/>
      <c r="S106" s="258"/>
      <c r="T106" s="25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0" t="s">
        <v>175</v>
      </c>
      <c r="AU106" s="260" t="s">
        <v>79</v>
      </c>
      <c r="AV106" s="14" t="s">
        <v>150</v>
      </c>
      <c r="AW106" s="14" t="s">
        <v>31</v>
      </c>
      <c r="AX106" s="14" t="s">
        <v>77</v>
      </c>
      <c r="AY106" s="260" t="s">
        <v>151</v>
      </c>
    </row>
    <row r="107" s="2" customFormat="1" ht="24.15" customHeight="1">
      <c r="A107" s="41"/>
      <c r="B107" s="42"/>
      <c r="C107" s="208" t="s">
        <v>171</v>
      </c>
      <c r="D107" s="208" t="s">
        <v>152</v>
      </c>
      <c r="E107" s="209" t="s">
        <v>337</v>
      </c>
      <c r="F107" s="210" t="s">
        <v>338</v>
      </c>
      <c r="G107" s="211" t="s">
        <v>276</v>
      </c>
      <c r="H107" s="212">
        <v>468.87</v>
      </c>
      <c r="I107" s="213"/>
      <c r="J107" s="214">
        <f>ROUND(I107*H107,2)</f>
        <v>0</v>
      </c>
      <c r="K107" s="210" t="s">
        <v>239</v>
      </c>
      <c r="L107" s="47"/>
      <c r="M107" s="215" t="s">
        <v>19</v>
      </c>
      <c r="N107" s="216" t="s">
        <v>40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150</v>
      </c>
      <c r="AT107" s="219" t="s">
        <v>152</v>
      </c>
      <c r="AU107" s="219" t="s">
        <v>79</v>
      </c>
      <c r="AY107" s="20" t="s">
        <v>151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77</v>
      </c>
      <c r="BK107" s="220">
        <f>ROUND(I107*H107,2)</f>
        <v>0</v>
      </c>
      <c r="BL107" s="20" t="s">
        <v>150</v>
      </c>
      <c r="BM107" s="219" t="s">
        <v>1410</v>
      </c>
    </row>
    <row r="108" s="2" customFormat="1">
      <c r="A108" s="41"/>
      <c r="B108" s="42"/>
      <c r="C108" s="43"/>
      <c r="D108" s="245" t="s">
        <v>241</v>
      </c>
      <c r="E108" s="43"/>
      <c r="F108" s="246" t="s">
        <v>340</v>
      </c>
      <c r="G108" s="43"/>
      <c r="H108" s="43"/>
      <c r="I108" s="247"/>
      <c r="J108" s="43"/>
      <c r="K108" s="43"/>
      <c r="L108" s="47"/>
      <c r="M108" s="248"/>
      <c r="N108" s="249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241</v>
      </c>
      <c r="AU108" s="20" t="s">
        <v>79</v>
      </c>
    </row>
    <row r="109" s="12" customFormat="1">
      <c r="A109" s="12"/>
      <c r="B109" s="221"/>
      <c r="C109" s="222"/>
      <c r="D109" s="223" t="s">
        <v>175</v>
      </c>
      <c r="E109" s="224" t="s">
        <v>19</v>
      </c>
      <c r="F109" s="225" t="s">
        <v>1411</v>
      </c>
      <c r="G109" s="222"/>
      <c r="H109" s="226">
        <v>468.87</v>
      </c>
      <c r="I109" s="227"/>
      <c r="J109" s="222"/>
      <c r="K109" s="222"/>
      <c r="L109" s="228"/>
      <c r="M109" s="229"/>
      <c r="N109" s="230"/>
      <c r="O109" s="230"/>
      <c r="P109" s="230"/>
      <c r="Q109" s="230"/>
      <c r="R109" s="230"/>
      <c r="S109" s="230"/>
      <c r="T109" s="231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32" t="s">
        <v>175</v>
      </c>
      <c r="AU109" s="232" t="s">
        <v>79</v>
      </c>
      <c r="AV109" s="12" t="s">
        <v>79</v>
      </c>
      <c r="AW109" s="12" t="s">
        <v>31</v>
      </c>
      <c r="AX109" s="12" t="s">
        <v>69</v>
      </c>
      <c r="AY109" s="232" t="s">
        <v>151</v>
      </c>
    </row>
    <row r="110" s="14" customFormat="1">
      <c r="A110" s="14"/>
      <c r="B110" s="250"/>
      <c r="C110" s="251"/>
      <c r="D110" s="223" t="s">
        <v>175</v>
      </c>
      <c r="E110" s="252" t="s">
        <v>19</v>
      </c>
      <c r="F110" s="253" t="s">
        <v>249</v>
      </c>
      <c r="G110" s="251"/>
      <c r="H110" s="254">
        <v>468.87</v>
      </c>
      <c r="I110" s="255"/>
      <c r="J110" s="251"/>
      <c r="K110" s="251"/>
      <c r="L110" s="256"/>
      <c r="M110" s="257"/>
      <c r="N110" s="258"/>
      <c r="O110" s="258"/>
      <c r="P110" s="258"/>
      <c r="Q110" s="258"/>
      <c r="R110" s="258"/>
      <c r="S110" s="258"/>
      <c r="T110" s="25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0" t="s">
        <v>175</v>
      </c>
      <c r="AU110" s="260" t="s">
        <v>79</v>
      </c>
      <c r="AV110" s="14" t="s">
        <v>150</v>
      </c>
      <c r="AW110" s="14" t="s">
        <v>31</v>
      </c>
      <c r="AX110" s="14" t="s">
        <v>77</v>
      </c>
      <c r="AY110" s="260" t="s">
        <v>151</v>
      </c>
    </row>
    <row r="111" s="2" customFormat="1" ht="16.5" customHeight="1">
      <c r="A111" s="41"/>
      <c r="B111" s="42"/>
      <c r="C111" s="208" t="s">
        <v>177</v>
      </c>
      <c r="D111" s="208" t="s">
        <v>152</v>
      </c>
      <c r="E111" s="209" t="s">
        <v>360</v>
      </c>
      <c r="F111" s="210" t="s">
        <v>361</v>
      </c>
      <c r="G111" s="211" t="s">
        <v>245</v>
      </c>
      <c r="H111" s="212">
        <v>1701.3</v>
      </c>
      <c r="I111" s="213"/>
      <c r="J111" s="214">
        <f>ROUND(I111*H111,2)</f>
        <v>0</v>
      </c>
      <c r="K111" s="210" t="s">
        <v>239</v>
      </c>
      <c r="L111" s="47"/>
      <c r="M111" s="215" t="s">
        <v>19</v>
      </c>
      <c r="N111" s="216" t="s">
        <v>40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150</v>
      </c>
      <c r="AT111" s="219" t="s">
        <v>152</v>
      </c>
      <c r="AU111" s="219" t="s">
        <v>79</v>
      </c>
      <c r="AY111" s="20" t="s">
        <v>151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77</v>
      </c>
      <c r="BK111" s="220">
        <f>ROUND(I111*H111,2)</f>
        <v>0</v>
      </c>
      <c r="BL111" s="20" t="s">
        <v>150</v>
      </c>
      <c r="BM111" s="219" t="s">
        <v>1412</v>
      </c>
    </row>
    <row r="112" s="2" customFormat="1">
      <c r="A112" s="41"/>
      <c r="B112" s="42"/>
      <c r="C112" s="43"/>
      <c r="D112" s="245" t="s">
        <v>241</v>
      </c>
      <c r="E112" s="43"/>
      <c r="F112" s="246" t="s">
        <v>363</v>
      </c>
      <c r="G112" s="43"/>
      <c r="H112" s="43"/>
      <c r="I112" s="247"/>
      <c r="J112" s="43"/>
      <c r="K112" s="43"/>
      <c r="L112" s="47"/>
      <c r="M112" s="248"/>
      <c r="N112" s="249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241</v>
      </c>
      <c r="AU112" s="20" t="s">
        <v>79</v>
      </c>
    </row>
    <row r="113" s="12" customFormat="1">
      <c r="A113" s="12"/>
      <c r="B113" s="221"/>
      <c r="C113" s="222"/>
      <c r="D113" s="223" t="s">
        <v>175</v>
      </c>
      <c r="E113" s="224" t="s">
        <v>19</v>
      </c>
      <c r="F113" s="225" t="s">
        <v>1402</v>
      </c>
      <c r="G113" s="222"/>
      <c r="H113" s="226">
        <v>1701.3</v>
      </c>
      <c r="I113" s="227"/>
      <c r="J113" s="222"/>
      <c r="K113" s="222"/>
      <c r="L113" s="228"/>
      <c r="M113" s="229"/>
      <c r="N113" s="230"/>
      <c r="O113" s="230"/>
      <c r="P113" s="230"/>
      <c r="Q113" s="230"/>
      <c r="R113" s="230"/>
      <c r="S113" s="230"/>
      <c r="T113" s="231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32" t="s">
        <v>175</v>
      </c>
      <c r="AU113" s="232" t="s">
        <v>79</v>
      </c>
      <c r="AV113" s="12" t="s">
        <v>79</v>
      </c>
      <c r="AW113" s="12" t="s">
        <v>31</v>
      </c>
      <c r="AX113" s="12" t="s">
        <v>69</v>
      </c>
      <c r="AY113" s="232" t="s">
        <v>151</v>
      </c>
    </row>
    <row r="114" s="14" customFormat="1">
      <c r="A114" s="14"/>
      <c r="B114" s="250"/>
      <c r="C114" s="251"/>
      <c r="D114" s="223" t="s">
        <v>175</v>
      </c>
      <c r="E114" s="252" t="s">
        <v>19</v>
      </c>
      <c r="F114" s="253" t="s">
        <v>249</v>
      </c>
      <c r="G114" s="251"/>
      <c r="H114" s="254">
        <v>1701.3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0" t="s">
        <v>175</v>
      </c>
      <c r="AU114" s="260" t="s">
        <v>79</v>
      </c>
      <c r="AV114" s="14" t="s">
        <v>150</v>
      </c>
      <c r="AW114" s="14" t="s">
        <v>31</v>
      </c>
      <c r="AX114" s="14" t="s">
        <v>77</v>
      </c>
      <c r="AY114" s="260" t="s">
        <v>151</v>
      </c>
    </row>
    <row r="115" s="2" customFormat="1" ht="24.15" customHeight="1">
      <c r="A115" s="41"/>
      <c r="B115" s="42"/>
      <c r="C115" s="208" t="s">
        <v>181</v>
      </c>
      <c r="D115" s="208" t="s">
        <v>152</v>
      </c>
      <c r="E115" s="209" t="s">
        <v>374</v>
      </c>
      <c r="F115" s="210" t="s">
        <v>375</v>
      </c>
      <c r="G115" s="211" t="s">
        <v>245</v>
      </c>
      <c r="H115" s="212">
        <v>415.19999999999999</v>
      </c>
      <c r="I115" s="213"/>
      <c r="J115" s="214">
        <f>ROUND(I115*H115,2)</f>
        <v>0</v>
      </c>
      <c r="K115" s="210" t="s">
        <v>239</v>
      </c>
      <c r="L115" s="47"/>
      <c r="M115" s="215" t="s">
        <v>19</v>
      </c>
      <c r="N115" s="216" t="s">
        <v>40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150</v>
      </c>
      <c r="AT115" s="219" t="s">
        <v>152</v>
      </c>
      <c r="AU115" s="219" t="s">
        <v>79</v>
      </c>
      <c r="AY115" s="20" t="s">
        <v>151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77</v>
      </c>
      <c r="BK115" s="220">
        <f>ROUND(I115*H115,2)</f>
        <v>0</v>
      </c>
      <c r="BL115" s="20" t="s">
        <v>150</v>
      </c>
      <c r="BM115" s="219" t="s">
        <v>1413</v>
      </c>
    </row>
    <row r="116" s="2" customFormat="1">
      <c r="A116" s="41"/>
      <c r="B116" s="42"/>
      <c r="C116" s="43"/>
      <c r="D116" s="245" t="s">
        <v>241</v>
      </c>
      <c r="E116" s="43"/>
      <c r="F116" s="246" t="s">
        <v>377</v>
      </c>
      <c r="G116" s="43"/>
      <c r="H116" s="43"/>
      <c r="I116" s="247"/>
      <c r="J116" s="43"/>
      <c r="K116" s="43"/>
      <c r="L116" s="47"/>
      <c r="M116" s="248"/>
      <c r="N116" s="249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241</v>
      </c>
      <c r="AU116" s="20" t="s">
        <v>79</v>
      </c>
    </row>
    <row r="117" s="12" customFormat="1">
      <c r="A117" s="12"/>
      <c r="B117" s="221"/>
      <c r="C117" s="222"/>
      <c r="D117" s="223" t="s">
        <v>175</v>
      </c>
      <c r="E117" s="224" t="s">
        <v>19</v>
      </c>
      <c r="F117" s="225" t="s">
        <v>1414</v>
      </c>
      <c r="G117" s="222"/>
      <c r="H117" s="226">
        <v>415.19999999999999</v>
      </c>
      <c r="I117" s="227"/>
      <c r="J117" s="222"/>
      <c r="K117" s="222"/>
      <c r="L117" s="228"/>
      <c r="M117" s="229"/>
      <c r="N117" s="230"/>
      <c r="O117" s="230"/>
      <c r="P117" s="230"/>
      <c r="Q117" s="230"/>
      <c r="R117" s="230"/>
      <c r="S117" s="230"/>
      <c r="T117" s="23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32" t="s">
        <v>175</v>
      </c>
      <c r="AU117" s="232" t="s">
        <v>79</v>
      </c>
      <c r="AV117" s="12" t="s">
        <v>79</v>
      </c>
      <c r="AW117" s="12" t="s">
        <v>31</v>
      </c>
      <c r="AX117" s="12" t="s">
        <v>69</v>
      </c>
      <c r="AY117" s="232" t="s">
        <v>151</v>
      </c>
    </row>
    <row r="118" s="14" customFormat="1">
      <c r="A118" s="14"/>
      <c r="B118" s="250"/>
      <c r="C118" s="251"/>
      <c r="D118" s="223" t="s">
        <v>175</v>
      </c>
      <c r="E118" s="252" t="s">
        <v>19</v>
      </c>
      <c r="F118" s="253" t="s">
        <v>249</v>
      </c>
      <c r="G118" s="251"/>
      <c r="H118" s="254">
        <v>415.19999999999999</v>
      </c>
      <c r="I118" s="255"/>
      <c r="J118" s="251"/>
      <c r="K118" s="251"/>
      <c r="L118" s="256"/>
      <c r="M118" s="257"/>
      <c r="N118" s="258"/>
      <c r="O118" s="258"/>
      <c r="P118" s="258"/>
      <c r="Q118" s="258"/>
      <c r="R118" s="258"/>
      <c r="S118" s="258"/>
      <c r="T118" s="25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0" t="s">
        <v>175</v>
      </c>
      <c r="AU118" s="260" t="s">
        <v>79</v>
      </c>
      <c r="AV118" s="14" t="s">
        <v>150</v>
      </c>
      <c r="AW118" s="14" t="s">
        <v>31</v>
      </c>
      <c r="AX118" s="14" t="s">
        <v>77</v>
      </c>
      <c r="AY118" s="260" t="s">
        <v>151</v>
      </c>
    </row>
    <row r="119" s="2" customFormat="1" ht="24.15" customHeight="1">
      <c r="A119" s="41"/>
      <c r="B119" s="42"/>
      <c r="C119" s="208" t="s">
        <v>185</v>
      </c>
      <c r="D119" s="208" t="s">
        <v>152</v>
      </c>
      <c r="E119" s="209" t="s">
        <v>634</v>
      </c>
      <c r="F119" s="210" t="s">
        <v>635</v>
      </c>
      <c r="G119" s="211" t="s">
        <v>245</v>
      </c>
      <c r="H119" s="212">
        <v>415.12</v>
      </c>
      <c r="I119" s="213"/>
      <c r="J119" s="214">
        <f>ROUND(I119*H119,2)</f>
        <v>0</v>
      </c>
      <c r="K119" s="210" t="s">
        <v>239</v>
      </c>
      <c r="L119" s="47"/>
      <c r="M119" s="215" t="s">
        <v>19</v>
      </c>
      <c r="N119" s="216" t="s">
        <v>40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150</v>
      </c>
      <c r="AT119" s="219" t="s">
        <v>152</v>
      </c>
      <c r="AU119" s="219" t="s">
        <v>79</v>
      </c>
      <c r="AY119" s="20" t="s">
        <v>151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77</v>
      </c>
      <c r="BK119" s="220">
        <f>ROUND(I119*H119,2)</f>
        <v>0</v>
      </c>
      <c r="BL119" s="20" t="s">
        <v>150</v>
      </c>
      <c r="BM119" s="219" t="s">
        <v>1415</v>
      </c>
    </row>
    <row r="120" s="2" customFormat="1">
      <c r="A120" s="41"/>
      <c r="B120" s="42"/>
      <c r="C120" s="43"/>
      <c r="D120" s="245" t="s">
        <v>241</v>
      </c>
      <c r="E120" s="43"/>
      <c r="F120" s="246" t="s">
        <v>637</v>
      </c>
      <c r="G120" s="43"/>
      <c r="H120" s="43"/>
      <c r="I120" s="247"/>
      <c r="J120" s="43"/>
      <c r="K120" s="43"/>
      <c r="L120" s="47"/>
      <c r="M120" s="248"/>
      <c r="N120" s="249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241</v>
      </c>
      <c r="AU120" s="20" t="s">
        <v>79</v>
      </c>
    </row>
    <row r="121" s="12" customFormat="1">
      <c r="A121" s="12"/>
      <c r="B121" s="221"/>
      <c r="C121" s="222"/>
      <c r="D121" s="223" t="s">
        <v>175</v>
      </c>
      <c r="E121" s="224" t="s">
        <v>19</v>
      </c>
      <c r="F121" s="225" t="s">
        <v>1416</v>
      </c>
      <c r="G121" s="222"/>
      <c r="H121" s="226">
        <v>415.12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175</v>
      </c>
      <c r="AU121" s="232" t="s">
        <v>79</v>
      </c>
      <c r="AV121" s="12" t="s">
        <v>79</v>
      </c>
      <c r="AW121" s="12" t="s">
        <v>31</v>
      </c>
      <c r="AX121" s="12" t="s">
        <v>69</v>
      </c>
      <c r="AY121" s="232" t="s">
        <v>151</v>
      </c>
    </row>
    <row r="122" s="14" customFormat="1">
      <c r="A122" s="14"/>
      <c r="B122" s="250"/>
      <c r="C122" s="251"/>
      <c r="D122" s="223" t="s">
        <v>175</v>
      </c>
      <c r="E122" s="252" t="s">
        <v>19</v>
      </c>
      <c r="F122" s="253" t="s">
        <v>249</v>
      </c>
      <c r="G122" s="251"/>
      <c r="H122" s="254">
        <v>415.12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0" t="s">
        <v>175</v>
      </c>
      <c r="AU122" s="260" t="s">
        <v>79</v>
      </c>
      <c r="AV122" s="14" t="s">
        <v>150</v>
      </c>
      <c r="AW122" s="14" t="s">
        <v>31</v>
      </c>
      <c r="AX122" s="14" t="s">
        <v>77</v>
      </c>
      <c r="AY122" s="260" t="s">
        <v>151</v>
      </c>
    </row>
    <row r="123" s="2" customFormat="1" ht="16.5" customHeight="1">
      <c r="A123" s="41"/>
      <c r="B123" s="42"/>
      <c r="C123" s="208" t="s">
        <v>189</v>
      </c>
      <c r="D123" s="208" t="s">
        <v>152</v>
      </c>
      <c r="E123" s="209" t="s">
        <v>386</v>
      </c>
      <c r="F123" s="210" t="s">
        <v>387</v>
      </c>
      <c r="G123" s="211" t="s">
        <v>245</v>
      </c>
      <c r="H123" s="212">
        <v>415.12</v>
      </c>
      <c r="I123" s="213"/>
      <c r="J123" s="214">
        <f>ROUND(I123*H123,2)</f>
        <v>0</v>
      </c>
      <c r="K123" s="210" t="s">
        <v>239</v>
      </c>
      <c r="L123" s="47"/>
      <c r="M123" s="215" t="s">
        <v>19</v>
      </c>
      <c r="N123" s="216" t="s">
        <v>40</v>
      </c>
      <c r="O123" s="87"/>
      <c r="P123" s="217">
        <f>O123*H123</f>
        <v>0</v>
      </c>
      <c r="Q123" s="217">
        <v>0.0012700000000000001</v>
      </c>
      <c r="R123" s="217">
        <f>Q123*H123</f>
        <v>0.52720240000000007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150</v>
      </c>
      <c r="AT123" s="219" t="s">
        <v>152</v>
      </c>
      <c r="AU123" s="219" t="s">
        <v>79</v>
      </c>
      <c r="AY123" s="20" t="s">
        <v>151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77</v>
      </c>
      <c r="BK123" s="220">
        <f>ROUND(I123*H123,2)</f>
        <v>0</v>
      </c>
      <c r="BL123" s="20" t="s">
        <v>150</v>
      </c>
      <c r="BM123" s="219" t="s">
        <v>1417</v>
      </c>
    </row>
    <row r="124" s="2" customFormat="1">
      <c r="A124" s="41"/>
      <c r="B124" s="42"/>
      <c r="C124" s="43"/>
      <c r="D124" s="245" t="s">
        <v>241</v>
      </c>
      <c r="E124" s="43"/>
      <c r="F124" s="246" t="s">
        <v>389</v>
      </c>
      <c r="G124" s="43"/>
      <c r="H124" s="43"/>
      <c r="I124" s="247"/>
      <c r="J124" s="43"/>
      <c r="K124" s="43"/>
      <c r="L124" s="47"/>
      <c r="M124" s="248"/>
      <c r="N124" s="249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241</v>
      </c>
      <c r="AU124" s="20" t="s">
        <v>79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1416</v>
      </c>
      <c r="G125" s="222"/>
      <c r="H125" s="226">
        <v>415.12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415.12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16.5" customHeight="1">
      <c r="A127" s="41"/>
      <c r="B127" s="42"/>
      <c r="C127" s="261" t="s">
        <v>193</v>
      </c>
      <c r="D127" s="261" t="s">
        <v>349</v>
      </c>
      <c r="E127" s="262" t="s">
        <v>392</v>
      </c>
      <c r="F127" s="263" t="s">
        <v>393</v>
      </c>
      <c r="G127" s="264" t="s">
        <v>394</v>
      </c>
      <c r="H127" s="265">
        <v>10.378</v>
      </c>
      <c r="I127" s="266"/>
      <c r="J127" s="267">
        <f>ROUND(I127*H127,2)</f>
        <v>0</v>
      </c>
      <c r="K127" s="263" t="s">
        <v>239</v>
      </c>
      <c r="L127" s="268"/>
      <c r="M127" s="269" t="s">
        <v>19</v>
      </c>
      <c r="N127" s="270" t="s">
        <v>40</v>
      </c>
      <c r="O127" s="87"/>
      <c r="P127" s="217">
        <f>O127*H127</f>
        <v>0</v>
      </c>
      <c r="Q127" s="217">
        <v>0.001</v>
      </c>
      <c r="R127" s="217">
        <f>Q127*H127</f>
        <v>0.010378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181</v>
      </c>
      <c r="AT127" s="219" t="s">
        <v>349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1418</v>
      </c>
    </row>
    <row r="128" s="12" customFormat="1">
      <c r="A128" s="12"/>
      <c r="B128" s="221"/>
      <c r="C128" s="222"/>
      <c r="D128" s="223" t="s">
        <v>175</v>
      </c>
      <c r="E128" s="224" t="s">
        <v>19</v>
      </c>
      <c r="F128" s="225" t="s">
        <v>1419</v>
      </c>
      <c r="G128" s="222"/>
      <c r="H128" s="226">
        <v>10.378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2" t="s">
        <v>175</v>
      </c>
      <c r="AU128" s="232" t="s">
        <v>79</v>
      </c>
      <c r="AV128" s="12" t="s">
        <v>79</v>
      </c>
      <c r="AW128" s="12" t="s">
        <v>31</v>
      </c>
      <c r="AX128" s="12" t="s">
        <v>69</v>
      </c>
      <c r="AY128" s="232" t="s">
        <v>151</v>
      </c>
    </row>
    <row r="129" s="14" customFormat="1">
      <c r="A129" s="14"/>
      <c r="B129" s="250"/>
      <c r="C129" s="251"/>
      <c r="D129" s="223" t="s">
        <v>175</v>
      </c>
      <c r="E129" s="252" t="s">
        <v>19</v>
      </c>
      <c r="F129" s="253" t="s">
        <v>249</v>
      </c>
      <c r="G129" s="251"/>
      <c r="H129" s="254">
        <v>10.378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175</v>
      </c>
      <c r="AU129" s="260" t="s">
        <v>79</v>
      </c>
      <c r="AV129" s="14" t="s">
        <v>150</v>
      </c>
      <c r="AW129" s="14" t="s">
        <v>31</v>
      </c>
      <c r="AX129" s="14" t="s">
        <v>77</v>
      </c>
      <c r="AY129" s="260" t="s">
        <v>151</v>
      </c>
    </row>
    <row r="130" s="2" customFormat="1" ht="16.5" customHeight="1">
      <c r="A130" s="41"/>
      <c r="B130" s="42"/>
      <c r="C130" s="208" t="s">
        <v>8</v>
      </c>
      <c r="D130" s="208" t="s">
        <v>152</v>
      </c>
      <c r="E130" s="209" t="s">
        <v>403</v>
      </c>
      <c r="F130" s="210" t="s">
        <v>404</v>
      </c>
      <c r="G130" s="211" t="s">
        <v>276</v>
      </c>
      <c r="H130" s="212">
        <v>63</v>
      </c>
      <c r="I130" s="213"/>
      <c r="J130" s="214">
        <f>ROUND(I130*H130,2)</f>
        <v>0</v>
      </c>
      <c r="K130" s="210" t="s">
        <v>19</v>
      </c>
      <c r="L130" s="47"/>
      <c r="M130" s="215" t="s">
        <v>19</v>
      </c>
      <c r="N130" s="216" t="s">
        <v>40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150</v>
      </c>
      <c r="AT130" s="219" t="s">
        <v>152</v>
      </c>
      <c r="AU130" s="219" t="s">
        <v>79</v>
      </c>
      <c r="AY130" s="20" t="s">
        <v>151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77</v>
      </c>
      <c r="BK130" s="220">
        <f>ROUND(I130*H130,2)</f>
        <v>0</v>
      </c>
      <c r="BL130" s="20" t="s">
        <v>150</v>
      </c>
      <c r="BM130" s="219" t="s">
        <v>1420</v>
      </c>
    </row>
    <row r="131" s="12" customFormat="1">
      <c r="A131" s="12"/>
      <c r="B131" s="221"/>
      <c r="C131" s="222"/>
      <c r="D131" s="223" t="s">
        <v>175</v>
      </c>
      <c r="E131" s="224" t="s">
        <v>19</v>
      </c>
      <c r="F131" s="225" t="s">
        <v>596</v>
      </c>
      <c r="G131" s="222"/>
      <c r="H131" s="226">
        <v>63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175</v>
      </c>
      <c r="AU131" s="232" t="s">
        <v>79</v>
      </c>
      <c r="AV131" s="12" t="s">
        <v>79</v>
      </c>
      <c r="AW131" s="12" t="s">
        <v>31</v>
      </c>
      <c r="AX131" s="12" t="s">
        <v>69</v>
      </c>
      <c r="AY131" s="232" t="s">
        <v>151</v>
      </c>
    </row>
    <row r="132" s="14" customFormat="1">
      <c r="A132" s="14"/>
      <c r="B132" s="250"/>
      <c r="C132" s="251"/>
      <c r="D132" s="223" t="s">
        <v>175</v>
      </c>
      <c r="E132" s="252" t="s">
        <v>19</v>
      </c>
      <c r="F132" s="253" t="s">
        <v>249</v>
      </c>
      <c r="G132" s="251"/>
      <c r="H132" s="254">
        <v>63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175</v>
      </c>
      <c r="AU132" s="260" t="s">
        <v>79</v>
      </c>
      <c r="AV132" s="14" t="s">
        <v>150</v>
      </c>
      <c r="AW132" s="14" t="s">
        <v>31</v>
      </c>
      <c r="AX132" s="14" t="s">
        <v>77</v>
      </c>
      <c r="AY132" s="260" t="s">
        <v>151</v>
      </c>
    </row>
    <row r="133" s="11" customFormat="1" ht="22.8" customHeight="1">
      <c r="A133" s="11"/>
      <c r="B133" s="194"/>
      <c r="C133" s="195"/>
      <c r="D133" s="196" t="s">
        <v>68</v>
      </c>
      <c r="E133" s="243" t="s">
        <v>79</v>
      </c>
      <c r="F133" s="243" t="s">
        <v>406</v>
      </c>
      <c r="G133" s="195"/>
      <c r="H133" s="195"/>
      <c r="I133" s="198"/>
      <c r="J133" s="244">
        <f>BK133</f>
        <v>0</v>
      </c>
      <c r="K133" s="195"/>
      <c r="L133" s="200"/>
      <c r="M133" s="201"/>
      <c r="N133" s="202"/>
      <c r="O133" s="202"/>
      <c r="P133" s="203">
        <f>SUM(P134:P143)</f>
        <v>0</v>
      </c>
      <c r="Q133" s="202"/>
      <c r="R133" s="203">
        <f>SUM(R134:R143)</f>
        <v>81.150808000000012</v>
      </c>
      <c r="S133" s="202"/>
      <c r="T133" s="204">
        <f>SUM(T134:T143)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5" t="s">
        <v>77</v>
      </c>
      <c r="AT133" s="206" t="s">
        <v>68</v>
      </c>
      <c r="AU133" s="206" t="s">
        <v>77</v>
      </c>
      <c r="AY133" s="205" t="s">
        <v>151</v>
      </c>
      <c r="BK133" s="207">
        <f>SUM(BK134:BK143)</f>
        <v>0</v>
      </c>
    </row>
    <row r="134" s="2" customFormat="1" ht="24.15" customHeight="1">
      <c r="A134" s="41"/>
      <c r="B134" s="42"/>
      <c r="C134" s="208" t="s">
        <v>200</v>
      </c>
      <c r="D134" s="208" t="s">
        <v>152</v>
      </c>
      <c r="E134" s="209" t="s">
        <v>408</v>
      </c>
      <c r="F134" s="210" t="s">
        <v>409</v>
      </c>
      <c r="G134" s="211" t="s">
        <v>245</v>
      </c>
      <c r="H134" s="212">
        <v>354.83999999999997</v>
      </c>
      <c r="I134" s="213"/>
      <c r="J134" s="214">
        <f>ROUND(I134*H134,2)</f>
        <v>0</v>
      </c>
      <c r="K134" s="210" t="s">
        <v>239</v>
      </c>
      <c r="L134" s="47"/>
      <c r="M134" s="215" t="s">
        <v>19</v>
      </c>
      <c r="N134" s="216" t="s">
        <v>40</v>
      </c>
      <c r="O134" s="87"/>
      <c r="P134" s="217">
        <f>O134*H134</f>
        <v>0</v>
      </c>
      <c r="Q134" s="217">
        <v>0.00031</v>
      </c>
      <c r="R134" s="217">
        <f>Q134*H134</f>
        <v>0.1100004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150</v>
      </c>
      <c r="AT134" s="219" t="s">
        <v>152</v>
      </c>
      <c r="AU134" s="219" t="s">
        <v>79</v>
      </c>
      <c r="AY134" s="20" t="s">
        <v>151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77</v>
      </c>
      <c r="BK134" s="220">
        <f>ROUND(I134*H134,2)</f>
        <v>0</v>
      </c>
      <c r="BL134" s="20" t="s">
        <v>150</v>
      </c>
      <c r="BM134" s="219" t="s">
        <v>1421</v>
      </c>
    </row>
    <row r="135" s="2" customFormat="1">
      <c r="A135" s="41"/>
      <c r="B135" s="42"/>
      <c r="C135" s="43"/>
      <c r="D135" s="245" t="s">
        <v>241</v>
      </c>
      <c r="E135" s="43"/>
      <c r="F135" s="246" t="s">
        <v>411</v>
      </c>
      <c r="G135" s="43"/>
      <c r="H135" s="43"/>
      <c r="I135" s="247"/>
      <c r="J135" s="43"/>
      <c r="K135" s="43"/>
      <c r="L135" s="47"/>
      <c r="M135" s="248"/>
      <c r="N135" s="249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241</v>
      </c>
      <c r="AU135" s="20" t="s">
        <v>79</v>
      </c>
    </row>
    <row r="136" s="12" customFormat="1">
      <c r="A136" s="12"/>
      <c r="B136" s="221"/>
      <c r="C136" s="222"/>
      <c r="D136" s="223" t="s">
        <v>175</v>
      </c>
      <c r="E136" s="224" t="s">
        <v>19</v>
      </c>
      <c r="F136" s="225" t="s">
        <v>1422</v>
      </c>
      <c r="G136" s="222"/>
      <c r="H136" s="226">
        <v>354.83999999999997</v>
      </c>
      <c r="I136" s="227"/>
      <c r="J136" s="222"/>
      <c r="K136" s="222"/>
      <c r="L136" s="228"/>
      <c r="M136" s="229"/>
      <c r="N136" s="230"/>
      <c r="O136" s="230"/>
      <c r="P136" s="230"/>
      <c r="Q136" s="230"/>
      <c r="R136" s="230"/>
      <c r="S136" s="230"/>
      <c r="T136" s="23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2" t="s">
        <v>175</v>
      </c>
      <c r="AU136" s="232" t="s">
        <v>79</v>
      </c>
      <c r="AV136" s="12" t="s">
        <v>79</v>
      </c>
      <c r="AW136" s="12" t="s">
        <v>31</v>
      </c>
      <c r="AX136" s="12" t="s">
        <v>69</v>
      </c>
      <c r="AY136" s="232" t="s">
        <v>151</v>
      </c>
    </row>
    <row r="137" s="14" customFormat="1">
      <c r="A137" s="14"/>
      <c r="B137" s="250"/>
      <c r="C137" s="251"/>
      <c r="D137" s="223" t="s">
        <v>175</v>
      </c>
      <c r="E137" s="252" t="s">
        <v>19</v>
      </c>
      <c r="F137" s="253" t="s">
        <v>249</v>
      </c>
      <c r="G137" s="251"/>
      <c r="H137" s="254">
        <v>354.83999999999997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175</v>
      </c>
      <c r="AU137" s="260" t="s">
        <v>79</v>
      </c>
      <c r="AV137" s="14" t="s">
        <v>150</v>
      </c>
      <c r="AW137" s="14" t="s">
        <v>31</v>
      </c>
      <c r="AX137" s="14" t="s">
        <v>77</v>
      </c>
      <c r="AY137" s="260" t="s">
        <v>151</v>
      </c>
    </row>
    <row r="138" s="2" customFormat="1" ht="16.5" customHeight="1">
      <c r="A138" s="41"/>
      <c r="B138" s="42"/>
      <c r="C138" s="261" t="s">
        <v>204</v>
      </c>
      <c r="D138" s="261" t="s">
        <v>349</v>
      </c>
      <c r="E138" s="262" t="s">
        <v>415</v>
      </c>
      <c r="F138" s="263" t="s">
        <v>416</v>
      </c>
      <c r="G138" s="264" t="s">
        <v>245</v>
      </c>
      <c r="H138" s="265">
        <v>420.30799999999999</v>
      </c>
      <c r="I138" s="266"/>
      <c r="J138" s="267">
        <f>ROUND(I138*H138,2)</f>
        <v>0</v>
      </c>
      <c r="K138" s="263" t="s">
        <v>239</v>
      </c>
      <c r="L138" s="268"/>
      <c r="M138" s="269" t="s">
        <v>19</v>
      </c>
      <c r="N138" s="270" t="s">
        <v>40</v>
      </c>
      <c r="O138" s="87"/>
      <c r="P138" s="217">
        <f>O138*H138</f>
        <v>0</v>
      </c>
      <c r="Q138" s="217">
        <v>0.00020000000000000001</v>
      </c>
      <c r="R138" s="217">
        <f>Q138*H138</f>
        <v>0.0840616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181</v>
      </c>
      <c r="AT138" s="219" t="s">
        <v>349</v>
      </c>
      <c r="AU138" s="219" t="s">
        <v>79</v>
      </c>
      <c r="AY138" s="20" t="s">
        <v>151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77</v>
      </c>
      <c r="BK138" s="220">
        <f>ROUND(I138*H138,2)</f>
        <v>0</v>
      </c>
      <c r="BL138" s="20" t="s">
        <v>150</v>
      </c>
      <c r="BM138" s="219" t="s">
        <v>1423</v>
      </c>
    </row>
    <row r="139" s="12" customFormat="1">
      <c r="A139" s="12"/>
      <c r="B139" s="221"/>
      <c r="C139" s="222"/>
      <c r="D139" s="223" t="s">
        <v>175</v>
      </c>
      <c r="E139" s="222"/>
      <c r="F139" s="225" t="s">
        <v>1424</v>
      </c>
      <c r="G139" s="222"/>
      <c r="H139" s="226">
        <v>420.30799999999999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175</v>
      </c>
      <c r="AU139" s="232" t="s">
        <v>79</v>
      </c>
      <c r="AV139" s="12" t="s">
        <v>79</v>
      </c>
      <c r="AW139" s="12" t="s">
        <v>4</v>
      </c>
      <c r="AX139" s="12" t="s">
        <v>77</v>
      </c>
      <c r="AY139" s="232" t="s">
        <v>151</v>
      </c>
    </row>
    <row r="140" s="2" customFormat="1" ht="33" customHeight="1">
      <c r="A140" s="41"/>
      <c r="B140" s="42"/>
      <c r="C140" s="208" t="s">
        <v>208</v>
      </c>
      <c r="D140" s="208" t="s">
        <v>152</v>
      </c>
      <c r="E140" s="209" t="s">
        <v>420</v>
      </c>
      <c r="F140" s="210" t="s">
        <v>421</v>
      </c>
      <c r="G140" s="211" t="s">
        <v>422</v>
      </c>
      <c r="H140" s="212">
        <v>295.69999999999999</v>
      </c>
      <c r="I140" s="213"/>
      <c r="J140" s="214">
        <f>ROUND(I140*H140,2)</f>
        <v>0</v>
      </c>
      <c r="K140" s="210" t="s">
        <v>239</v>
      </c>
      <c r="L140" s="47"/>
      <c r="M140" s="215" t="s">
        <v>19</v>
      </c>
      <c r="N140" s="216" t="s">
        <v>40</v>
      </c>
      <c r="O140" s="87"/>
      <c r="P140" s="217">
        <f>O140*H140</f>
        <v>0</v>
      </c>
      <c r="Q140" s="217">
        <v>0.27378000000000002</v>
      </c>
      <c r="R140" s="217">
        <f>Q140*H140</f>
        <v>80.95674600000001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150</v>
      </c>
      <c r="AT140" s="219" t="s">
        <v>152</v>
      </c>
      <c r="AU140" s="219" t="s">
        <v>79</v>
      </c>
      <c r="AY140" s="20" t="s">
        <v>151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77</v>
      </c>
      <c r="BK140" s="220">
        <f>ROUND(I140*H140,2)</f>
        <v>0</v>
      </c>
      <c r="BL140" s="20" t="s">
        <v>150</v>
      </c>
      <c r="BM140" s="219" t="s">
        <v>1425</v>
      </c>
    </row>
    <row r="141" s="2" customFormat="1">
      <c r="A141" s="41"/>
      <c r="B141" s="42"/>
      <c r="C141" s="43"/>
      <c r="D141" s="245" t="s">
        <v>241</v>
      </c>
      <c r="E141" s="43"/>
      <c r="F141" s="246" t="s">
        <v>424</v>
      </c>
      <c r="G141" s="43"/>
      <c r="H141" s="43"/>
      <c r="I141" s="247"/>
      <c r="J141" s="43"/>
      <c r="K141" s="43"/>
      <c r="L141" s="47"/>
      <c r="M141" s="248"/>
      <c r="N141" s="249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241</v>
      </c>
      <c r="AU141" s="20" t="s">
        <v>79</v>
      </c>
    </row>
    <row r="142" s="12" customFormat="1">
      <c r="A142" s="12"/>
      <c r="B142" s="221"/>
      <c r="C142" s="222"/>
      <c r="D142" s="223" t="s">
        <v>175</v>
      </c>
      <c r="E142" s="224" t="s">
        <v>19</v>
      </c>
      <c r="F142" s="225" t="s">
        <v>1426</v>
      </c>
      <c r="G142" s="222"/>
      <c r="H142" s="226">
        <v>295.69999999999999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2" t="s">
        <v>175</v>
      </c>
      <c r="AU142" s="232" t="s">
        <v>79</v>
      </c>
      <c r="AV142" s="12" t="s">
        <v>79</v>
      </c>
      <c r="AW142" s="12" t="s">
        <v>31</v>
      </c>
      <c r="AX142" s="12" t="s">
        <v>69</v>
      </c>
      <c r="AY142" s="232" t="s">
        <v>151</v>
      </c>
    </row>
    <row r="143" s="14" customFormat="1">
      <c r="A143" s="14"/>
      <c r="B143" s="250"/>
      <c r="C143" s="251"/>
      <c r="D143" s="223" t="s">
        <v>175</v>
      </c>
      <c r="E143" s="252" t="s">
        <v>19</v>
      </c>
      <c r="F143" s="253" t="s">
        <v>249</v>
      </c>
      <c r="G143" s="251"/>
      <c r="H143" s="254">
        <v>295.69999999999999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175</v>
      </c>
      <c r="AU143" s="260" t="s">
        <v>79</v>
      </c>
      <c r="AV143" s="14" t="s">
        <v>150</v>
      </c>
      <c r="AW143" s="14" t="s">
        <v>31</v>
      </c>
      <c r="AX143" s="14" t="s">
        <v>77</v>
      </c>
      <c r="AY143" s="260" t="s">
        <v>151</v>
      </c>
    </row>
    <row r="144" s="11" customFormat="1" ht="22.8" customHeight="1">
      <c r="A144" s="11"/>
      <c r="B144" s="194"/>
      <c r="C144" s="195"/>
      <c r="D144" s="196" t="s">
        <v>68</v>
      </c>
      <c r="E144" s="243" t="s">
        <v>167</v>
      </c>
      <c r="F144" s="243" t="s">
        <v>485</v>
      </c>
      <c r="G144" s="195"/>
      <c r="H144" s="195"/>
      <c r="I144" s="198"/>
      <c r="J144" s="244">
        <f>BK144</f>
        <v>0</v>
      </c>
      <c r="K144" s="195"/>
      <c r="L144" s="200"/>
      <c r="M144" s="201"/>
      <c r="N144" s="202"/>
      <c r="O144" s="202"/>
      <c r="P144" s="203">
        <f>SUM(P145:P176)</f>
        <v>0</v>
      </c>
      <c r="Q144" s="202"/>
      <c r="R144" s="203">
        <f>SUM(R145:R176)</f>
        <v>151.0351</v>
      </c>
      <c r="S144" s="202"/>
      <c r="T144" s="204">
        <f>SUM(T145:T176)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5" t="s">
        <v>77</v>
      </c>
      <c r="AT144" s="206" t="s">
        <v>68</v>
      </c>
      <c r="AU144" s="206" t="s">
        <v>77</v>
      </c>
      <c r="AY144" s="205" t="s">
        <v>151</v>
      </c>
      <c r="BK144" s="207">
        <f>SUM(BK145:BK176)</f>
        <v>0</v>
      </c>
    </row>
    <row r="145" s="2" customFormat="1" ht="37.8" customHeight="1">
      <c r="A145" s="41"/>
      <c r="B145" s="42"/>
      <c r="C145" s="208" t="s">
        <v>212</v>
      </c>
      <c r="D145" s="208" t="s">
        <v>152</v>
      </c>
      <c r="E145" s="209" t="s">
        <v>487</v>
      </c>
      <c r="F145" s="210" t="s">
        <v>488</v>
      </c>
      <c r="G145" s="211" t="s">
        <v>245</v>
      </c>
      <c r="H145" s="212">
        <v>1701.3</v>
      </c>
      <c r="I145" s="213"/>
      <c r="J145" s="214">
        <f>ROUND(I145*H145,2)</f>
        <v>0</v>
      </c>
      <c r="K145" s="210" t="s">
        <v>239</v>
      </c>
      <c r="L145" s="47"/>
      <c r="M145" s="215" t="s">
        <v>19</v>
      </c>
      <c r="N145" s="216" t="s">
        <v>40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150</v>
      </c>
      <c r="AT145" s="219" t="s">
        <v>152</v>
      </c>
      <c r="AU145" s="219" t="s">
        <v>79</v>
      </c>
      <c r="AY145" s="20" t="s">
        <v>151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77</v>
      </c>
      <c r="BK145" s="220">
        <f>ROUND(I145*H145,2)</f>
        <v>0</v>
      </c>
      <c r="BL145" s="20" t="s">
        <v>150</v>
      </c>
      <c r="BM145" s="219" t="s">
        <v>1427</v>
      </c>
    </row>
    <row r="146" s="2" customFormat="1">
      <c r="A146" s="41"/>
      <c r="B146" s="42"/>
      <c r="C146" s="43"/>
      <c r="D146" s="245" t="s">
        <v>241</v>
      </c>
      <c r="E146" s="43"/>
      <c r="F146" s="246" t="s">
        <v>490</v>
      </c>
      <c r="G146" s="43"/>
      <c r="H146" s="43"/>
      <c r="I146" s="247"/>
      <c r="J146" s="43"/>
      <c r="K146" s="43"/>
      <c r="L146" s="47"/>
      <c r="M146" s="248"/>
      <c r="N146" s="24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241</v>
      </c>
      <c r="AU146" s="20" t="s">
        <v>79</v>
      </c>
    </row>
    <row r="147" s="12" customFormat="1">
      <c r="A147" s="12"/>
      <c r="B147" s="221"/>
      <c r="C147" s="222"/>
      <c r="D147" s="223" t="s">
        <v>175</v>
      </c>
      <c r="E147" s="224" t="s">
        <v>19</v>
      </c>
      <c r="F147" s="225" t="s">
        <v>1428</v>
      </c>
      <c r="G147" s="222"/>
      <c r="H147" s="226">
        <v>1701.3</v>
      </c>
      <c r="I147" s="227"/>
      <c r="J147" s="222"/>
      <c r="K147" s="222"/>
      <c r="L147" s="228"/>
      <c r="M147" s="229"/>
      <c r="N147" s="230"/>
      <c r="O147" s="230"/>
      <c r="P147" s="230"/>
      <c r="Q147" s="230"/>
      <c r="R147" s="230"/>
      <c r="S147" s="230"/>
      <c r="T147" s="23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2" t="s">
        <v>175</v>
      </c>
      <c r="AU147" s="232" t="s">
        <v>79</v>
      </c>
      <c r="AV147" s="12" t="s">
        <v>79</v>
      </c>
      <c r="AW147" s="12" t="s">
        <v>31</v>
      </c>
      <c r="AX147" s="12" t="s">
        <v>69</v>
      </c>
      <c r="AY147" s="232" t="s">
        <v>151</v>
      </c>
    </row>
    <row r="148" s="14" customFormat="1">
      <c r="A148" s="14"/>
      <c r="B148" s="250"/>
      <c r="C148" s="251"/>
      <c r="D148" s="223" t="s">
        <v>175</v>
      </c>
      <c r="E148" s="252" t="s">
        <v>19</v>
      </c>
      <c r="F148" s="253" t="s">
        <v>249</v>
      </c>
      <c r="G148" s="251"/>
      <c r="H148" s="254">
        <v>1701.3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175</v>
      </c>
      <c r="AU148" s="260" t="s">
        <v>79</v>
      </c>
      <c r="AV148" s="14" t="s">
        <v>150</v>
      </c>
      <c r="AW148" s="14" t="s">
        <v>31</v>
      </c>
      <c r="AX148" s="14" t="s">
        <v>77</v>
      </c>
      <c r="AY148" s="260" t="s">
        <v>151</v>
      </c>
    </row>
    <row r="149" s="2" customFormat="1" ht="16.5" customHeight="1">
      <c r="A149" s="41"/>
      <c r="B149" s="42"/>
      <c r="C149" s="261" t="s">
        <v>216</v>
      </c>
      <c r="D149" s="261" t="s">
        <v>349</v>
      </c>
      <c r="E149" s="262" t="s">
        <v>494</v>
      </c>
      <c r="F149" s="263" t="s">
        <v>495</v>
      </c>
      <c r="G149" s="264" t="s">
        <v>332</v>
      </c>
      <c r="H149" s="265">
        <v>48.997</v>
      </c>
      <c r="I149" s="266"/>
      <c r="J149" s="267">
        <f>ROUND(I149*H149,2)</f>
        <v>0</v>
      </c>
      <c r="K149" s="263" t="s">
        <v>239</v>
      </c>
      <c r="L149" s="268"/>
      <c r="M149" s="269" t="s">
        <v>19</v>
      </c>
      <c r="N149" s="270" t="s">
        <v>40</v>
      </c>
      <c r="O149" s="87"/>
      <c r="P149" s="217">
        <f>O149*H149</f>
        <v>0</v>
      </c>
      <c r="Q149" s="217">
        <v>1</v>
      </c>
      <c r="R149" s="217">
        <f>Q149*H149</f>
        <v>48.997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181</v>
      </c>
      <c r="AT149" s="219" t="s">
        <v>349</v>
      </c>
      <c r="AU149" s="219" t="s">
        <v>79</v>
      </c>
      <c r="AY149" s="20" t="s">
        <v>151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77</v>
      </c>
      <c r="BK149" s="220">
        <f>ROUND(I149*H149,2)</f>
        <v>0</v>
      </c>
      <c r="BL149" s="20" t="s">
        <v>150</v>
      </c>
      <c r="BM149" s="219" t="s">
        <v>1429</v>
      </c>
    </row>
    <row r="150" s="12" customFormat="1">
      <c r="A150" s="12"/>
      <c r="B150" s="221"/>
      <c r="C150" s="222"/>
      <c r="D150" s="223" t="s">
        <v>175</v>
      </c>
      <c r="E150" s="224" t="s">
        <v>19</v>
      </c>
      <c r="F150" s="225" t="s">
        <v>1430</v>
      </c>
      <c r="G150" s="222"/>
      <c r="H150" s="226">
        <v>48.997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2" t="s">
        <v>175</v>
      </c>
      <c r="AU150" s="232" t="s">
        <v>79</v>
      </c>
      <c r="AV150" s="12" t="s">
        <v>79</v>
      </c>
      <c r="AW150" s="12" t="s">
        <v>31</v>
      </c>
      <c r="AX150" s="12" t="s">
        <v>69</v>
      </c>
      <c r="AY150" s="232" t="s">
        <v>151</v>
      </c>
    </row>
    <row r="151" s="14" customFormat="1">
      <c r="A151" s="14"/>
      <c r="B151" s="250"/>
      <c r="C151" s="251"/>
      <c r="D151" s="223" t="s">
        <v>175</v>
      </c>
      <c r="E151" s="252" t="s">
        <v>19</v>
      </c>
      <c r="F151" s="253" t="s">
        <v>249</v>
      </c>
      <c r="G151" s="251"/>
      <c r="H151" s="254">
        <v>48.997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175</v>
      </c>
      <c r="AU151" s="260" t="s">
        <v>79</v>
      </c>
      <c r="AV151" s="14" t="s">
        <v>150</v>
      </c>
      <c r="AW151" s="14" t="s">
        <v>31</v>
      </c>
      <c r="AX151" s="14" t="s">
        <v>77</v>
      </c>
      <c r="AY151" s="260" t="s">
        <v>151</v>
      </c>
    </row>
    <row r="152" s="2" customFormat="1" ht="21.75" customHeight="1">
      <c r="A152" s="41"/>
      <c r="B152" s="42"/>
      <c r="C152" s="208" t="s">
        <v>323</v>
      </c>
      <c r="D152" s="208" t="s">
        <v>152</v>
      </c>
      <c r="E152" s="209" t="s">
        <v>499</v>
      </c>
      <c r="F152" s="210" t="s">
        <v>500</v>
      </c>
      <c r="G152" s="211" t="s">
        <v>245</v>
      </c>
      <c r="H152" s="212">
        <v>3274.1999999999998</v>
      </c>
      <c r="I152" s="213"/>
      <c r="J152" s="214">
        <f>ROUND(I152*H152,2)</f>
        <v>0</v>
      </c>
      <c r="K152" s="210" t="s">
        <v>239</v>
      </c>
      <c r="L152" s="47"/>
      <c r="M152" s="215" t="s">
        <v>19</v>
      </c>
      <c r="N152" s="216" t="s">
        <v>40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150</v>
      </c>
      <c r="AT152" s="219" t="s">
        <v>152</v>
      </c>
      <c r="AU152" s="219" t="s">
        <v>79</v>
      </c>
      <c r="AY152" s="20" t="s">
        <v>151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77</v>
      </c>
      <c r="BK152" s="220">
        <f>ROUND(I152*H152,2)</f>
        <v>0</v>
      </c>
      <c r="BL152" s="20" t="s">
        <v>150</v>
      </c>
      <c r="BM152" s="219" t="s">
        <v>1431</v>
      </c>
    </row>
    <row r="153" s="2" customFormat="1">
      <c r="A153" s="41"/>
      <c r="B153" s="42"/>
      <c r="C153" s="43"/>
      <c r="D153" s="245" t="s">
        <v>241</v>
      </c>
      <c r="E153" s="43"/>
      <c r="F153" s="246" t="s">
        <v>502</v>
      </c>
      <c r="G153" s="43"/>
      <c r="H153" s="43"/>
      <c r="I153" s="247"/>
      <c r="J153" s="43"/>
      <c r="K153" s="43"/>
      <c r="L153" s="47"/>
      <c r="M153" s="248"/>
      <c r="N153" s="249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241</v>
      </c>
      <c r="AU153" s="20" t="s">
        <v>79</v>
      </c>
    </row>
    <row r="154" s="12" customFormat="1">
      <c r="A154" s="12"/>
      <c r="B154" s="221"/>
      <c r="C154" s="222"/>
      <c r="D154" s="223" t="s">
        <v>175</v>
      </c>
      <c r="E154" s="224" t="s">
        <v>19</v>
      </c>
      <c r="F154" s="225" t="s">
        <v>1432</v>
      </c>
      <c r="G154" s="222"/>
      <c r="H154" s="226">
        <v>1701.3</v>
      </c>
      <c r="I154" s="227"/>
      <c r="J154" s="222"/>
      <c r="K154" s="222"/>
      <c r="L154" s="228"/>
      <c r="M154" s="229"/>
      <c r="N154" s="230"/>
      <c r="O154" s="230"/>
      <c r="P154" s="230"/>
      <c r="Q154" s="230"/>
      <c r="R154" s="230"/>
      <c r="S154" s="230"/>
      <c r="T154" s="231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2" t="s">
        <v>175</v>
      </c>
      <c r="AU154" s="232" t="s">
        <v>79</v>
      </c>
      <c r="AV154" s="12" t="s">
        <v>79</v>
      </c>
      <c r="AW154" s="12" t="s">
        <v>31</v>
      </c>
      <c r="AX154" s="12" t="s">
        <v>69</v>
      </c>
      <c r="AY154" s="232" t="s">
        <v>151</v>
      </c>
    </row>
    <row r="155" s="12" customFormat="1">
      <c r="A155" s="12"/>
      <c r="B155" s="221"/>
      <c r="C155" s="222"/>
      <c r="D155" s="223" t="s">
        <v>175</v>
      </c>
      <c r="E155" s="224" t="s">
        <v>19</v>
      </c>
      <c r="F155" s="225" t="s">
        <v>1433</v>
      </c>
      <c r="G155" s="222"/>
      <c r="H155" s="226">
        <v>1572.9000000000001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31</v>
      </c>
      <c r="AX155" s="12" t="s">
        <v>69</v>
      </c>
      <c r="AY155" s="232" t="s">
        <v>151</v>
      </c>
    </row>
    <row r="156" s="14" customFormat="1">
      <c r="A156" s="14"/>
      <c r="B156" s="250"/>
      <c r="C156" s="251"/>
      <c r="D156" s="223" t="s">
        <v>175</v>
      </c>
      <c r="E156" s="252" t="s">
        <v>19</v>
      </c>
      <c r="F156" s="253" t="s">
        <v>249</v>
      </c>
      <c r="G156" s="251"/>
      <c r="H156" s="254">
        <v>3274.1999999999998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175</v>
      </c>
      <c r="AU156" s="260" t="s">
        <v>79</v>
      </c>
      <c r="AV156" s="14" t="s">
        <v>150</v>
      </c>
      <c r="AW156" s="14" t="s">
        <v>31</v>
      </c>
      <c r="AX156" s="14" t="s">
        <v>77</v>
      </c>
      <c r="AY156" s="260" t="s">
        <v>151</v>
      </c>
    </row>
    <row r="157" s="2" customFormat="1" ht="21.75" customHeight="1">
      <c r="A157" s="41"/>
      <c r="B157" s="42"/>
      <c r="C157" s="208" t="s">
        <v>329</v>
      </c>
      <c r="D157" s="208" t="s">
        <v>152</v>
      </c>
      <c r="E157" s="209" t="s">
        <v>506</v>
      </c>
      <c r="F157" s="210" t="s">
        <v>507</v>
      </c>
      <c r="G157" s="211" t="s">
        <v>245</v>
      </c>
      <c r="H157" s="212">
        <v>295.69999999999999</v>
      </c>
      <c r="I157" s="213"/>
      <c r="J157" s="214">
        <f>ROUND(I157*H157,2)</f>
        <v>0</v>
      </c>
      <c r="K157" s="210" t="s">
        <v>239</v>
      </c>
      <c r="L157" s="47"/>
      <c r="M157" s="215" t="s">
        <v>19</v>
      </c>
      <c r="N157" s="216" t="s">
        <v>40</v>
      </c>
      <c r="O157" s="87"/>
      <c r="P157" s="217">
        <f>O157*H157</f>
        <v>0</v>
      </c>
      <c r="Q157" s="217">
        <v>0.34499999999999997</v>
      </c>
      <c r="R157" s="217">
        <f>Q157*H157</f>
        <v>102.01649999999999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150</v>
      </c>
      <c r="AT157" s="219" t="s">
        <v>152</v>
      </c>
      <c r="AU157" s="219" t="s">
        <v>79</v>
      </c>
      <c r="AY157" s="20" t="s">
        <v>151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77</v>
      </c>
      <c r="BK157" s="220">
        <f>ROUND(I157*H157,2)</f>
        <v>0</v>
      </c>
      <c r="BL157" s="20" t="s">
        <v>150</v>
      </c>
      <c r="BM157" s="219" t="s">
        <v>1434</v>
      </c>
    </row>
    <row r="158" s="2" customFormat="1">
      <c r="A158" s="41"/>
      <c r="B158" s="42"/>
      <c r="C158" s="43"/>
      <c r="D158" s="245" t="s">
        <v>241</v>
      </c>
      <c r="E158" s="43"/>
      <c r="F158" s="246" t="s">
        <v>509</v>
      </c>
      <c r="G158" s="43"/>
      <c r="H158" s="43"/>
      <c r="I158" s="247"/>
      <c r="J158" s="43"/>
      <c r="K158" s="43"/>
      <c r="L158" s="47"/>
      <c r="M158" s="248"/>
      <c r="N158" s="249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241</v>
      </c>
      <c r="AU158" s="20" t="s">
        <v>79</v>
      </c>
    </row>
    <row r="159" s="12" customFormat="1">
      <c r="A159" s="12"/>
      <c r="B159" s="221"/>
      <c r="C159" s="222"/>
      <c r="D159" s="223" t="s">
        <v>175</v>
      </c>
      <c r="E159" s="224" t="s">
        <v>19</v>
      </c>
      <c r="F159" s="225" t="s">
        <v>1435</v>
      </c>
      <c r="G159" s="222"/>
      <c r="H159" s="226">
        <v>295.69999999999999</v>
      </c>
      <c r="I159" s="227"/>
      <c r="J159" s="222"/>
      <c r="K159" s="222"/>
      <c r="L159" s="228"/>
      <c r="M159" s="229"/>
      <c r="N159" s="230"/>
      <c r="O159" s="230"/>
      <c r="P159" s="230"/>
      <c r="Q159" s="230"/>
      <c r="R159" s="230"/>
      <c r="S159" s="230"/>
      <c r="T159" s="23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2" t="s">
        <v>175</v>
      </c>
      <c r="AU159" s="232" t="s">
        <v>79</v>
      </c>
      <c r="AV159" s="12" t="s">
        <v>79</v>
      </c>
      <c r="AW159" s="12" t="s">
        <v>31</v>
      </c>
      <c r="AX159" s="12" t="s">
        <v>69</v>
      </c>
      <c r="AY159" s="232" t="s">
        <v>151</v>
      </c>
    </row>
    <row r="160" s="14" customFormat="1">
      <c r="A160" s="14"/>
      <c r="B160" s="250"/>
      <c r="C160" s="251"/>
      <c r="D160" s="223" t="s">
        <v>175</v>
      </c>
      <c r="E160" s="252" t="s">
        <v>19</v>
      </c>
      <c r="F160" s="253" t="s">
        <v>249</v>
      </c>
      <c r="G160" s="251"/>
      <c r="H160" s="254">
        <v>295.69999999999999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175</v>
      </c>
      <c r="AU160" s="260" t="s">
        <v>79</v>
      </c>
      <c r="AV160" s="14" t="s">
        <v>150</v>
      </c>
      <c r="AW160" s="14" t="s">
        <v>31</v>
      </c>
      <c r="AX160" s="14" t="s">
        <v>77</v>
      </c>
      <c r="AY160" s="260" t="s">
        <v>151</v>
      </c>
    </row>
    <row r="161" s="2" customFormat="1" ht="24.15" customHeight="1">
      <c r="A161" s="41"/>
      <c r="B161" s="42"/>
      <c r="C161" s="208" t="s">
        <v>336</v>
      </c>
      <c r="D161" s="208" t="s">
        <v>152</v>
      </c>
      <c r="E161" s="209" t="s">
        <v>512</v>
      </c>
      <c r="F161" s="210" t="s">
        <v>513</v>
      </c>
      <c r="G161" s="211" t="s">
        <v>245</v>
      </c>
      <c r="H161" s="212">
        <v>1070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1436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515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1437</v>
      </c>
      <c r="G163" s="222"/>
      <c r="H163" s="226">
        <v>1070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1070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2" customFormat="1" ht="21.75" customHeight="1">
      <c r="A165" s="41"/>
      <c r="B165" s="42"/>
      <c r="C165" s="208" t="s">
        <v>7</v>
      </c>
      <c r="D165" s="208" t="s">
        <v>152</v>
      </c>
      <c r="E165" s="209" t="s">
        <v>518</v>
      </c>
      <c r="F165" s="210" t="s">
        <v>519</v>
      </c>
      <c r="G165" s="211" t="s">
        <v>245</v>
      </c>
      <c r="H165" s="212">
        <v>1070</v>
      </c>
      <c r="I165" s="213"/>
      <c r="J165" s="214">
        <f>ROUND(I165*H165,2)</f>
        <v>0</v>
      </c>
      <c r="K165" s="210" t="s">
        <v>239</v>
      </c>
      <c r="L165" s="47"/>
      <c r="M165" s="215" t="s">
        <v>19</v>
      </c>
      <c r="N165" s="216" t="s">
        <v>40</v>
      </c>
      <c r="O165" s="87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150</v>
      </c>
      <c r="AT165" s="219" t="s">
        <v>152</v>
      </c>
      <c r="AU165" s="219" t="s">
        <v>79</v>
      </c>
      <c r="AY165" s="20" t="s">
        <v>151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77</v>
      </c>
      <c r="BK165" s="220">
        <f>ROUND(I165*H165,2)</f>
        <v>0</v>
      </c>
      <c r="BL165" s="20" t="s">
        <v>150</v>
      </c>
      <c r="BM165" s="219" t="s">
        <v>1438</v>
      </c>
    </row>
    <row r="166" s="2" customFormat="1">
      <c r="A166" s="41"/>
      <c r="B166" s="42"/>
      <c r="C166" s="43"/>
      <c r="D166" s="245" t="s">
        <v>241</v>
      </c>
      <c r="E166" s="43"/>
      <c r="F166" s="246" t="s">
        <v>521</v>
      </c>
      <c r="G166" s="43"/>
      <c r="H166" s="43"/>
      <c r="I166" s="247"/>
      <c r="J166" s="43"/>
      <c r="K166" s="43"/>
      <c r="L166" s="47"/>
      <c r="M166" s="248"/>
      <c r="N166" s="249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241</v>
      </c>
      <c r="AU166" s="20" t="s">
        <v>79</v>
      </c>
    </row>
    <row r="167" s="12" customFormat="1">
      <c r="A167" s="12"/>
      <c r="B167" s="221"/>
      <c r="C167" s="222"/>
      <c r="D167" s="223" t="s">
        <v>175</v>
      </c>
      <c r="E167" s="224" t="s">
        <v>19</v>
      </c>
      <c r="F167" s="225" t="s">
        <v>1439</v>
      </c>
      <c r="G167" s="222"/>
      <c r="H167" s="226">
        <v>1070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175</v>
      </c>
      <c r="AU167" s="232" t="s">
        <v>79</v>
      </c>
      <c r="AV167" s="12" t="s">
        <v>79</v>
      </c>
      <c r="AW167" s="12" t="s">
        <v>31</v>
      </c>
      <c r="AX167" s="12" t="s">
        <v>69</v>
      </c>
      <c r="AY167" s="232" t="s">
        <v>151</v>
      </c>
    </row>
    <row r="168" s="14" customFormat="1">
      <c r="A168" s="14"/>
      <c r="B168" s="250"/>
      <c r="C168" s="251"/>
      <c r="D168" s="223" t="s">
        <v>175</v>
      </c>
      <c r="E168" s="252" t="s">
        <v>19</v>
      </c>
      <c r="F168" s="253" t="s">
        <v>249</v>
      </c>
      <c r="G168" s="251"/>
      <c r="H168" s="254">
        <v>1070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175</v>
      </c>
      <c r="AU168" s="260" t="s">
        <v>79</v>
      </c>
      <c r="AV168" s="14" t="s">
        <v>150</v>
      </c>
      <c r="AW168" s="14" t="s">
        <v>31</v>
      </c>
      <c r="AX168" s="14" t="s">
        <v>77</v>
      </c>
      <c r="AY168" s="260" t="s">
        <v>151</v>
      </c>
    </row>
    <row r="169" s="2" customFormat="1" ht="24.15" customHeight="1">
      <c r="A169" s="41"/>
      <c r="B169" s="42"/>
      <c r="C169" s="208" t="s">
        <v>348</v>
      </c>
      <c r="D169" s="208" t="s">
        <v>152</v>
      </c>
      <c r="E169" s="209" t="s">
        <v>524</v>
      </c>
      <c r="F169" s="210" t="s">
        <v>525</v>
      </c>
      <c r="G169" s="211" t="s">
        <v>245</v>
      </c>
      <c r="H169" s="212">
        <v>1070</v>
      </c>
      <c r="I169" s="213"/>
      <c r="J169" s="214">
        <f>ROUND(I169*H169,2)</f>
        <v>0</v>
      </c>
      <c r="K169" s="210" t="s">
        <v>239</v>
      </c>
      <c r="L169" s="47"/>
      <c r="M169" s="215" t="s">
        <v>19</v>
      </c>
      <c r="N169" s="216" t="s">
        <v>40</v>
      </c>
      <c r="O169" s="87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150</v>
      </c>
      <c r="AT169" s="219" t="s">
        <v>152</v>
      </c>
      <c r="AU169" s="219" t="s">
        <v>79</v>
      </c>
      <c r="AY169" s="20" t="s">
        <v>151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77</v>
      </c>
      <c r="BK169" s="220">
        <f>ROUND(I169*H169,2)</f>
        <v>0</v>
      </c>
      <c r="BL169" s="20" t="s">
        <v>150</v>
      </c>
      <c r="BM169" s="219" t="s">
        <v>1440</v>
      </c>
    </row>
    <row r="170" s="2" customFormat="1">
      <c r="A170" s="41"/>
      <c r="B170" s="42"/>
      <c r="C170" s="43"/>
      <c r="D170" s="245" t="s">
        <v>241</v>
      </c>
      <c r="E170" s="43"/>
      <c r="F170" s="246" t="s">
        <v>527</v>
      </c>
      <c r="G170" s="43"/>
      <c r="H170" s="43"/>
      <c r="I170" s="247"/>
      <c r="J170" s="43"/>
      <c r="K170" s="43"/>
      <c r="L170" s="47"/>
      <c r="M170" s="248"/>
      <c r="N170" s="249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241</v>
      </c>
      <c r="AU170" s="20" t="s">
        <v>79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1439</v>
      </c>
      <c r="G171" s="222"/>
      <c r="H171" s="226">
        <v>1070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4" customFormat="1">
      <c r="A172" s="14"/>
      <c r="B172" s="250"/>
      <c r="C172" s="251"/>
      <c r="D172" s="223" t="s">
        <v>175</v>
      </c>
      <c r="E172" s="252" t="s">
        <v>19</v>
      </c>
      <c r="F172" s="253" t="s">
        <v>249</v>
      </c>
      <c r="G172" s="251"/>
      <c r="H172" s="254">
        <v>1070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175</v>
      </c>
      <c r="AU172" s="260" t="s">
        <v>79</v>
      </c>
      <c r="AV172" s="14" t="s">
        <v>150</v>
      </c>
      <c r="AW172" s="14" t="s">
        <v>31</v>
      </c>
      <c r="AX172" s="14" t="s">
        <v>77</v>
      </c>
      <c r="AY172" s="260" t="s">
        <v>151</v>
      </c>
    </row>
    <row r="173" s="2" customFormat="1" ht="16.5" customHeight="1">
      <c r="A173" s="41"/>
      <c r="B173" s="42"/>
      <c r="C173" s="208" t="s">
        <v>354</v>
      </c>
      <c r="D173" s="208" t="s">
        <v>152</v>
      </c>
      <c r="E173" s="209" t="s">
        <v>667</v>
      </c>
      <c r="F173" s="210" t="s">
        <v>668</v>
      </c>
      <c r="G173" s="211" t="s">
        <v>422</v>
      </c>
      <c r="H173" s="212">
        <v>6</v>
      </c>
      <c r="I173" s="213"/>
      <c r="J173" s="214">
        <f>ROUND(I173*H173,2)</f>
        <v>0</v>
      </c>
      <c r="K173" s="210" t="s">
        <v>239</v>
      </c>
      <c r="L173" s="47"/>
      <c r="M173" s="215" t="s">
        <v>19</v>
      </c>
      <c r="N173" s="216" t="s">
        <v>40</v>
      </c>
      <c r="O173" s="87"/>
      <c r="P173" s="217">
        <f>O173*H173</f>
        <v>0</v>
      </c>
      <c r="Q173" s="217">
        <v>0.0035999999999999999</v>
      </c>
      <c r="R173" s="217">
        <f>Q173*H173</f>
        <v>0.021600000000000001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150</v>
      </c>
      <c r="AT173" s="219" t="s">
        <v>152</v>
      </c>
      <c r="AU173" s="219" t="s">
        <v>79</v>
      </c>
      <c r="AY173" s="20" t="s">
        <v>151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77</v>
      </c>
      <c r="BK173" s="220">
        <f>ROUND(I173*H173,2)</f>
        <v>0</v>
      </c>
      <c r="BL173" s="20" t="s">
        <v>150</v>
      </c>
      <c r="BM173" s="219" t="s">
        <v>1441</v>
      </c>
    </row>
    <row r="174" s="2" customFormat="1">
      <c r="A174" s="41"/>
      <c r="B174" s="42"/>
      <c r="C174" s="43"/>
      <c r="D174" s="245" t="s">
        <v>241</v>
      </c>
      <c r="E174" s="43"/>
      <c r="F174" s="246" t="s">
        <v>670</v>
      </c>
      <c r="G174" s="43"/>
      <c r="H174" s="43"/>
      <c r="I174" s="247"/>
      <c r="J174" s="43"/>
      <c r="K174" s="43"/>
      <c r="L174" s="47"/>
      <c r="M174" s="248"/>
      <c r="N174" s="249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241</v>
      </c>
      <c r="AU174" s="20" t="s">
        <v>79</v>
      </c>
    </row>
    <row r="175" s="12" customFormat="1">
      <c r="A175" s="12"/>
      <c r="B175" s="221"/>
      <c r="C175" s="222"/>
      <c r="D175" s="223" t="s">
        <v>175</v>
      </c>
      <c r="E175" s="224" t="s">
        <v>19</v>
      </c>
      <c r="F175" s="225" t="s">
        <v>1442</v>
      </c>
      <c r="G175" s="222"/>
      <c r="H175" s="226">
        <v>6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175</v>
      </c>
      <c r="AU175" s="232" t="s">
        <v>79</v>
      </c>
      <c r="AV175" s="12" t="s">
        <v>79</v>
      </c>
      <c r="AW175" s="12" t="s">
        <v>31</v>
      </c>
      <c r="AX175" s="12" t="s">
        <v>69</v>
      </c>
      <c r="AY175" s="232" t="s">
        <v>151</v>
      </c>
    </row>
    <row r="176" s="14" customFormat="1">
      <c r="A176" s="14"/>
      <c r="B176" s="250"/>
      <c r="C176" s="251"/>
      <c r="D176" s="223" t="s">
        <v>175</v>
      </c>
      <c r="E176" s="252" t="s">
        <v>19</v>
      </c>
      <c r="F176" s="253" t="s">
        <v>249</v>
      </c>
      <c r="G176" s="251"/>
      <c r="H176" s="254">
        <v>6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175</v>
      </c>
      <c r="AU176" s="260" t="s">
        <v>79</v>
      </c>
      <c r="AV176" s="14" t="s">
        <v>150</v>
      </c>
      <c r="AW176" s="14" t="s">
        <v>31</v>
      </c>
      <c r="AX176" s="14" t="s">
        <v>77</v>
      </c>
      <c r="AY176" s="260" t="s">
        <v>151</v>
      </c>
    </row>
    <row r="177" s="11" customFormat="1" ht="22.8" customHeight="1">
      <c r="A177" s="11"/>
      <c r="B177" s="194"/>
      <c r="C177" s="195"/>
      <c r="D177" s="196" t="s">
        <v>68</v>
      </c>
      <c r="E177" s="243" t="s">
        <v>594</v>
      </c>
      <c r="F177" s="243" t="s">
        <v>595</v>
      </c>
      <c r="G177" s="195"/>
      <c r="H177" s="195"/>
      <c r="I177" s="198"/>
      <c r="J177" s="244">
        <f>BK177</f>
        <v>0</v>
      </c>
      <c r="K177" s="195"/>
      <c r="L177" s="200"/>
      <c r="M177" s="201"/>
      <c r="N177" s="202"/>
      <c r="O177" s="202"/>
      <c r="P177" s="203">
        <f>SUM(P178:P179)</f>
        <v>0</v>
      </c>
      <c r="Q177" s="202"/>
      <c r="R177" s="203">
        <f>SUM(R178:R179)</f>
        <v>0</v>
      </c>
      <c r="S177" s="202"/>
      <c r="T177" s="204">
        <f>SUM(T178:T179)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5" t="s">
        <v>77</v>
      </c>
      <c r="AT177" s="206" t="s">
        <v>68</v>
      </c>
      <c r="AU177" s="206" t="s">
        <v>77</v>
      </c>
      <c r="AY177" s="205" t="s">
        <v>151</v>
      </c>
      <c r="BK177" s="207">
        <f>SUM(BK178:BK179)</f>
        <v>0</v>
      </c>
    </row>
    <row r="178" s="2" customFormat="1" ht="24.15" customHeight="1">
      <c r="A178" s="41"/>
      <c r="B178" s="42"/>
      <c r="C178" s="208" t="s">
        <v>359</v>
      </c>
      <c r="D178" s="208" t="s">
        <v>152</v>
      </c>
      <c r="E178" s="209" t="s">
        <v>597</v>
      </c>
      <c r="F178" s="210" t="s">
        <v>598</v>
      </c>
      <c r="G178" s="211" t="s">
        <v>332</v>
      </c>
      <c r="H178" s="212">
        <v>232.72300000000001</v>
      </c>
      <c r="I178" s="213"/>
      <c r="J178" s="214">
        <f>ROUND(I178*H178,2)</f>
        <v>0</v>
      </c>
      <c r="K178" s="210" t="s">
        <v>239</v>
      </c>
      <c r="L178" s="47"/>
      <c r="M178" s="215" t="s">
        <v>19</v>
      </c>
      <c r="N178" s="216" t="s">
        <v>40</v>
      </c>
      <c r="O178" s="87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150</v>
      </c>
      <c r="AT178" s="219" t="s">
        <v>152</v>
      </c>
      <c r="AU178" s="219" t="s">
        <v>79</v>
      </c>
      <c r="AY178" s="20" t="s">
        <v>151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77</v>
      </c>
      <c r="BK178" s="220">
        <f>ROUND(I178*H178,2)</f>
        <v>0</v>
      </c>
      <c r="BL178" s="20" t="s">
        <v>150</v>
      </c>
      <c r="BM178" s="219" t="s">
        <v>1443</v>
      </c>
    </row>
    <row r="179" s="2" customFormat="1">
      <c r="A179" s="41"/>
      <c r="B179" s="42"/>
      <c r="C179" s="43"/>
      <c r="D179" s="245" t="s">
        <v>241</v>
      </c>
      <c r="E179" s="43"/>
      <c r="F179" s="246" t="s">
        <v>600</v>
      </c>
      <c r="G179" s="43"/>
      <c r="H179" s="43"/>
      <c r="I179" s="247"/>
      <c r="J179" s="43"/>
      <c r="K179" s="43"/>
      <c r="L179" s="47"/>
      <c r="M179" s="271"/>
      <c r="N179" s="272"/>
      <c r="O179" s="235"/>
      <c r="P179" s="235"/>
      <c r="Q179" s="235"/>
      <c r="R179" s="235"/>
      <c r="S179" s="235"/>
      <c r="T179" s="273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241</v>
      </c>
      <c r="AU179" s="20" t="s">
        <v>79</v>
      </c>
    </row>
    <row r="180" s="2" customFormat="1" ht="6.96" customHeight="1">
      <c r="A180" s="41"/>
      <c r="B180" s="62"/>
      <c r="C180" s="63"/>
      <c r="D180" s="63"/>
      <c r="E180" s="63"/>
      <c r="F180" s="63"/>
      <c r="G180" s="63"/>
      <c r="H180" s="63"/>
      <c r="I180" s="63"/>
      <c r="J180" s="63"/>
      <c r="K180" s="63"/>
      <c r="L180" s="47"/>
      <c r="M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</sheetData>
  <sheetProtection sheet="1" autoFilter="0" formatColumns="0" formatRows="0" objects="1" scenarios="1" spinCount="100000" saltValue="jqsRHECv+L/HGL5Q8HVnMcB3g+mKWAb9Rmwbvt2+FK2JtgNymIau8ndaKTravGLU+UnLtF7d86omFCMwvZj7kA==" hashValue="iiE4nIOrBeDXINYsxHHe57lvn+meie+PYYk4pASth8nf1Ly6HdGdUhqeB830XUzwjXATnauNHwsj3jLqUO08cg==" algorithmName="SHA-512" password="CC35"/>
  <autoFilter ref="C83:K17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21151125"/>
    <hyperlink ref="F92" r:id="rId2" display="https://podminky.urs.cz/item/CS_URS_2024_02/162751117"/>
    <hyperlink ref="F96" r:id="rId3" display="https://podminky.urs.cz/item/CS_URS_2024_02/162751119"/>
    <hyperlink ref="F100" r:id="rId4" display="https://podminky.urs.cz/item/CS_URS_2024_02/171152101"/>
    <hyperlink ref="F104" r:id="rId5" display="https://podminky.urs.cz/item/CS_URS_2024_02/171201231"/>
    <hyperlink ref="F108" r:id="rId6" display="https://podminky.urs.cz/item/CS_URS_2024_02/171251201"/>
    <hyperlink ref="F112" r:id="rId7" display="https://podminky.urs.cz/item/CS_URS_2024_02/181152302"/>
    <hyperlink ref="F116" r:id="rId8" display="https://podminky.urs.cz/item/CS_URS_2024_02/182151111"/>
    <hyperlink ref="F120" r:id="rId9" display="https://podminky.urs.cz/item/CS_URS_2024_02/182351023"/>
    <hyperlink ref="F124" r:id="rId10" display="https://podminky.urs.cz/item/CS_URS_2024_02/183405211"/>
    <hyperlink ref="F135" r:id="rId11" display="https://podminky.urs.cz/item/CS_URS_2024_02/211971121"/>
    <hyperlink ref="F141" r:id="rId12" display="https://podminky.urs.cz/item/CS_URS_2024_02/212752102"/>
    <hyperlink ref="F146" r:id="rId13" display="https://podminky.urs.cz/item/CS_URS_2024_02/561061121"/>
    <hyperlink ref="F153" r:id="rId14" display="https://podminky.urs.cz/item/CS_URS_2024_02/564851111"/>
    <hyperlink ref="F158" r:id="rId15" display="https://podminky.urs.cz/item/CS_URS_2024_02/569851111"/>
    <hyperlink ref="F162" r:id="rId16" display="https://podminky.urs.cz/item/CS_URS_2024_02/571901111"/>
    <hyperlink ref="F166" r:id="rId17" display="https://podminky.urs.cz/item/CS_URS_2024_02/573451112"/>
    <hyperlink ref="F170" r:id="rId18" display="https://podminky.urs.cz/item/CS_URS_2024_02/574381112"/>
    <hyperlink ref="F174" r:id="rId19" display="https://podminky.urs.cz/item/CS_URS_2024_02/599141111"/>
    <hyperlink ref="F179" r:id="rId20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1444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ROUND((SUM(BE84:BE180)),  2)</f>
        <v>0</v>
      </c>
      <c r="G33" s="41"/>
      <c r="H33" s="41"/>
      <c r="I33" s="160">
        <v>0.20999999999999999</v>
      </c>
      <c r="J33" s="159">
        <f>ROUND(((SUM(BE84:BE180))*I33),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ROUND((SUM(BF84:BF180)),  2)</f>
        <v>0</v>
      </c>
      <c r="G34" s="41"/>
      <c r="H34" s="41"/>
      <c r="I34" s="160">
        <v>0.12</v>
      </c>
      <c r="J34" s="159">
        <f>ROUND(((SUM(BF84:BF180))*I34),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ROUND((SUM(BG84:BG180)),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ROUND((SUM(BH84:BH180)),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ROUND((SUM(BI84:BI180)),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SO-114 - Polní cesta VPC 8N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J135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J145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J178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SO-114 - Polní cesta VPC 8N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170.17949859999999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P86+P135+P145+P178</f>
        <v>0</v>
      </c>
      <c r="Q85" s="202"/>
      <c r="R85" s="203">
        <f>R86+R135+R145+R178</f>
        <v>170.17949859999999</v>
      </c>
      <c r="S85" s="202"/>
      <c r="T85" s="204">
        <f>T86+T135+T145+T178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BK86+BK135+BK145+BK178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SUM(P87:P134)</f>
        <v>0</v>
      </c>
      <c r="Q86" s="202"/>
      <c r="R86" s="203">
        <f>SUM(R87:R134)</f>
        <v>0.45532200000000006</v>
      </c>
      <c r="S86" s="202"/>
      <c r="T86" s="204">
        <f>SUM(T87:T134)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SUM(BK87:BK134)</f>
        <v>0</v>
      </c>
    </row>
    <row r="87" s="2" customFormat="1" ht="16.5" customHeight="1">
      <c r="A87" s="41"/>
      <c r="B87" s="42"/>
      <c r="C87" s="208" t="s">
        <v>77</v>
      </c>
      <c r="D87" s="208" t="s">
        <v>152</v>
      </c>
      <c r="E87" s="209" t="s">
        <v>291</v>
      </c>
      <c r="F87" s="210" t="s">
        <v>292</v>
      </c>
      <c r="G87" s="211" t="s">
        <v>245</v>
      </c>
      <c r="H87" s="212">
        <v>1379.7000000000001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1445</v>
      </c>
    </row>
    <row r="88" s="2" customFormat="1">
      <c r="A88" s="41"/>
      <c r="B88" s="42"/>
      <c r="C88" s="43"/>
      <c r="D88" s="245" t="s">
        <v>241</v>
      </c>
      <c r="E88" s="43"/>
      <c r="F88" s="246" t="s">
        <v>294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1446</v>
      </c>
      <c r="G89" s="222"/>
      <c r="H89" s="226">
        <v>1379.7000000000001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69</v>
      </c>
      <c r="AY89" s="232" t="s">
        <v>151</v>
      </c>
    </row>
    <row r="90" s="14" customFormat="1">
      <c r="A90" s="14"/>
      <c r="B90" s="250"/>
      <c r="C90" s="251"/>
      <c r="D90" s="223" t="s">
        <v>175</v>
      </c>
      <c r="E90" s="252" t="s">
        <v>19</v>
      </c>
      <c r="F90" s="253" t="s">
        <v>249</v>
      </c>
      <c r="G90" s="251"/>
      <c r="H90" s="254">
        <v>1379.7000000000001</v>
      </c>
      <c r="I90" s="255"/>
      <c r="J90" s="251"/>
      <c r="K90" s="251"/>
      <c r="L90" s="256"/>
      <c r="M90" s="257"/>
      <c r="N90" s="258"/>
      <c r="O90" s="258"/>
      <c r="P90" s="258"/>
      <c r="Q90" s="258"/>
      <c r="R90" s="258"/>
      <c r="S90" s="258"/>
      <c r="T90" s="259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60" t="s">
        <v>175</v>
      </c>
      <c r="AU90" s="260" t="s">
        <v>79</v>
      </c>
      <c r="AV90" s="14" t="s">
        <v>150</v>
      </c>
      <c r="AW90" s="14" t="s">
        <v>31</v>
      </c>
      <c r="AX90" s="14" t="s">
        <v>77</v>
      </c>
      <c r="AY90" s="260" t="s">
        <v>151</v>
      </c>
    </row>
    <row r="91" s="2" customFormat="1" ht="21.75" customHeight="1">
      <c r="A91" s="41"/>
      <c r="B91" s="42"/>
      <c r="C91" s="208" t="s">
        <v>79</v>
      </c>
      <c r="D91" s="208" t="s">
        <v>152</v>
      </c>
      <c r="E91" s="209" t="s">
        <v>609</v>
      </c>
      <c r="F91" s="210" t="s">
        <v>610</v>
      </c>
      <c r="G91" s="211" t="s">
        <v>276</v>
      </c>
      <c r="H91" s="212">
        <v>109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1447</v>
      </c>
    </row>
    <row r="92" s="2" customFormat="1">
      <c r="A92" s="41"/>
      <c r="B92" s="42"/>
      <c r="C92" s="43"/>
      <c r="D92" s="245" t="s">
        <v>241</v>
      </c>
      <c r="E92" s="43"/>
      <c r="F92" s="246" t="s">
        <v>612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1448</v>
      </c>
      <c r="G93" s="222"/>
      <c r="H93" s="226">
        <v>109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69</v>
      </c>
      <c r="AY93" s="232" t="s">
        <v>151</v>
      </c>
    </row>
    <row r="94" s="14" customFormat="1">
      <c r="A94" s="14"/>
      <c r="B94" s="250"/>
      <c r="C94" s="251"/>
      <c r="D94" s="223" t="s">
        <v>175</v>
      </c>
      <c r="E94" s="252" t="s">
        <v>19</v>
      </c>
      <c r="F94" s="253" t="s">
        <v>249</v>
      </c>
      <c r="G94" s="251"/>
      <c r="H94" s="254">
        <v>109</v>
      </c>
      <c r="I94" s="255"/>
      <c r="J94" s="251"/>
      <c r="K94" s="251"/>
      <c r="L94" s="256"/>
      <c r="M94" s="257"/>
      <c r="N94" s="258"/>
      <c r="O94" s="258"/>
      <c r="P94" s="258"/>
      <c r="Q94" s="258"/>
      <c r="R94" s="258"/>
      <c r="S94" s="258"/>
      <c r="T94" s="259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60" t="s">
        <v>175</v>
      </c>
      <c r="AU94" s="260" t="s">
        <v>79</v>
      </c>
      <c r="AV94" s="14" t="s">
        <v>150</v>
      </c>
      <c r="AW94" s="14" t="s">
        <v>31</v>
      </c>
      <c r="AX94" s="14" t="s">
        <v>77</v>
      </c>
      <c r="AY94" s="260" t="s">
        <v>151</v>
      </c>
    </row>
    <row r="95" s="2" customFormat="1" ht="37.8" customHeight="1">
      <c r="A95" s="41"/>
      <c r="B95" s="42"/>
      <c r="C95" s="208" t="s">
        <v>160</v>
      </c>
      <c r="D95" s="208" t="s">
        <v>152</v>
      </c>
      <c r="E95" s="209" t="s">
        <v>312</v>
      </c>
      <c r="F95" s="210" t="s">
        <v>313</v>
      </c>
      <c r="G95" s="211" t="s">
        <v>276</v>
      </c>
      <c r="H95" s="212">
        <v>425.75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1449</v>
      </c>
    </row>
    <row r="96" s="2" customFormat="1">
      <c r="A96" s="41"/>
      <c r="B96" s="42"/>
      <c r="C96" s="43"/>
      <c r="D96" s="245" t="s">
        <v>241</v>
      </c>
      <c r="E96" s="43"/>
      <c r="F96" s="246" t="s">
        <v>315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1450</v>
      </c>
      <c r="G97" s="222"/>
      <c r="H97" s="226">
        <v>378.75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2" customFormat="1">
      <c r="A98" s="12"/>
      <c r="B98" s="221"/>
      <c r="C98" s="222"/>
      <c r="D98" s="223" t="s">
        <v>175</v>
      </c>
      <c r="E98" s="224" t="s">
        <v>19</v>
      </c>
      <c r="F98" s="225" t="s">
        <v>1451</v>
      </c>
      <c r="G98" s="222"/>
      <c r="H98" s="226">
        <v>47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2" t="s">
        <v>175</v>
      </c>
      <c r="AU98" s="232" t="s">
        <v>79</v>
      </c>
      <c r="AV98" s="12" t="s">
        <v>79</v>
      </c>
      <c r="AW98" s="12" t="s">
        <v>31</v>
      </c>
      <c r="AX98" s="12" t="s">
        <v>69</v>
      </c>
      <c r="AY98" s="232" t="s">
        <v>151</v>
      </c>
    </row>
    <row r="99" s="14" customFormat="1">
      <c r="A99" s="14"/>
      <c r="B99" s="250"/>
      <c r="C99" s="251"/>
      <c r="D99" s="223" t="s">
        <v>175</v>
      </c>
      <c r="E99" s="252" t="s">
        <v>19</v>
      </c>
      <c r="F99" s="253" t="s">
        <v>249</v>
      </c>
      <c r="G99" s="251"/>
      <c r="H99" s="254">
        <v>425.75</v>
      </c>
      <c r="I99" s="255"/>
      <c r="J99" s="251"/>
      <c r="K99" s="251"/>
      <c r="L99" s="256"/>
      <c r="M99" s="257"/>
      <c r="N99" s="258"/>
      <c r="O99" s="258"/>
      <c r="P99" s="258"/>
      <c r="Q99" s="258"/>
      <c r="R99" s="258"/>
      <c r="S99" s="258"/>
      <c r="T99" s="25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0" t="s">
        <v>175</v>
      </c>
      <c r="AU99" s="260" t="s">
        <v>79</v>
      </c>
      <c r="AV99" s="14" t="s">
        <v>150</v>
      </c>
      <c r="AW99" s="14" t="s">
        <v>31</v>
      </c>
      <c r="AX99" s="14" t="s">
        <v>77</v>
      </c>
      <c r="AY99" s="260" t="s">
        <v>151</v>
      </c>
    </row>
    <row r="100" s="2" customFormat="1" ht="37.8" customHeight="1">
      <c r="A100" s="41"/>
      <c r="B100" s="42"/>
      <c r="C100" s="208" t="s">
        <v>150</v>
      </c>
      <c r="D100" s="208" t="s">
        <v>152</v>
      </c>
      <c r="E100" s="209" t="s">
        <v>318</v>
      </c>
      <c r="F100" s="210" t="s">
        <v>319</v>
      </c>
      <c r="G100" s="211" t="s">
        <v>276</v>
      </c>
      <c r="H100" s="212">
        <v>1703</v>
      </c>
      <c r="I100" s="213"/>
      <c r="J100" s="214">
        <f>ROUND(I100*H100,2)</f>
        <v>0</v>
      </c>
      <c r="K100" s="210" t="s">
        <v>239</v>
      </c>
      <c r="L100" s="47"/>
      <c r="M100" s="215" t="s">
        <v>19</v>
      </c>
      <c r="N100" s="216" t="s">
        <v>40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150</v>
      </c>
      <c r="AT100" s="219" t="s">
        <v>152</v>
      </c>
      <c r="AU100" s="219" t="s">
        <v>79</v>
      </c>
      <c r="AY100" s="20" t="s">
        <v>151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77</v>
      </c>
      <c r="BK100" s="220">
        <f>ROUND(I100*H100,2)</f>
        <v>0</v>
      </c>
      <c r="BL100" s="20" t="s">
        <v>150</v>
      </c>
      <c r="BM100" s="219" t="s">
        <v>1452</v>
      </c>
    </row>
    <row r="101" s="2" customFormat="1">
      <c r="A101" s="41"/>
      <c r="B101" s="42"/>
      <c r="C101" s="43"/>
      <c r="D101" s="245" t="s">
        <v>241</v>
      </c>
      <c r="E101" s="43"/>
      <c r="F101" s="246" t="s">
        <v>321</v>
      </c>
      <c r="G101" s="43"/>
      <c r="H101" s="43"/>
      <c r="I101" s="247"/>
      <c r="J101" s="43"/>
      <c r="K101" s="43"/>
      <c r="L101" s="47"/>
      <c r="M101" s="248"/>
      <c r="N101" s="24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241</v>
      </c>
      <c r="AU101" s="20" t="s">
        <v>79</v>
      </c>
    </row>
    <row r="102" s="12" customFormat="1">
      <c r="A102" s="12"/>
      <c r="B102" s="221"/>
      <c r="C102" s="222"/>
      <c r="D102" s="223" t="s">
        <v>175</v>
      </c>
      <c r="E102" s="224" t="s">
        <v>19</v>
      </c>
      <c r="F102" s="225" t="s">
        <v>1453</v>
      </c>
      <c r="G102" s="222"/>
      <c r="H102" s="226">
        <v>1703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175</v>
      </c>
      <c r="AU102" s="232" t="s">
        <v>79</v>
      </c>
      <c r="AV102" s="12" t="s">
        <v>79</v>
      </c>
      <c r="AW102" s="12" t="s">
        <v>31</v>
      </c>
      <c r="AX102" s="12" t="s">
        <v>69</v>
      </c>
      <c r="AY102" s="232" t="s">
        <v>151</v>
      </c>
    </row>
    <row r="103" s="14" customFormat="1">
      <c r="A103" s="14"/>
      <c r="B103" s="250"/>
      <c r="C103" s="251"/>
      <c r="D103" s="223" t="s">
        <v>175</v>
      </c>
      <c r="E103" s="252" t="s">
        <v>19</v>
      </c>
      <c r="F103" s="253" t="s">
        <v>249</v>
      </c>
      <c r="G103" s="251"/>
      <c r="H103" s="254">
        <v>1703</v>
      </c>
      <c r="I103" s="255"/>
      <c r="J103" s="251"/>
      <c r="K103" s="251"/>
      <c r="L103" s="256"/>
      <c r="M103" s="257"/>
      <c r="N103" s="258"/>
      <c r="O103" s="258"/>
      <c r="P103" s="258"/>
      <c r="Q103" s="258"/>
      <c r="R103" s="258"/>
      <c r="S103" s="258"/>
      <c r="T103" s="25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0" t="s">
        <v>175</v>
      </c>
      <c r="AU103" s="260" t="s">
        <v>79</v>
      </c>
      <c r="AV103" s="14" t="s">
        <v>150</v>
      </c>
      <c r="AW103" s="14" t="s">
        <v>31</v>
      </c>
      <c r="AX103" s="14" t="s">
        <v>77</v>
      </c>
      <c r="AY103" s="260" t="s">
        <v>151</v>
      </c>
    </row>
    <row r="104" s="2" customFormat="1" ht="24.15" customHeight="1">
      <c r="A104" s="41"/>
      <c r="B104" s="42"/>
      <c r="C104" s="208" t="s">
        <v>167</v>
      </c>
      <c r="D104" s="208" t="s">
        <v>152</v>
      </c>
      <c r="E104" s="209" t="s">
        <v>324</v>
      </c>
      <c r="F104" s="210" t="s">
        <v>325</v>
      </c>
      <c r="G104" s="211" t="s">
        <v>276</v>
      </c>
      <c r="H104" s="212">
        <v>62</v>
      </c>
      <c r="I104" s="213"/>
      <c r="J104" s="214">
        <f>ROUND(I104*H104,2)</f>
        <v>0</v>
      </c>
      <c r="K104" s="210" t="s">
        <v>239</v>
      </c>
      <c r="L104" s="47"/>
      <c r="M104" s="215" t="s">
        <v>19</v>
      </c>
      <c r="N104" s="216" t="s">
        <v>40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150</v>
      </c>
      <c r="AT104" s="219" t="s">
        <v>152</v>
      </c>
      <c r="AU104" s="219" t="s">
        <v>79</v>
      </c>
      <c r="AY104" s="20" t="s">
        <v>151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77</v>
      </c>
      <c r="BK104" s="220">
        <f>ROUND(I104*H104,2)</f>
        <v>0</v>
      </c>
      <c r="BL104" s="20" t="s">
        <v>150</v>
      </c>
      <c r="BM104" s="219" t="s">
        <v>1454</v>
      </c>
    </row>
    <row r="105" s="2" customFormat="1">
      <c r="A105" s="41"/>
      <c r="B105" s="42"/>
      <c r="C105" s="43"/>
      <c r="D105" s="245" t="s">
        <v>241</v>
      </c>
      <c r="E105" s="43"/>
      <c r="F105" s="246" t="s">
        <v>327</v>
      </c>
      <c r="G105" s="43"/>
      <c r="H105" s="43"/>
      <c r="I105" s="247"/>
      <c r="J105" s="43"/>
      <c r="K105" s="43"/>
      <c r="L105" s="47"/>
      <c r="M105" s="248"/>
      <c r="N105" s="249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241</v>
      </c>
      <c r="AU105" s="20" t="s">
        <v>79</v>
      </c>
    </row>
    <row r="106" s="12" customFormat="1">
      <c r="A106" s="12"/>
      <c r="B106" s="221"/>
      <c r="C106" s="222"/>
      <c r="D106" s="223" t="s">
        <v>175</v>
      </c>
      <c r="E106" s="224" t="s">
        <v>19</v>
      </c>
      <c r="F106" s="225" t="s">
        <v>589</v>
      </c>
      <c r="G106" s="222"/>
      <c r="H106" s="226">
        <v>62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175</v>
      </c>
      <c r="AU106" s="232" t="s">
        <v>79</v>
      </c>
      <c r="AV106" s="12" t="s">
        <v>79</v>
      </c>
      <c r="AW106" s="12" t="s">
        <v>31</v>
      </c>
      <c r="AX106" s="12" t="s">
        <v>69</v>
      </c>
      <c r="AY106" s="232" t="s">
        <v>151</v>
      </c>
    </row>
    <row r="107" s="14" customFormat="1">
      <c r="A107" s="14"/>
      <c r="B107" s="250"/>
      <c r="C107" s="251"/>
      <c r="D107" s="223" t="s">
        <v>175</v>
      </c>
      <c r="E107" s="252" t="s">
        <v>19</v>
      </c>
      <c r="F107" s="253" t="s">
        <v>249</v>
      </c>
      <c r="G107" s="251"/>
      <c r="H107" s="254">
        <v>62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0" t="s">
        <v>175</v>
      </c>
      <c r="AU107" s="260" t="s">
        <v>79</v>
      </c>
      <c r="AV107" s="14" t="s">
        <v>150</v>
      </c>
      <c r="AW107" s="14" t="s">
        <v>31</v>
      </c>
      <c r="AX107" s="14" t="s">
        <v>77</v>
      </c>
      <c r="AY107" s="260" t="s">
        <v>151</v>
      </c>
    </row>
    <row r="108" s="2" customFormat="1" ht="24.15" customHeight="1">
      <c r="A108" s="41"/>
      <c r="B108" s="42"/>
      <c r="C108" s="208" t="s">
        <v>171</v>
      </c>
      <c r="D108" s="208" t="s">
        <v>152</v>
      </c>
      <c r="E108" s="209" t="s">
        <v>330</v>
      </c>
      <c r="F108" s="210" t="s">
        <v>331</v>
      </c>
      <c r="G108" s="211" t="s">
        <v>332</v>
      </c>
      <c r="H108" s="212">
        <v>766.35000000000002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1455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334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1456</v>
      </c>
      <c r="G110" s="222"/>
      <c r="H110" s="226">
        <v>766.35000000000002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766.35000000000002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24.15" customHeight="1">
      <c r="A112" s="41"/>
      <c r="B112" s="42"/>
      <c r="C112" s="208" t="s">
        <v>177</v>
      </c>
      <c r="D112" s="208" t="s">
        <v>152</v>
      </c>
      <c r="E112" s="209" t="s">
        <v>337</v>
      </c>
      <c r="F112" s="210" t="s">
        <v>338</v>
      </c>
      <c r="G112" s="211" t="s">
        <v>276</v>
      </c>
      <c r="H112" s="212">
        <v>425.75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1457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340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1458</v>
      </c>
      <c r="G114" s="222"/>
      <c r="H114" s="226">
        <v>425.75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4" customFormat="1">
      <c r="A115" s="14"/>
      <c r="B115" s="250"/>
      <c r="C115" s="251"/>
      <c r="D115" s="223" t="s">
        <v>175</v>
      </c>
      <c r="E115" s="252" t="s">
        <v>19</v>
      </c>
      <c r="F115" s="253" t="s">
        <v>249</v>
      </c>
      <c r="G115" s="251"/>
      <c r="H115" s="254">
        <v>425.75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0" t="s">
        <v>175</v>
      </c>
      <c r="AU115" s="260" t="s">
        <v>79</v>
      </c>
      <c r="AV115" s="14" t="s">
        <v>150</v>
      </c>
      <c r="AW115" s="14" t="s">
        <v>31</v>
      </c>
      <c r="AX115" s="14" t="s">
        <v>77</v>
      </c>
      <c r="AY115" s="260" t="s">
        <v>151</v>
      </c>
    </row>
    <row r="116" s="2" customFormat="1" ht="16.5" customHeight="1">
      <c r="A116" s="41"/>
      <c r="B116" s="42"/>
      <c r="C116" s="208" t="s">
        <v>181</v>
      </c>
      <c r="D116" s="208" t="s">
        <v>152</v>
      </c>
      <c r="E116" s="209" t="s">
        <v>360</v>
      </c>
      <c r="F116" s="210" t="s">
        <v>361</v>
      </c>
      <c r="G116" s="211" t="s">
        <v>245</v>
      </c>
      <c r="H116" s="212">
        <v>1379.7000000000001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1459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363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1446</v>
      </c>
      <c r="G118" s="222"/>
      <c r="H118" s="226">
        <v>1379.7000000000001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69</v>
      </c>
      <c r="AY118" s="232" t="s">
        <v>151</v>
      </c>
    </row>
    <row r="119" s="14" customFormat="1">
      <c r="A119" s="14"/>
      <c r="B119" s="250"/>
      <c r="C119" s="251"/>
      <c r="D119" s="223" t="s">
        <v>175</v>
      </c>
      <c r="E119" s="252" t="s">
        <v>19</v>
      </c>
      <c r="F119" s="253" t="s">
        <v>249</v>
      </c>
      <c r="G119" s="251"/>
      <c r="H119" s="254">
        <v>1379.7000000000001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0" t="s">
        <v>175</v>
      </c>
      <c r="AU119" s="260" t="s">
        <v>79</v>
      </c>
      <c r="AV119" s="14" t="s">
        <v>150</v>
      </c>
      <c r="AW119" s="14" t="s">
        <v>31</v>
      </c>
      <c r="AX119" s="14" t="s">
        <v>77</v>
      </c>
      <c r="AY119" s="260" t="s">
        <v>151</v>
      </c>
    </row>
    <row r="120" s="2" customFormat="1" ht="24.15" customHeight="1">
      <c r="A120" s="41"/>
      <c r="B120" s="42"/>
      <c r="C120" s="208" t="s">
        <v>185</v>
      </c>
      <c r="D120" s="208" t="s">
        <v>152</v>
      </c>
      <c r="E120" s="209" t="s">
        <v>374</v>
      </c>
      <c r="F120" s="210" t="s">
        <v>375</v>
      </c>
      <c r="G120" s="211" t="s">
        <v>245</v>
      </c>
      <c r="H120" s="212">
        <v>351.60000000000002</v>
      </c>
      <c r="I120" s="213"/>
      <c r="J120" s="214">
        <f>ROUND(I120*H120,2)</f>
        <v>0</v>
      </c>
      <c r="K120" s="210" t="s">
        <v>239</v>
      </c>
      <c r="L120" s="47"/>
      <c r="M120" s="215" t="s">
        <v>19</v>
      </c>
      <c r="N120" s="216" t="s">
        <v>40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150</v>
      </c>
      <c r="AT120" s="219" t="s">
        <v>152</v>
      </c>
      <c r="AU120" s="219" t="s">
        <v>79</v>
      </c>
      <c r="AY120" s="20" t="s">
        <v>151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77</v>
      </c>
      <c r="BK120" s="220">
        <f>ROUND(I120*H120,2)</f>
        <v>0</v>
      </c>
      <c r="BL120" s="20" t="s">
        <v>150</v>
      </c>
      <c r="BM120" s="219" t="s">
        <v>1460</v>
      </c>
    </row>
    <row r="121" s="2" customFormat="1">
      <c r="A121" s="41"/>
      <c r="B121" s="42"/>
      <c r="C121" s="43"/>
      <c r="D121" s="245" t="s">
        <v>241</v>
      </c>
      <c r="E121" s="43"/>
      <c r="F121" s="246" t="s">
        <v>377</v>
      </c>
      <c r="G121" s="43"/>
      <c r="H121" s="43"/>
      <c r="I121" s="247"/>
      <c r="J121" s="43"/>
      <c r="K121" s="43"/>
      <c r="L121" s="47"/>
      <c r="M121" s="248"/>
      <c r="N121" s="24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241</v>
      </c>
      <c r="AU121" s="20" t="s">
        <v>79</v>
      </c>
    </row>
    <row r="122" s="12" customFormat="1">
      <c r="A122" s="12"/>
      <c r="B122" s="221"/>
      <c r="C122" s="222"/>
      <c r="D122" s="223" t="s">
        <v>175</v>
      </c>
      <c r="E122" s="224" t="s">
        <v>19</v>
      </c>
      <c r="F122" s="225" t="s">
        <v>1461</v>
      </c>
      <c r="G122" s="222"/>
      <c r="H122" s="226">
        <v>351.60000000000002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2" t="s">
        <v>175</v>
      </c>
      <c r="AU122" s="232" t="s">
        <v>79</v>
      </c>
      <c r="AV122" s="12" t="s">
        <v>79</v>
      </c>
      <c r="AW122" s="12" t="s">
        <v>31</v>
      </c>
      <c r="AX122" s="12" t="s">
        <v>69</v>
      </c>
      <c r="AY122" s="232" t="s">
        <v>151</v>
      </c>
    </row>
    <row r="123" s="14" customFormat="1">
      <c r="A123" s="14"/>
      <c r="B123" s="250"/>
      <c r="C123" s="251"/>
      <c r="D123" s="223" t="s">
        <v>175</v>
      </c>
      <c r="E123" s="252" t="s">
        <v>19</v>
      </c>
      <c r="F123" s="253" t="s">
        <v>249</v>
      </c>
      <c r="G123" s="251"/>
      <c r="H123" s="254">
        <v>351.60000000000002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175</v>
      </c>
      <c r="AU123" s="260" t="s">
        <v>79</v>
      </c>
      <c r="AV123" s="14" t="s">
        <v>150</v>
      </c>
      <c r="AW123" s="14" t="s">
        <v>31</v>
      </c>
      <c r="AX123" s="14" t="s">
        <v>77</v>
      </c>
      <c r="AY123" s="260" t="s">
        <v>151</v>
      </c>
    </row>
    <row r="124" s="2" customFormat="1" ht="24.15" customHeight="1">
      <c r="A124" s="41"/>
      <c r="B124" s="42"/>
      <c r="C124" s="208" t="s">
        <v>189</v>
      </c>
      <c r="D124" s="208" t="s">
        <v>152</v>
      </c>
      <c r="E124" s="209" t="s">
        <v>634</v>
      </c>
      <c r="F124" s="210" t="s">
        <v>635</v>
      </c>
      <c r="G124" s="211" t="s">
        <v>245</v>
      </c>
      <c r="H124" s="212">
        <v>351.60000000000002</v>
      </c>
      <c r="I124" s="213"/>
      <c r="J124" s="214">
        <f>ROUND(I124*H124,2)</f>
        <v>0</v>
      </c>
      <c r="K124" s="210" t="s">
        <v>239</v>
      </c>
      <c r="L124" s="47"/>
      <c r="M124" s="215" t="s">
        <v>19</v>
      </c>
      <c r="N124" s="216" t="s">
        <v>40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150</v>
      </c>
      <c r="AT124" s="219" t="s">
        <v>152</v>
      </c>
      <c r="AU124" s="219" t="s">
        <v>79</v>
      </c>
      <c r="AY124" s="20" t="s">
        <v>151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77</v>
      </c>
      <c r="BK124" s="220">
        <f>ROUND(I124*H124,2)</f>
        <v>0</v>
      </c>
      <c r="BL124" s="20" t="s">
        <v>150</v>
      </c>
      <c r="BM124" s="219" t="s">
        <v>1462</v>
      </c>
    </row>
    <row r="125" s="2" customFormat="1">
      <c r="A125" s="41"/>
      <c r="B125" s="42"/>
      <c r="C125" s="43"/>
      <c r="D125" s="245" t="s">
        <v>241</v>
      </c>
      <c r="E125" s="43"/>
      <c r="F125" s="246" t="s">
        <v>637</v>
      </c>
      <c r="G125" s="43"/>
      <c r="H125" s="43"/>
      <c r="I125" s="247"/>
      <c r="J125" s="43"/>
      <c r="K125" s="43"/>
      <c r="L125" s="47"/>
      <c r="M125" s="248"/>
      <c r="N125" s="249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241</v>
      </c>
      <c r="AU125" s="20" t="s">
        <v>79</v>
      </c>
    </row>
    <row r="126" s="12" customFormat="1">
      <c r="A126" s="12"/>
      <c r="B126" s="221"/>
      <c r="C126" s="222"/>
      <c r="D126" s="223" t="s">
        <v>175</v>
      </c>
      <c r="E126" s="224" t="s">
        <v>19</v>
      </c>
      <c r="F126" s="225" t="s">
        <v>1463</v>
      </c>
      <c r="G126" s="222"/>
      <c r="H126" s="226">
        <v>351.60000000000002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175</v>
      </c>
      <c r="AU126" s="232" t="s">
        <v>79</v>
      </c>
      <c r="AV126" s="12" t="s">
        <v>79</v>
      </c>
      <c r="AW126" s="12" t="s">
        <v>31</v>
      </c>
      <c r="AX126" s="12" t="s">
        <v>69</v>
      </c>
      <c r="AY126" s="232" t="s">
        <v>151</v>
      </c>
    </row>
    <row r="127" s="14" customFormat="1">
      <c r="A127" s="14"/>
      <c r="B127" s="250"/>
      <c r="C127" s="251"/>
      <c r="D127" s="223" t="s">
        <v>175</v>
      </c>
      <c r="E127" s="252" t="s">
        <v>19</v>
      </c>
      <c r="F127" s="253" t="s">
        <v>249</v>
      </c>
      <c r="G127" s="251"/>
      <c r="H127" s="254">
        <v>351.60000000000002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175</v>
      </c>
      <c r="AU127" s="260" t="s">
        <v>79</v>
      </c>
      <c r="AV127" s="14" t="s">
        <v>150</v>
      </c>
      <c r="AW127" s="14" t="s">
        <v>31</v>
      </c>
      <c r="AX127" s="14" t="s">
        <v>77</v>
      </c>
      <c r="AY127" s="260" t="s">
        <v>151</v>
      </c>
    </row>
    <row r="128" s="2" customFormat="1" ht="16.5" customHeight="1">
      <c r="A128" s="41"/>
      <c r="B128" s="42"/>
      <c r="C128" s="208" t="s">
        <v>193</v>
      </c>
      <c r="D128" s="208" t="s">
        <v>152</v>
      </c>
      <c r="E128" s="209" t="s">
        <v>386</v>
      </c>
      <c r="F128" s="210" t="s">
        <v>387</v>
      </c>
      <c r="G128" s="211" t="s">
        <v>245</v>
      </c>
      <c r="H128" s="212">
        <v>351.60000000000002</v>
      </c>
      <c r="I128" s="213"/>
      <c r="J128" s="214">
        <f>ROUND(I128*H128,2)</f>
        <v>0</v>
      </c>
      <c r="K128" s="210" t="s">
        <v>239</v>
      </c>
      <c r="L128" s="47"/>
      <c r="M128" s="215" t="s">
        <v>19</v>
      </c>
      <c r="N128" s="216" t="s">
        <v>40</v>
      </c>
      <c r="O128" s="87"/>
      <c r="P128" s="217">
        <f>O128*H128</f>
        <v>0</v>
      </c>
      <c r="Q128" s="217">
        <v>0.0012700000000000001</v>
      </c>
      <c r="R128" s="217">
        <f>Q128*H128</f>
        <v>0.44653200000000004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150</v>
      </c>
      <c r="AT128" s="219" t="s">
        <v>152</v>
      </c>
      <c r="AU128" s="219" t="s">
        <v>79</v>
      </c>
      <c r="AY128" s="20" t="s">
        <v>151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77</v>
      </c>
      <c r="BK128" s="220">
        <f>ROUND(I128*H128,2)</f>
        <v>0</v>
      </c>
      <c r="BL128" s="20" t="s">
        <v>150</v>
      </c>
      <c r="BM128" s="219" t="s">
        <v>1464</v>
      </c>
    </row>
    <row r="129" s="2" customFormat="1">
      <c r="A129" s="41"/>
      <c r="B129" s="42"/>
      <c r="C129" s="43"/>
      <c r="D129" s="245" t="s">
        <v>241</v>
      </c>
      <c r="E129" s="43"/>
      <c r="F129" s="246" t="s">
        <v>389</v>
      </c>
      <c r="G129" s="43"/>
      <c r="H129" s="43"/>
      <c r="I129" s="247"/>
      <c r="J129" s="43"/>
      <c r="K129" s="43"/>
      <c r="L129" s="47"/>
      <c r="M129" s="248"/>
      <c r="N129" s="249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241</v>
      </c>
      <c r="AU129" s="20" t="s">
        <v>79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1463</v>
      </c>
      <c r="G130" s="222"/>
      <c r="H130" s="226">
        <v>351.60000000000002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69</v>
      </c>
      <c r="AY130" s="232" t="s">
        <v>151</v>
      </c>
    </row>
    <row r="131" s="14" customFormat="1">
      <c r="A131" s="14"/>
      <c r="B131" s="250"/>
      <c r="C131" s="251"/>
      <c r="D131" s="223" t="s">
        <v>175</v>
      </c>
      <c r="E131" s="252" t="s">
        <v>19</v>
      </c>
      <c r="F131" s="253" t="s">
        <v>249</v>
      </c>
      <c r="G131" s="251"/>
      <c r="H131" s="254">
        <v>351.60000000000002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175</v>
      </c>
      <c r="AU131" s="260" t="s">
        <v>79</v>
      </c>
      <c r="AV131" s="14" t="s">
        <v>150</v>
      </c>
      <c r="AW131" s="14" t="s">
        <v>31</v>
      </c>
      <c r="AX131" s="14" t="s">
        <v>77</v>
      </c>
      <c r="AY131" s="260" t="s">
        <v>151</v>
      </c>
    </row>
    <row r="132" s="2" customFormat="1" ht="16.5" customHeight="1">
      <c r="A132" s="41"/>
      <c r="B132" s="42"/>
      <c r="C132" s="261" t="s">
        <v>8</v>
      </c>
      <c r="D132" s="261" t="s">
        <v>349</v>
      </c>
      <c r="E132" s="262" t="s">
        <v>392</v>
      </c>
      <c r="F132" s="263" t="s">
        <v>393</v>
      </c>
      <c r="G132" s="264" t="s">
        <v>394</v>
      </c>
      <c r="H132" s="265">
        <v>8.7899999999999991</v>
      </c>
      <c r="I132" s="266"/>
      <c r="J132" s="267">
        <f>ROUND(I132*H132,2)</f>
        <v>0</v>
      </c>
      <c r="K132" s="263" t="s">
        <v>239</v>
      </c>
      <c r="L132" s="268"/>
      <c r="M132" s="269" t="s">
        <v>19</v>
      </c>
      <c r="N132" s="270" t="s">
        <v>40</v>
      </c>
      <c r="O132" s="87"/>
      <c r="P132" s="217">
        <f>O132*H132</f>
        <v>0</v>
      </c>
      <c r="Q132" s="217">
        <v>0.001</v>
      </c>
      <c r="R132" s="217">
        <f>Q132*H132</f>
        <v>0.0087899999999999992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181</v>
      </c>
      <c r="AT132" s="219" t="s">
        <v>349</v>
      </c>
      <c r="AU132" s="219" t="s">
        <v>79</v>
      </c>
      <c r="AY132" s="20" t="s">
        <v>151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77</v>
      </c>
      <c r="BK132" s="220">
        <f>ROUND(I132*H132,2)</f>
        <v>0</v>
      </c>
      <c r="BL132" s="20" t="s">
        <v>150</v>
      </c>
      <c r="BM132" s="219" t="s">
        <v>1465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1466</v>
      </c>
      <c r="G133" s="222"/>
      <c r="H133" s="226">
        <v>8.7899999999999991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8.7899999999999991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11" customFormat="1" ht="22.8" customHeight="1">
      <c r="A135" s="11"/>
      <c r="B135" s="194"/>
      <c r="C135" s="195"/>
      <c r="D135" s="196" t="s">
        <v>68</v>
      </c>
      <c r="E135" s="243" t="s">
        <v>79</v>
      </c>
      <c r="F135" s="243" t="s">
        <v>406</v>
      </c>
      <c r="G135" s="195"/>
      <c r="H135" s="195"/>
      <c r="I135" s="198"/>
      <c r="J135" s="244">
        <f>BK135</f>
        <v>0</v>
      </c>
      <c r="K135" s="195"/>
      <c r="L135" s="200"/>
      <c r="M135" s="201"/>
      <c r="N135" s="202"/>
      <c r="O135" s="202"/>
      <c r="P135" s="203">
        <f>SUM(P136:P144)</f>
        <v>0</v>
      </c>
      <c r="Q135" s="202"/>
      <c r="R135" s="203">
        <f>SUM(R136:R144)</f>
        <v>79.778626599999996</v>
      </c>
      <c r="S135" s="202"/>
      <c r="T135" s="204">
        <f>SUM(T136:T144)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5" t="s">
        <v>77</v>
      </c>
      <c r="AT135" s="206" t="s">
        <v>68</v>
      </c>
      <c r="AU135" s="206" t="s">
        <v>77</v>
      </c>
      <c r="AY135" s="205" t="s">
        <v>151</v>
      </c>
      <c r="BK135" s="207">
        <f>SUM(BK136:BK144)</f>
        <v>0</v>
      </c>
    </row>
    <row r="136" s="2" customFormat="1" ht="24.15" customHeight="1">
      <c r="A136" s="41"/>
      <c r="B136" s="42"/>
      <c r="C136" s="208" t="s">
        <v>200</v>
      </c>
      <c r="D136" s="208" t="s">
        <v>152</v>
      </c>
      <c r="E136" s="209" t="s">
        <v>408</v>
      </c>
      <c r="F136" s="210" t="s">
        <v>409</v>
      </c>
      <c r="G136" s="211" t="s">
        <v>245</v>
      </c>
      <c r="H136" s="212">
        <v>348.83999999999997</v>
      </c>
      <c r="I136" s="213"/>
      <c r="J136" s="214">
        <f>ROUND(I136*H136,2)</f>
        <v>0</v>
      </c>
      <c r="K136" s="210" t="s">
        <v>239</v>
      </c>
      <c r="L136" s="47"/>
      <c r="M136" s="215" t="s">
        <v>19</v>
      </c>
      <c r="N136" s="216" t="s">
        <v>40</v>
      </c>
      <c r="O136" s="87"/>
      <c r="P136" s="217">
        <f>O136*H136</f>
        <v>0</v>
      </c>
      <c r="Q136" s="217">
        <v>0.00031</v>
      </c>
      <c r="R136" s="217">
        <f>Q136*H136</f>
        <v>0.1081404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150</v>
      </c>
      <c r="AT136" s="219" t="s">
        <v>152</v>
      </c>
      <c r="AU136" s="219" t="s">
        <v>79</v>
      </c>
      <c r="AY136" s="20" t="s">
        <v>151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77</v>
      </c>
      <c r="BK136" s="220">
        <f>ROUND(I136*H136,2)</f>
        <v>0</v>
      </c>
      <c r="BL136" s="20" t="s">
        <v>150</v>
      </c>
      <c r="BM136" s="219" t="s">
        <v>1467</v>
      </c>
    </row>
    <row r="137" s="2" customFormat="1">
      <c r="A137" s="41"/>
      <c r="B137" s="42"/>
      <c r="C137" s="43"/>
      <c r="D137" s="245" t="s">
        <v>241</v>
      </c>
      <c r="E137" s="43"/>
      <c r="F137" s="246" t="s">
        <v>411</v>
      </c>
      <c r="G137" s="43"/>
      <c r="H137" s="43"/>
      <c r="I137" s="247"/>
      <c r="J137" s="43"/>
      <c r="K137" s="43"/>
      <c r="L137" s="47"/>
      <c r="M137" s="248"/>
      <c r="N137" s="24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241</v>
      </c>
      <c r="AU137" s="20" t="s">
        <v>79</v>
      </c>
    </row>
    <row r="138" s="12" customFormat="1">
      <c r="A138" s="12"/>
      <c r="B138" s="221"/>
      <c r="C138" s="222"/>
      <c r="D138" s="223" t="s">
        <v>175</v>
      </c>
      <c r="E138" s="224" t="s">
        <v>19</v>
      </c>
      <c r="F138" s="225" t="s">
        <v>1468</v>
      </c>
      <c r="G138" s="222"/>
      <c r="H138" s="226">
        <v>348.83999999999997</v>
      </c>
      <c r="I138" s="227"/>
      <c r="J138" s="222"/>
      <c r="K138" s="222"/>
      <c r="L138" s="228"/>
      <c r="M138" s="229"/>
      <c r="N138" s="230"/>
      <c r="O138" s="230"/>
      <c r="P138" s="230"/>
      <c r="Q138" s="230"/>
      <c r="R138" s="230"/>
      <c r="S138" s="230"/>
      <c r="T138" s="23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2" t="s">
        <v>175</v>
      </c>
      <c r="AU138" s="232" t="s">
        <v>79</v>
      </c>
      <c r="AV138" s="12" t="s">
        <v>79</v>
      </c>
      <c r="AW138" s="12" t="s">
        <v>31</v>
      </c>
      <c r="AX138" s="12" t="s">
        <v>77</v>
      </c>
      <c r="AY138" s="232" t="s">
        <v>151</v>
      </c>
    </row>
    <row r="139" s="2" customFormat="1" ht="16.5" customHeight="1">
      <c r="A139" s="41"/>
      <c r="B139" s="42"/>
      <c r="C139" s="261" t="s">
        <v>204</v>
      </c>
      <c r="D139" s="261" t="s">
        <v>349</v>
      </c>
      <c r="E139" s="262" t="s">
        <v>415</v>
      </c>
      <c r="F139" s="263" t="s">
        <v>416</v>
      </c>
      <c r="G139" s="264" t="s">
        <v>245</v>
      </c>
      <c r="H139" s="265">
        <v>413.20100000000002</v>
      </c>
      <c r="I139" s="266"/>
      <c r="J139" s="267">
        <f>ROUND(I139*H139,2)</f>
        <v>0</v>
      </c>
      <c r="K139" s="263" t="s">
        <v>239</v>
      </c>
      <c r="L139" s="268"/>
      <c r="M139" s="269" t="s">
        <v>19</v>
      </c>
      <c r="N139" s="270" t="s">
        <v>40</v>
      </c>
      <c r="O139" s="87"/>
      <c r="P139" s="217">
        <f>O139*H139</f>
        <v>0</v>
      </c>
      <c r="Q139" s="217">
        <v>0.00020000000000000001</v>
      </c>
      <c r="R139" s="217">
        <f>Q139*H139</f>
        <v>0.082640200000000011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181</v>
      </c>
      <c r="AT139" s="219" t="s">
        <v>349</v>
      </c>
      <c r="AU139" s="219" t="s">
        <v>79</v>
      </c>
      <c r="AY139" s="20" t="s">
        <v>151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77</v>
      </c>
      <c r="BK139" s="220">
        <f>ROUND(I139*H139,2)</f>
        <v>0</v>
      </c>
      <c r="BL139" s="20" t="s">
        <v>150</v>
      </c>
      <c r="BM139" s="219" t="s">
        <v>1469</v>
      </c>
    </row>
    <row r="140" s="12" customFormat="1">
      <c r="A140" s="12"/>
      <c r="B140" s="221"/>
      <c r="C140" s="222"/>
      <c r="D140" s="223" t="s">
        <v>175</v>
      </c>
      <c r="E140" s="222"/>
      <c r="F140" s="225" t="s">
        <v>1470</v>
      </c>
      <c r="G140" s="222"/>
      <c r="H140" s="226">
        <v>413.20100000000002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4</v>
      </c>
      <c r="AX140" s="12" t="s">
        <v>77</v>
      </c>
      <c r="AY140" s="232" t="s">
        <v>151</v>
      </c>
    </row>
    <row r="141" s="2" customFormat="1" ht="33" customHeight="1">
      <c r="A141" s="41"/>
      <c r="B141" s="42"/>
      <c r="C141" s="208" t="s">
        <v>208</v>
      </c>
      <c r="D141" s="208" t="s">
        <v>152</v>
      </c>
      <c r="E141" s="209" t="s">
        <v>420</v>
      </c>
      <c r="F141" s="210" t="s">
        <v>421</v>
      </c>
      <c r="G141" s="211" t="s">
        <v>422</v>
      </c>
      <c r="H141" s="212">
        <v>290.69999999999999</v>
      </c>
      <c r="I141" s="213"/>
      <c r="J141" s="214">
        <f>ROUND(I141*H141,2)</f>
        <v>0</v>
      </c>
      <c r="K141" s="210" t="s">
        <v>239</v>
      </c>
      <c r="L141" s="47"/>
      <c r="M141" s="215" t="s">
        <v>19</v>
      </c>
      <c r="N141" s="216" t="s">
        <v>40</v>
      </c>
      <c r="O141" s="87"/>
      <c r="P141" s="217">
        <f>O141*H141</f>
        <v>0</v>
      </c>
      <c r="Q141" s="217">
        <v>0.27378000000000002</v>
      </c>
      <c r="R141" s="217">
        <f>Q141*H141</f>
        <v>79.587845999999999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150</v>
      </c>
      <c r="AT141" s="219" t="s">
        <v>152</v>
      </c>
      <c r="AU141" s="219" t="s">
        <v>79</v>
      </c>
      <c r="AY141" s="20" t="s">
        <v>151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77</v>
      </c>
      <c r="BK141" s="220">
        <f>ROUND(I141*H141,2)</f>
        <v>0</v>
      </c>
      <c r="BL141" s="20" t="s">
        <v>150</v>
      </c>
      <c r="BM141" s="219" t="s">
        <v>1471</v>
      </c>
    </row>
    <row r="142" s="2" customFormat="1">
      <c r="A142" s="41"/>
      <c r="B142" s="42"/>
      <c r="C142" s="43"/>
      <c r="D142" s="245" t="s">
        <v>241</v>
      </c>
      <c r="E142" s="43"/>
      <c r="F142" s="246" t="s">
        <v>424</v>
      </c>
      <c r="G142" s="43"/>
      <c r="H142" s="43"/>
      <c r="I142" s="247"/>
      <c r="J142" s="43"/>
      <c r="K142" s="43"/>
      <c r="L142" s="47"/>
      <c r="M142" s="248"/>
      <c r="N142" s="24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241</v>
      </c>
      <c r="AU142" s="20" t="s">
        <v>79</v>
      </c>
    </row>
    <row r="143" s="12" customFormat="1">
      <c r="A143" s="12"/>
      <c r="B143" s="221"/>
      <c r="C143" s="222"/>
      <c r="D143" s="223" t="s">
        <v>175</v>
      </c>
      <c r="E143" s="224" t="s">
        <v>19</v>
      </c>
      <c r="F143" s="225" t="s">
        <v>1472</v>
      </c>
      <c r="G143" s="222"/>
      <c r="H143" s="226">
        <v>290.69999999999999</v>
      </c>
      <c r="I143" s="227"/>
      <c r="J143" s="222"/>
      <c r="K143" s="222"/>
      <c r="L143" s="228"/>
      <c r="M143" s="229"/>
      <c r="N143" s="230"/>
      <c r="O143" s="230"/>
      <c r="P143" s="230"/>
      <c r="Q143" s="230"/>
      <c r="R143" s="230"/>
      <c r="S143" s="230"/>
      <c r="T143" s="23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2" t="s">
        <v>175</v>
      </c>
      <c r="AU143" s="232" t="s">
        <v>79</v>
      </c>
      <c r="AV143" s="12" t="s">
        <v>79</v>
      </c>
      <c r="AW143" s="12" t="s">
        <v>31</v>
      </c>
      <c r="AX143" s="12" t="s">
        <v>69</v>
      </c>
      <c r="AY143" s="232" t="s">
        <v>151</v>
      </c>
    </row>
    <row r="144" s="14" customFormat="1">
      <c r="A144" s="14"/>
      <c r="B144" s="250"/>
      <c r="C144" s="251"/>
      <c r="D144" s="223" t="s">
        <v>175</v>
      </c>
      <c r="E144" s="252" t="s">
        <v>19</v>
      </c>
      <c r="F144" s="253" t="s">
        <v>249</v>
      </c>
      <c r="G144" s="251"/>
      <c r="H144" s="254">
        <v>290.69999999999999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175</v>
      </c>
      <c r="AU144" s="260" t="s">
        <v>79</v>
      </c>
      <c r="AV144" s="14" t="s">
        <v>150</v>
      </c>
      <c r="AW144" s="14" t="s">
        <v>31</v>
      </c>
      <c r="AX144" s="14" t="s">
        <v>77</v>
      </c>
      <c r="AY144" s="260" t="s">
        <v>151</v>
      </c>
    </row>
    <row r="145" s="11" customFormat="1" ht="22.8" customHeight="1">
      <c r="A145" s="11"/>
      <c r="B145" s="194"/>
      <c r="C145" s="195"/>
      <c r="D145" s="196" t="s">
        <v>68</v>
      </c>
      <c r="E145" s="243" t="s">
        <v>167</v>
      </c>
      <c r="F145" s="243" t="s">
        <v>485</v>
      </c>
      <c r="G145" s="195"/>
      <c r="H145" s="195"/>
      <c r="I145" s="198"/>
      <c r="J145" s="244">
        <f>BK145</f>
        <v>0</v>
      </c>
      <c r="K145" s="195"/>
      <c r="L145" s="200"/>
      <c r="M145" s="201"/>
      <c r="N145" s="202"/>
      <c r="O145" s="202"/>
      <c r="P145" s="203">
        <f>SUM(P146:P177)</f>
        <v>0</v>
      </c>
      <c r="Q145" s="202"/>
      <c r="R145" s="203">
        <f>SUM(R146:R177)</f>
        <v>89.945549999999997</v>
      </c>
      <c r="S145" s="202"/>
      <c r="T145" s="204">
        <f>SUM(T146:T177)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205" t="s">
        <v>77</v>
      </c>
      <c r="AT145" s="206" t="s">
        <v>68</v>
      </c>
      <c r="AU145" s="206" t="s">
        <v>77</v>
      </c>
      <c r="AY145" s="205" t="s">
        <v>151</v>
      </c>
      <c r="BK145" s="207">
        <f>SUM(BK146:BK177)</f>
        <v>0</v>
      </c>
    </row>
    <row r="146" s="2" customFormat="1" ht="37.8" customHeight="1">
      <c r="A146" s="41"/>
      <c r="B146" s="42"/>
      <c r="C146" s="208" t="s">
        <v>212</v>
      </c>
      <c r="D146" s="208" t="s">
        <v>152</v>
      </c>
      <c r="E146" s="209" t="s">
        <v>487</v>
      </c>
      <c r="F146" s="210" t="s">
        <v>488</v>
      </c>
      <c r="G146" s="211" t="s">
        <v>245</v>
      </c>
      <c r="H146" s="212">
        <v>1379.7000000000001</v>
      </c>
      <c r="I146" s="213"/>
      <c r="J146" s="214">
        <f>ROUND(I146*H146,2)</f>
        <v>0</v>
      </c>
      <c r="K146" s="210" t="s">
        <v>239</v>
      </c>
      <c r="L146" s="47"/>
      <c r="M146" s="215" t="s">
        <v>19</v>
      </c>
      <c r="N146" s="216" t="s">
        <v>40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150</v>
      </c>
      <c r="AT146" s="219" t="s">
        <v>152</v>
      </c>
      <c r="AU146" s="219" t="s">
        <v>79</v>
      </c>
      <c r="AY146" s="20" t="s">
        <v>151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77</v>
      </c>
      <c r="BK146" s="220">
        <f>ROUND(I146*H146,2)</f>
        <v>0</v>
      </c>
      <c r="BL146" s="20" t="s">
        <v>150</v>
      </c>
      <c r="BM146" s="219" t="s">
        <v>1473</v>
      </c>
    </row>
    <row r="147" s="2" customFormat="1">
      <c r="A147" s="41"/>
      <c r="B147" s="42"/>
      <c r="C147" s="43"/>
      <c r="D147" s="245" t="s">
        <v>241</v>
      </c>
      <c r="E147" s="43"/>
      <c r="F147" s="246" t="s">
        <v>490</v>
      </c>
      <c r="G147" s="43"/>
      <c r="H147" s="43"/>
      <c r="I147" s="247"/>
      <c r="J147" s="43"/>
      <c r="K147" s="43"/>
      <c r="L147" s="47"/>
      <c r="M147" s="248"/>
      <c r="N147" s="249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241</v>
      </c>
      <c r="AU147" s="20" t="s">
        <v>79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1474</v>
      </c>
      <c r="G148" s="222"/>
      <c r="H148" s="226">
        <v>1379.7000000000001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4" customFormat="1">
      <c r="A149" s="14"/>
      <c r="B149" s="250"/>
      <c r="C149" s="251"/>
      <c r="D149" s="223" t="s">
        <v>175</v>
      </c>
      <c r="E149" s="252" t="s">
        <v>19</v>
      </c>
      <c r="F149" s="253" t="s">
        <v>249</v>
      </c>
      <c r="G149" s="251"/>
      <c r="H149" s="254">
        <v>1379.7000000000001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175</v>
      </c>
      <c r="AU149" s="260" t="s">
        <v>79</v>
      </c>
      <c r="AV149" s="14" t="s">
        <v>150</v>
      </c>
      <c r="AW149" s="14" t="s">
        <v>31</v>
      </c>
      <c r="AX149" s="14" t="s">
        <v>77</v>
      </c>
      <c r="AY149" s="260" t="s">
        <v>151</v>
      </c>
    </row>
    <row r="150" s="2" customFormat="1" ht="16.5" customHeight="1">
      <c r="A150" s="41"/>
      <c r="B150" s="42"/>
      <c r="C150" s="261" t="s">
        <v>216</v>
      </c>
      <c r="D150" s="261" t="s">
        <v>349</v>
      </c>
      <c r="E150" s="262" t="s">
        <v>494</v>
      </c>
      <c r="F150" s="263" t="s">
        <v>495</v>
      </c>
      <c r="G150" s="264" t="s">
        <v>332</v>
      </c>
      <c r="H150" s="265">
        <v>39.734999999999999</v>
      </c>
      <c r="I150" s="266"/>
      <c r="J150" s="267">
        <f>ROUND(I150*H150,2)</f>
        <v>0</v>
      </c>
      <c r="K150" s="263" t="s">
        <v>239</v>
      </c>
      <c r="L150" s="268"/>
      <c r="M150" s="269" t="s">
        <v>19</v>
      </c>
      <c r="N150" s="270" t="s">
        <v>40</v>
      </c>
      <c r="O150" s="87"/>
      <c r="P150" s="217">
        <f>O150*H150</f>
        <v>0</v>
      </c>
      <c r="Q150" s="217">
        <v>1</v>
      </c>
      <c r="R150" s="217">
        <f>Q150*H150</f>
        <v>39.734999999999999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181</v>
      </c>
      <c r="AT150" s="219" t="s">
        <v>349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1475</v>
      </c>
    </row>
    <row r="151" s="12" customFormat="1">
      <c r="A151" s="12"/>
      <c r="B151" s="221"/>
      <c r="C151" s="222"/>
      <c r="D151" s="223" t="s">
        <v>175</v>
      </c>
      <c r="E151" s="224" t="s">
        <v>19</v>
      </c>
      <c r="F151" s="225" t="s">
        <v>1476</v>
      </c>
      <c r="G151" s="222"/>
      <c r="H151" s="226">
        <v>39.734999999999999</v>
      </c>
      <c r="I151" s="227"/>
      <c r="J151" s="222"/>
      <c r="K151" s="222"/>
      <c r="L151" s="228"/>
      <c r="M151" s="229"/>
      <c r="N151" s="230"/>
      <c r="O151" s="230"/>
      <c r="P151" s="230"/>
      <c r="Q151" s="230"/>
      <c r="R151" s="230"/>
      <c r="S151" s="230"/>
      <c r="T151" s="231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2" t="s">
        <v>175</v>
      </c>
      <c r="AU151" s="232" t="s">
        <v>79</v>
      </c>
      <c r="AV151" s="12" t="s">
        <v>79</v>
      </c>
      <c r="AW151" s="12" t="s">
        <v>31</v>
      </c>
      <c r="AX151" s="12" t="s">
        <v>69</v>
      </c>
      <c r="AY151" s="232" t="s">
        <v>151</v>
      </c>
    </row>
    <row r="152" s="14" customFormat="1">
      <c r="A152" s="14"/>
      <c r="B152" s="250"/>
      <c r="C152" s="251"/>
      <c r="D152" s="223" t="s">
        <v>175</v>
      </c>
      <c r="E152" s="252" t="s">
        <v>19</v>
      </c>
      <c r="F152" s="253" t="s">
        <v>249</v>
      </c>
      <c r="G152" s="251"/>
      <c r="H152" s="254">
        <v>39.734999999999999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175</v>
      </c>
      <c r="AU152" s="260" t="s">
        <v>79</v>
      </c>
      <c r="AV152" s="14" t="s">
        <v>150</v>
      </c>
      <c r="AW152" s="14" t="s">
        <v>31</v>
      </c>
      <c r="AX152" s="14" t="s">
        <v>77</v>
      </c>
      <c r="AY152" s="260" t="s">
        <v>151</v>
      </c>
    </row>
    <row r="153" s="2" customFormat="1" ht="21.75" customHeight="1">
      <c r="A153" s="41"/>
      <c r="B153" s="42"/>
      <c r="C153" s="208" t="s">
        <v>323</v>
      </c>
      <c r="D153" s="208" t="s">
        <v>152</v>
      </c>
      <c r="E153" s="209" t="s">
        <v>499</v>
      </c>
      <c r="F153" s="210" t="s">
        <v>500</v>
      </c>
      <c r="G153" s="211" t="s">
        <v>245</v>
      </c>
      <c r="H153" s="212">
        <v>2627.0999999999999</v>
      </c>
      <c r="I153" s="213"/>
      <c r="J153" s="214">
        <f>ROUND(I153*H153,2)</f>
        <v>0</v>
      </c>
      <c r="K153" s="210" t="s">
        <v>239</v>
      </c>
      <c r="L153" s="47"/>
      <c r="M153" s="215" t="s">
        <v>19</v>
      </c>
      <c r="N153" s="216" t="s">
        <v>40</v>
      </c>
      <c r="O153" s="87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150</v>
      </c>
      <c r="AT153" s="219" t="s">
        <v>152</v>
      </c>
      <c r="AU153" s="219" t="s">
        <v>79</v>
      </c>
      <c r="AY153" s="20" t="s">
        <v>151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77</v>
      </c>
      <c r="BK153" s="220">
        <f>ROUND(I153*H153,2)</f>
        <v>0</v>
      </c>
      <c r="BL153" s="20" t="s">
        <v>150</v>
      </c>
      <c r="BM153" s="219" t="s">
        <v>1477</v>
      </c>
    </row>
    <row r="154" s="2" customFormat="1">
      <c r="A154" s="41"/>
      <c r="B154" s="42"/>
      <c r="C154" s="43"/>
      <c r="D154" s="245" t="s">
        <v>241</v>
      </c>
      <c r="E154" s="43"/>
      <c r="F154" s="246" t="s">
        <v>502</v>
      </c>
      <c r="G154" s="43"/>
      <c r="H154" s="43"/>
      <c r="I154" s="247"/>
      <c r="J154" s="43"/>
      <c r="K154" s="43"/>
      <c r="L154" s="47"/>
      <c r="M154" s="248"/>
      <c r="N154" s="249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241</v>
      </c>
      <c r="AU154" s="20" t="s">
        <v>79</v>
      </c>
    </row>
    <row r="155" s="12" customFormat="1">
      <c r="A155" s="12"/>
      <c r="B155" s="221"/>
      <c r="C155" s="222"/>
      <c r="D155" s="223" t="s">
        <v>175</v>
      </c>
      <c r="E155" s="224" t="s">
        <v>19</v>
      </c>
      <c r="F155" s="225" t="s">
        <v>1478</v>
      </c>
      <c r="G155" s="222"/>
      <c r="H155" s="226">
        <v>1379.7000000000001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31</v>
      </c>
      <c r="AX155" s="12" t="s">
        <v>69</v>
      </c>
      <c r="AY155" s="232" t="s">
        <v>151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1479</v>
      </c>
      <c r="G156" s="222"/>
      <c r="H156" s="226">
        <v>1247.4000000000001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4" customFormat="1">
      <c r="A157" s="14"/>
      <c r="B157" s="250"/>
      <c r="C157" s="251"/>
      <c r="D157" s="223" t="s">
        <v>175</v>
      </c>
      <c r="E157" s="252" t="s">
        <v>19</v>
      </c>
      <c r="F157" s="253" t="s">
        <v>249</v>
      </c>
      <c r="G157" s="251"/>
      <c r="H157" s="254">
        <v>2627.1000000000004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175</v>
      </c>
      <c r="AU157" s="260" t="s">
        <v>79</v>
      </c>
      <c r="AV157" s="14" t="s">
        <v>150</v>
      </c>
      <c r="AW157" s="14" t="s">
        <v>31</v>
      </c>
      <c r="AX157" s="14" t="s">
        <v>77</v>
      </c>
      <c r="AY157" s="260" t="s">
        <v>151</v>
      </c>
    </row>
    <row r="158" s="2" customFormat="1" ht="21.75" customHeight="1">
      <c r="A158" s="41"/>
      <c r="B158" s="42"/>
      <c r="C158" s="208" t="s">
        <v>329</v>
      </c>
      <c r="D158" s="208" t="s">
        <v>152</v>
      </c>
      <c r="E158" s="209" t="s">
        <v>506</v>
      </c>
      <c r="F158" s="210" t="s">
        <v>507</v>
      </c>
      <c r="G158" s="211" t="s">
        <v>245</v>
      </c>
      <c r="H158" s="212">
        <v>145.34999999999999</v>
      </c>
      <c r="I158" s="213"/>
      <c r="J158" s="214">
        <f>ROUND(I158*H158,2)</f>
        <v>0</v>
      </c>
      <c r="K158" s="210" t="s">
        <v>239</v>
      </c>
      <c r="L158" s="47"/>
      <c r="M158" s="215" t="s">
        <v>19</v>
      </c>
      <c r="N158" s="216" t="s">
        <v>40</v>
      </c>
      <c r="O158" s="87"/>
      <c r="P158" s="217">
        <f>O158*H158</f>
        <v>0</v>
      </c>
      <c r="Q158" s="217">
        <v>0.34499999999999997</v>
      </c>
      <c r="R158" s="217">
        <f>Q158*H158</f>
        <v>50.145749999999992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150</v>
      </c>
      <c r="AT158" s="219" t="s">
        <v>152</v>
      </c>
      <c r="AU158" s="219" t="s">
        <v>79</v>
      </c>
      <c r="AY158" s="20" t="s">
        <v>151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77</v>
      </c>
      <c r="BK158" s="220">
        <f>ROUND(I158*H158,2)</f>
        <v>0</v>
      </c>
      <c r="BL158" s="20" t="s">
        <v>150</v>
      </c>
      <c r="BM158" s="219" t="s">
        <v>1480</v>
      </c>
    </row>
    <row r="159" s="2" customFormat="1">
      <c r="A159" s="41"/>
      <c r="B159" s="42"/>
      <c r="C159" s="43"/>
      <c r="D159" s="245" t="s">
        <v>241</v>
      </c>
      <c r="E159" s="43"/>
      <c r="F159" s="246" t="s">
        <v>509</v>
      </c>
      <c r="G159" s="43"/>
      <c r="H159" s="43"/>
      <c r="I159" s="247"/>
      <c r="J159" s="43"/>
      <c r="K159" s="43"/>
      <c r="L159" s="47"/>
      <c r="M159" s="248"/>
      <c r="N159" s="249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241</v>
      </c>
      <c r="AU159" s="20" t="s">
        <v>79</v>
      </c>
    </row>
    <row r="160" s="12" customFormat="1">
      <c r="A160" s="12"/>
      <c r="B160" s="221"/>
      <c r="C160" s="222"/>
      <c r="D160" s="223" t="s">
        <v>175</v>
      </c>
      <c r="E160" s="224" t="s">
        <v>19</v>
      </c>
      <c r="F160" s="225" t="s">
        <v>1481</v>
      </c>
      <c r="G160" s="222"/>
      <c r="H160" s="226">
        <v>145.34999999999999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2" t="s">
        <v>175</v>
      </c>
      <c r="AU160" s="232" t="s">
        <v>79</v>
      </c>
      <c r="AV160" s="12" t="s">
        <v>79</v>
      </c>
      <c r="AW160" s="12" t="s">
        <v>31</v>
      </c>
      <c r="AX160" s="12" t="s">
        <v>69</v>
      </c>
      <c r="AY160" s="232" t="s">
        <v>151</v>
      </c>
    </row>
    <row r="161" s="14" customFormat="1">
      <c r="A161" s="14"/>
      <c r="B161" s="250"/>
      <c r="C161" s="251"/>
      <c r="D161" s="223" t="s">
        <v>175</v>
      </c>
      <c r="E161" s="252" t="s">
        <v>19</v>
      </c>
      <c r="F161" s="253" t="s">
        <v>249</v>
      </c>
      <c r="G161" s="251"/>
      <c r="H161" s="254">
        <v>145.34999999999999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175</v>
      </c>
      <c r="AU161" s="260" t="s">
        <v>79</v>
      </c>
      <c r="AV161" s="14" t="s">
        <v>150</v>
      </c>
      <c r="AW161" s="14" t="s">
        <v>31</v>
      </c>
      <c r="AX161" s="14" t="s">
        <v>77</v>
      </c>
      <c r="AY161" s="260" t="s">
        <v>151</v>
      </c>
    </row>
    <row r="162" s="2" customFormat="1" ht="24.15" customHeight="1">
      <c r="A162" s="41"/>
      <c r="B162" s="42"/>
      <c r="C162" s="208" t="s">
        <v>336</v>
      </c>
      <c r="D162" s="208" t="s">
        <v>152</v>
      </c>
      <c r="E162" s="209" t="s">
        <v>512</v>
      </c>
      <c r="F162" s="210" t="s">
        <v>513</v>
      </c>
      <c r="G162" s="211" t="s">
        <v>245</v>
      </c>
      <c r="H162" s="212">
        <v>945</v>
      </c>
      <c r="I162" s="213"/>
      <c r="J162" s="214">
        <f>ROUND(I162*H162,2)</f>
        <v>0</v>
      </c>
      <c r="K162" s="210" t="s">
        <v>239</v>
      </c>
      <c r="L162" s="47"/>
      <c r="M162" s="215" t="s">
        <v>19</v>
      </c>
      <c r="N162" s="216" t="s">
        <v>40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150</v>
      </c>
      <c r="AT162" s="219" t="s">
        <v>152</v>
      </c>
      <c r="AU162" s="219" t="s">
        <v>79</v>
      </c>
      <c r="AY162" s="20" t="s">
        <v>151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77</v>
      </c>
      <c r="BK162" s="220">
        <f>ROUND(I162*H162,2)</f>
        <v>0</v>
      </c>
      <c r="BL162" s="20" t="s">
        <v>150</v>
      </c>
      <c r="BM162" s="219" t="s">
        <v>1482</v>
      </c>
    </row>
    <row r="163" s="2" customFormat="1">
      <c r="A163" s="41"/>
      <c r="B163" s="42"/>
      <c r="C163" s="43"/>
      <c r="D163" s="245" t="s">
        <v>241</v>
      </c>
      <c r="E163" s="43"/>
      <c r="F163" s="246" t="s">
        <v>515</v>
      </c>
      <c r="G163" s="43"/>
      <c r="H163" s="43"/>
      <c r="I163" s="247"/>
      <c r="J163" s="43"/>
      <c r="K163" s="43"/>
      <c r="L163" s="47"/>
      <c r="M163" s="248"/>
      <c r="N163" s="249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241</v>
      </c>
      <c r="AU163" s="20" t="s">
        <v>79</v>
      </c>
    </row>
    <row r="164" s="12" customFormat="1">
      <c r="A164" s="12"/>
      <c r="B164" s="221"/>
      <c r="C164" s="222"/>
      <c r="D164" s="223" t="s">
        <v>175</v>
      </c>
      <c r="E164" s="224" t="s">
        <v>19</v>
      </c>
      <c r="F164" s="225" t="s">
        <v>1483</v>
      </c>
      <c r="G164" s="222"/>
      <c r="H164" s="226">
        <v>945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2" t="s">
        <v>175</v>
      </c>
      <c r="AU164" s="232" t="s">
        <v>79</v>
      </c>
      <c r="AV164" s="12" t="s">
        <v>79</v>
      </c>
      <c r="AW164" s="12" t="s">
        <v>31</v>
      </c>
      <c r="AX164" s="12" t="s">
        <v>69</v>
      </c>
      <c r="AY164" s="232" t="s">
        <v>151</v>
      </c>
    </row>
    <row r="165" s="14" customFormat="1">
      <c r="A165" s="14"/>
      <c r="B165" s="250"/>
      <c r="C165" s="251"/>
      <c r="D165" s="223" t="s">
        <v>175</v>
      </c>
      <c r="E165" s="252" t="s">
        <v>19</v>
      </c>
      <c r="F165" s="253" t="s">
        <v>249</v>
      </c>
      <c r="G165" s="251"/>
      <c r="H165" s="254">
        <v>945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175</v>
      </c>
      <c r="AU165" s="260" t="s">
        <v>79</v>
      </c>
      <c r="AV165" s="14" t="s">
        <v>150</v>
      </c>
      <c r="AW165" s="14" t="s">
        <v>31</v>
      </c>
      <c r="AX165" s="14" t="s">
        <v>77</v>
      </c>
      <c r="AY165" s="260" t="s">
        <v>151</v>
      </c>
    </row>
    <row r="166" s="2" customFormat="1" ht="21.75" customHeight="1">
      <c r="A166" s="41"/>
      <c r="B166" s="42"/>
      <c r="C166" s="208" t="s">
        <v>7</v>
      </c>
      <c r="D166" s="208" t="s">
        <v>152</v>
      </c>
      <c r="E166" s="209" t="s">
        <v>518</v>
      </c>
      <c r="F166" s="210" t="s">
        <v>519</v>
      </c>
      <c r="G166" s="211" t="s">
        <v>245</v>
      </c>
      <c r="H166" s="212">
        <v>945</v>
      </c>
      <c r="I166" s="213"/>
      <c r="J166" s="214">
        <f>ROUND(I166*H166,2)</f>
        <v>0</v>
      </c>
      <c r="K166" s="210" t="s">
        <v>239</v>
      </c>
      <c r="L166" s="47"/>
      <c r="M166" s="215" t="s">
        <v>19</v>
      </c>
      <c r="N166" s="216" t="s">
        <v>40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150</v>
      </c>
      <c r="AT166" s="219" t="s">
        <v>152</v>
      </c>
      <c r="AU166" s="219" t="s">
        <v>79</v>
      </c>
      <c r="AY166" s="20" t="s">
        <v>151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77</v>
      </c>
      <c r="BK166" s="220">
        <f>ROUND(I166*H166,2)</f>
        <v>0</v>
      </c>
      <c r="BL166" s="20" t="s">
        <v>150</v>
      </c>
      <c r="BM166" s="219" t="s">
        <v>1484</v>
      </c>
    </row>
    <row r="167" s="2" customFormat="1">
      <c r="A167" s="41"/>
      <c r="B167" s="42"/>
      <c r="C167" s="43"/>
      <c r="D167" s="245" t="s">
        <v>241</v>
      </c>
      <c r="E167" s="43"/>
      <c r="F167" s="246" t="s">
        <v>521</v>
      </c>
      <c r="G167" s="43"/>
      <c r="H167" s="43"/>
      <c r="I167" s="247"/>
      <c r="J167" s="43"/>
      <c r="K167" s="43"/>
      <c r="L167" s="47"/>
      <c r="M167" s="248"/>
      <c r="N167" s="249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241</v>
      </c>
      <c r="AU167" s="20" t="s">
        <v>79</v>
      </c>
    </row>
    <row r="168" s="12" customFormat="1">
      <c r="A168" s="12"/>
      <c r="B168" s="221"/>
      <c r="C168" s="222"/>
      <c r="D168" s="223" t="s">
        <v>175</v>
      </c>
      <c r="E168" s="224" t="s">
        <v>19</v>
      </c>
      <c r="F168" s="225" t="s">
        <v>1485</v>
      </c>
      <c r="G168" s="222"/>
      <c r="H168" s="226">
        <v>945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2" t="s">
        <v>175</v>
      </c>
      <c r="AU168" s="232" t="s">
        <v>79</v>
      </c>
      <c r="AV168" s="12" t="s">
        <v>79</v>
      </c>
      <c r="AW168" s="12" t="s">
        <v>31</v>
      </c>
      <c r="AX168" s="12" t="s">
        <v>69</v>
      </c>
      <c r="AY168" s="232" t="s">
        <v>151</v>
      </c>
    </row>
    <row r="169" s="14" customFormat="1">
      <c r="A169" s="14"/>
      <c r="B169" s="250"/>
      <c r="C169" s="251"/>
      <c r="D169" s="223" t="s">
        <v>175</v>
      </c>
      <c r="E169" s="252" t="s">
        <v>19</v>
      </c>
      <c r="F169" s="253" t="s">
        <v>249</v>
      </c>
      <c r="G169" s="251"/>
      <c r="H169" s="254">
        <v>945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175</v>
      </c>
      <c r="AU169" s="260" t="s">
        <v>79</v>
      </c>
      <c r="AV169" s="14" t="s">
        <v>150</v>
      </c>
      <c r="AW169" s="14" t="s">
        <v>31</v>
      </c>
      <c r="AX169" s="14" t="s">
        <v>77</v>
      </c>
      <c r="AY169" s="260" t="s">
        <v>151</v>
      </c>
    </row>
    <row r="170" s="2" customFormat="1" ht="24.15" customHeight="1">
      <c r="A170" s="41"/>
      <c r="B170" s="42"/>
      <c r="C170" s="208" t="s">
        <v>348</v>
      </c>
      <c r="D170" s="208" t="s">
        <v>152</v>
      </c>
      <c r="E170" s="209" t="s">
        <v>524</v>
      </c>
      <c r="F170" s="210" t="s">
        <v>525</v>
      </c>
      <c r="G170" s="211" t="s">
        <v>245</v>
      </c>
      <c r="H170" s="212">
        <v>945</v>
      </c>
      <c r="I170" s="213"/>
      <c r="J170" s="214">
        <f>ROUND(I170*H170,2)</f>
        <v>0</v>
      </c>
      <c r="K170" s="210" t="s">
        <v>239</v>
      </c>
      <c r="L170" s="47"/>
      <c r="M170" s="215" t="s">
        <v>19</v>
      </c>
      <c r="N170" s="216" t="s">
        <v>40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150</v>
      </c>
      <c r="AT170" s="219" t="s">
        <v>152</v>
      </c>
      <c r="AU170" s="219" t="s">
        <v>79</v>
      </c>
      <c r="AY170" s="20" t="s">
        <v>151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77</v>
      </c>
      <c r="BK170" s="220">
        <f>ROUND(I170*H170,2)</f>
        <v>0</v>
      </c>
      <c r="BL170" s="20" t="s">
        <v>150</v>
      </c>
      <c r="BM170" s="219" t="s">
        <v>1486</v>
      </c>
    </row>
    <row r="171" s="2" customFormat="1">
      <c r="A171" s="41"/>
      <c r="B171" s="42"/>
      <c r="C171" s="43"/>
      <c r="D171" s="245" t="s">
        <v>241</v>
      </c>
      <c r="E171" s="43"/>
      <c r="F171" s="246" t="s">
        <v>527</v>
      </c>
      <c r="G171" s="43"/>
      <c r="H171" s="43"/>
      <c r="I171" s="247"/>
      <c r="J171" s="43"/>
      <c r="K171" s="43"/>
      <c r="L171" s="47"/>
      <c r="M171" s="248"/>
      <c r="N171" s="24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241</v>
      </c>
      <c r="AU171" s="20" t="s">
        <v>79</v>
      </c>
    </row>
    <row r="172" s="12" customFormat="1">
      <c r="A172" s="12"/>
      <c r="B172" s="221"/>
      <c r="C172" s="222"/>
      <c r="D172" s="223" t="s">
        <v>175</v>
      </c>
      <c r="E172" s="224" t="s">
        <v>19</v>
      </c>
      <c r="F172" s="225" t="s">
        <v>1485</v>
      </c>
      <c r="G172" s="222"/>
      <c r="H172" s="226">
        <v>945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175</v>
      </c>
      <c r="AU172" s="232" t="s">
        <v>79</v>
      </c>
      <c r="AV172" s="12" t="s">
        <v>79</v>
      </c>
      <c r="AW172" s="12" t="s">
        <v>31</v>
      </c>
      <c r="AX172" s="12" t="s">
        <v>69</v>
      </c>
      <c r="AY172" s="232" t="s">
        <v>151</v>
      </c>
    </row>
    <row r="173" s="14" customFormat="1">
      <c r="A173" s="14"/>
      <c r="B173" s="250"/>
      <c r="C173" s="251"/>
      <c r="D173" s="223" t="s">
        <v>175</v>
      </c>
      <c r="E173" s="252" t="s">
        <v>19</v>
      </c>
      <c r="F173" s="253" t="s">
        <v>249</v>
      </c>
      <c r="G173" s="251"/>
      <c r="H173" s="254">
        <v>945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175</v>
      </c>
      <c r="AU173" s="260" t="s">
        <v>79</v>
      </c>
      <c r="AV173" s="14" t="s">
        <v>150</v>
      </c>
      <c r="AW173" s="14" t="s">
        <v>31</v>
      </c>
      <c r="AX173" s="14" t="s">
        <v>77</v>
      </c>
      <c r="AY173" s="260" t="s">
        <v>151</v>
      </c>
    </row>
    <row r="174" s="2" customFormat="1" ht="16.5" customHeight="1">
      <c r="A174" s="41"/>
      <c r="B174" s="42"/>
      <c r="C174" s="208" t="s">
        <v>354</v>
      </c>
      <c r="D174" s="208" t="s">
        <v>152</v>
      </c>
      <c r="E174" s="209" t="s">
        <v>667</v>
      </c>
      <c r="F174" s="210" t="s">
        <v>668</v>
      </c>
      <c r="G174" s="211" t="s">
        <v>422</v>
      </c>
      <c r="H174" s="212">
        <v>18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0.0035999999999999999</v>
      </c>
      <c r="R174" s="217">
        <f>Q174*H174</f>
        <v>0.064799999999999996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1487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670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1488</v>
      </c>
      <c r="G176" s="222"/>
      <c r="H176" s="226">
        <v>18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69</v>
      </c>
      <c r="AY176" s="232" t="s">
        <v>151</v>
      </c>
    </row>
    <row r="177" s="14" customFormat="1">
      <c r="A177" s="14"/>
      <c r="B177" s="250"/>
      <c r="C177" s="251"/>
      <c r="D177" s="223" t="s">
        <v>175</v>
      </c>
      <c r="E177" s="252" t="s">
        <v>19</v>
      </c>
      <c r="F177" s="253" t="s">
        <v>249</v>
      </c>
      <c r="G177" s="251"/>
      <c r="H177" s="254">
        <v>18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175</v>
      </c>
      <c r="AU177" s="260" t="s">
        <v>79</v>
      </c>
      <c r="AV177" s="14" t="s">
        <v>150</v>
      </c>
      <c r="AW177" s="14" t="s">
        <v>31</v>
      </c>
      <c r="AX177" s="14" t="s">
        <v>77</v>
      </c>
      <c r="AY177" s="260" t="s">
        <v>151</v>
      </c>
    </row>
    <row r="178" s="11" customFormat="1" ht="22.8" customHeight="1">
      <c r="A178" s="11"/>
      <c r="B178" s="194"/>
      <c r="C178" s="195"/>
      <c r="D178" s="196" t="s">
        <v>68</v>
      </c>
      <c r="E178" s="243" t="s">
        <v>594</v>
      </c>
      <c r="F178" s="243" t="s">
        <v>595</v>
      </c>
      <c r="G178" s="195"/>
      <c r="H178" s="195"/>
      <c r="I178" s="198"/>
      <c r="J178" s="244">
        <f>BK178</f>
        <v>0</v>
      </c>
      <c r="K178" s="195"/>
      <c r="L178" s="200"/>
      <c r="M178" s="201"/>
      <c r="N178" s="202"/>
      <c r="O178" s="202"/>
      <c r="P178" s="203">
        <f>SUM(P179:P180)</f>
        <v>0</v>
      </c>
      <c r="Q178" s="202"/>
      <c r="R178" s="203">
        <f>SUM(R179:R180)</f>
        <v>0</v>
      </c>
      <c r="S178" s="202"/>
      <c r="T178" s="204">
        <f>SUM(T179:T180)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5" t="s">
        <v>77</v>
      </c>
      <c r="AT178" s="206" t="s">
        <v>68</v>
      </c>
      <c r="AU178" s="206" t="s">
        <v>77</v>
      </c>
      <c r="AY178" s="205" t="s">
        <v>151</v>
      </c>
      <c r="BK178" s="207">
        <f>SUM(BK179:BK180)</f>
        <v>0</v>
      </c>
    </row>
    <row r="179" s="2" customFormat="1" ht="24.15" customHeight="1">
      <c r="A179" s="41"/>
      <c r="B179" s="42"/>
      <c r="C179" s="208" t="s">
        <v>359</v>
      </c>
      <c r="D179" s="208" t="s">
        <v>152</v>
      </c>
      <c r="E179" s="209" t="s">
        <v>597</v>
      </c>
      <c r="F179" s="210" t="s">
        <v>598</v>
      </c>
      <c r="G179" s="211" t="s">
        <v>332</v>
      </c>
      <c r="H179" s="212">
        <v>170.179</v>
      </c>
      <c r="I179" s="213"/>
      <c r="J179" s="214">
        <f>ROUND(I179*H179,2)</f>
        <v>0</v>
      </c>
      <c r="K179" s="210" t="s">
        <v>239</v>
      </c>
      <c r="L179" s="47"/>
      <c r="M179" s="215" t="s">
        <v>19</v>
      </c>
      <c r="N179" s="216" t="s">
        <v>40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150</v>
      </c>
      <c r="AT179" s="219" t="s">
        <v>152</v>
      </c>
      <c r="AU179" s="219" t="s">
        <v>79</v>
      </c>
      <c r="AY179" s="20" t="s">
        <v>151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77</v>
      </c>
      <c r="BK179" s="220">
        <f>ROUND(I179*H179,2)</f>
        <v>0</v>
      </c>
      <c r="BL179" s="20" t="s">
        <v>150</v>
      </c>
      <c r="BM179" s="219" t="s">
        <v>1489</v>
      </c>
    </row>
    <row r="180" s="2" customFormat="1">
      <c r="A180" s="41"/>
      <c r="B180" s="42"/>
      <c r="C180" s="43"/>
      <c r="D180" s="245" t="s">
        <v>241</v>
      </c>
      <c r="E180" s="43"/>
      <c r="F180" s="246" t="s">
        <v>600</v>
      </c>
      <c r="G180" s="43"/>
      <c r="H180" s="43"/>
      <c r="I180" s="247"/>
      <c r="J180" s="43"/>
      <c r="K180" s="43"/>
      <c r="L180" s="47"/>
      <c r="M180" s="271"/>
      <c r="N180" s="272"/>
      <c r="O180" s="235"/>
      <c r="P180" s="235"/>
      <c r="Q180" s="235"/>
      <c r="R180" s="235"/>
      <c r="S180" s="235"/>
      <c r="T180" s="273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241</v>
      </c>
      <c r="AU180" s="20" t="s">
        <v>79</v>
      </c>
    </row>
    <row r="181" s="2" customFormat="1" ht="6.96" customHeight="1">
      <c r="A181" s="41"/>
      <c r="B181" s="62"/>
      <c r="C181" s="63"/>
      <c r="D181" s="63"/>
      <c r="E181" s="63"/>
      <c r="F181" s="63"/>
      <c r="G181" s="63"/>
      <c r="H181" s="63"/>
      <c r="I181" s="63"/>
      <c r="J181" s="63"/>
      <c r="K181" s="63"/>
      <c r="L181" s="47"/>
      <c r="M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</sheetData>
  <sheetProtection sheet="1" autoFilter="0" formatColumns="0" formatRows="0" objects="1" scenarios="1" spinCount="100000" saltValue="ul8Fopx1OCCxBXKauu/TrkNB/4viglWNhnbRzANuGBsadF5b9RSBWaforFOyR/xN0iRYRfKD4ZCUgTLElgtNCw==" hashValue="oxNb/QbIAoz7bMkd00BO/boZILhNaZDZm1UKPvB+I9WQ9pz80buBeRAcnbM+B316hi1JYUfGAXwR2vWWnvIpZQ==" algorithmName="SHA-512" password="CC35"/>
  <autoFilter ref="C83:K18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21151125"/>
    <hyperlink ref="F92" r:id="rId2" display="https://podminky.urs.cz/item/CS_URS_2024_02/122252203"/>
    <hyperlink ref="F96" r:id="rId3" display="https://podminky.urs.cz/item/CS_URS_2024_02/162751117"/>
    <hyperlink ref="F101" r:id="rId4" display="https://podminky.urs.cz/item/CS_URS_2024_02/162751119"/>
    <hyperlink ref="F105" r:id="rId5" display="https://podminky.urs.cz/item/CS_URS_2024_02/171152101"/>
    <hyperlink ref="F109" r:id="rId6" display="https://podminky.urs.cz/item/CS_URS_2024_02/171201231"/>
    <hyperlink ref="F113" r:id="rId7" display="https://podminky.urs.cz/item/CS_URS_2024_02/171251201"/>
    <hyperlink ref="F117" r:id="rId8" display="https://podminky.urs.cz/item/CS_URS_2024_02/181152302"/>
    <hyperlink ref="F121" r:id="rId9" display="https://podminky.urs.cz/item/CS_URS_2024_02/182151111"/>
    <hyperlink ref="F125" r:id="rId10" display="https://podminky.urs.cz/item/CS_URS_2024_02/182351023"/>
    <hyperlink ref="F129" r:id="rId11" display="https://podminky.urs.cz/item/CS_URS_2024_02/183405211"/>
    <hyperlink ref="F137" r:id="rId12" display="https://podminky.urs.cz/item/CS_URS_2024_02/211971121"/>
    <hyperlink ref="F142" r:id="rId13" display="https://podminky.urs.cz/item/CS_URS_2024_02/212752102"/>
    <hyperlink ref="F147" r:id="rId14" display="https://podminky.urs.cz/item/CS_URS_2024_02/561061121"/>
    <hyperlink ref="F154" r:id="rId15" display="https://podminky.urs.cz/item/CS_URS_2024_02/564851111"/>
    <hyperlink ref="F159" r:id="rId16" display="https://podminky.urs.cz/item/CS_URS_2024_02/569851111"/>
    <hyperlink ref="F163" r:id="rId17" display="https://podminky.urs.cz/item/CS_URS_2024_02/571901111"/>
    <hyperlink ref="F167" r:id="rId18" display="https://podminky.urs.cz/item/CS_URS_2024_02/573451112"/>
    <hyperlink ref="F171" r:id="rId19" display="https://podminky.urs.cz/item/CS_URS_2024_02/574381112"/>
    <hyperlink ref="F175" r:id="rId20" display="https://podminky.urs.cz/item/CS_URS_2024_02/599141111"/>
    <hyperlink ref="F180" r:id="rId21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1490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ROUND(J92,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ROUND((SUM(BE92:BE408)),  2)</f>
        <v>0</v>
      </c>
      <c r="G33" s="41"/>
      <c r="H33" s="41"/>
      <c r="I33" s="160">
        <v>0.20999999999999999</v>
      </c>
      <c r="J33" s="159">
        <f>ROUND(((SUM(BE92:BE408))*I33),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ROUND((SUM(BF92:BF408)),  2)</f>
        <v>0</v>
      </c>
      <c r="G34" s="41"/>
      <c r="H34" s="41"/>
      <c r="I34" s="160">
        <v>0.12</v>
      </c>
      <c r="J34" s="159">
        <f>ROUND(((SUM(BF92:BF408))*I34),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ROUND((SUM(BG92:BG408)),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ROUND((SUM(BH92:BH408)),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ROUND((SUM(BI92:BI408)),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SO-201 - Most M1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J93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J94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J155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225</v>
      </c>
      <c r="E63" s="240"/>
      <c r="F63" s="240"/>
      <c r="G63" s="240"/>
      <c r="H63" s="240"/>
      <c r="I63" s="240"/>
      <c r="J63" s="241">
        <f>J201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226</v>
      </c>
      <c r="E64" s="240"/>
      <c r="F64" s="240"/>
      <c r="G64" s="240"/>
      <c r="H64" s="240"/>
      <c r="I64" s="240"/>
      <c r="J64" s="241">
        <f>J245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227</v>
      </c>
      <c r="E65" s="240"/>
      <c r="F65" s="240"/>
      <c r="G65" s="240"/>
      <c r="H65" s="240"/>
      <c r="I65" s="240"/>
      <c r="J65" s="241">
        <f>J282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38"/>
      <c r="C66" s="128"/>
      <c r="D66" s="239" t="s">
        <v>1491</v>
      </c>
      <c r="E66" s="240"/>
      <c r="F66" s="240"/>
      <c r="G66" s="240"/>
      <c r="H66" s="240"/>
      <c r="I66" s="240"/>
      <c r="J66" s="241">
        <f>J312</f>
        <v>0</v>
      </c>
      <c r="K66" s="128"/>
      <c r="L66" s="24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38"/>
      <c r="C67" s="128"/>
      <c r="D67" s="239" t="s">
        <v>229</v>
      </c>
      <c r="E67" s="240"/>
      <c r="F67" s="240"/>
      <c r="G67" s="240"/>
      <c r="H67" s="240"/>
      <c r="I67" s="240"/>
      <c r="J67" s="241">
        <f>J322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38"/>
      <c r="C68" s="128"/>
      <c r="D68" s="239" t="s">
        <v>232</v>
      </c>
      <c r="E68" s="240"/>
      <c r="F68" s="240"/>
      <c r="G68" s="240"/>
      <c r="H68" s="240"/>
      <c r="I68" s="240"/>
      <c r="J68" s="241">
        <f>J344</f>
        <v>0</v>
      </c>
      <c r="K68" s="128"/>
      <c r="L68" s="24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9" customFormat="1" ht="24.96" customHeight="1">
      <c r="A69" s="9"/>
      <c r="B69" s="177"/>
      <c r="C69" s="178"/>
      <c r="D69" s="179" t="s">
        <v>602</v>
      </c>
      <c r="E69" s="180"/>
      <c r="F69" s="180"/>
      <c r="G69" s="180"/>
      <c r="H69" s="180"/>
      <c r="I69" s="180"/>
      <c r="J69" s="181">
        <f>J347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3" customFormat="1" ht="19.92" customHeight="1">
      <c r="A70" s="13"/>
      <c r="B70" s="238"/>
      <c r="C70" s="128"/>
      <c r="D70" s="239" t="s">
        <v>1492</v>
      </c>
      <c r="E70" s="240"/>
      <c r="F70" s="240"/>
      <c r="G70" s="240"/>
      <c r="H70" s="240"/>
      <c r="I70" s="240"/>
      <c r="J70" s="241">
        <f>J348</f>
        <v>0</v>
      </c>
      <c r="K70" s="128"/>
      <c r="L70" s="24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="13" customFormat="1" ht="19.92" customHeight="1">
      <c r="A71" s="13"/>
      <c r="B71" s="238"/>
      <c r="C71" s="128"/>
      <c r="D71" s="239" t="s">
        <v>1493</v>
      </c>
      <c r="E71" s="240"/>
      <c r="F71" s="240"/>
      <c r="G71" s="240"/>
      <c r="H71" s="240"/>
      <c r="I71" s="240"/>
      <c r="J71" s="241">
        <f>J389</f>
        <v>0</v>
      </c>
      <c r="K71" s="128"/>
      <c r="L71" s="242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="13" customFormat="1" ht="19.92" customHeight="1">
      <c r="A72" s="13"/>
      <c r="B72" s="238"/>
      <c r="C72" s="128"/>
      <c r="D72" s="239" t="s">
        <v>1494</v>
      </c>
      <c r="E72" s="240"/>
      <c r="F72" s="240"/>
      <c r="G72" s="240"/>
      <c r="H72" s="240"/>
      <c r="I72" s="240"/>
      <c r="J72" s="241">
        <f>J398</f>
        <v>0</v>
      </c>
      <c r="K72" s="128"/>
      <c r="L72" s="242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135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Polní cesty a ÚSES stavby D6 Lubenec - obchvat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128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SO-201 - Most M1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16. 10. 2024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 xml:space="preserve"> </v>
      </c>
      <c r="G88" s="43"/>
      <c r="H88" s="43"/>
      <c r="I88" s="35" t="s">
        <v>30</v>
      </c>
      <c r="J88" s="39" t="str">
        <f>E21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IF(E18="","",E18)</f>
        <v>Vyplň údaj</v>
      </c>
      <c r="G89" s="43"/>
      <c r="H89" s="43"/>
      <c r="I89" s="35" t="s">
        <v>32</v>
      </c>
      <c r="J89" s="39" t="str">
        <f>E24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0" customFormat="1" ht="29.28" customHeight="1">
      <c r="A91" s="183"/>
      <c r="B91" s="184"/>
      <c r="C91" s="185" t="s">
        <v>136</v>
      </c>
      <c r="D91" s="186" t="s">
        <v>54</v>
      </c>
      <c r="E91" s="186" t="s">
        <v>50</v>
      </c>
      <c r="F91" s="186" t="s">
        <v>51</v>
      </c>
      <c r="G91" s="186" t="s">
        <v>137</v>
      </c>
      <c r="H91" s="186" t="s">
        <v>138</v>
      </c>
      <c r="I91" s="186" t="s">
        <v>139</v>
      </c>
      <c r="J91" s="186" t="s">
        <v>132</v>
      </c>
      <c r="K91" s="187" t="s">
        <v>140</v>
      </c>
      <c r="L91" s="188"/>
      <c r="M91" s="95" t="s">
        <v>19</v>
      </c>
      <c r="N91" s="96" t="s">
        <v>39</v>
      </c>
      <c r="O91" s="96" t="s">
        <v>141</v>
      </c>
      <c r="P91" s="96" t="s">
        <v>142</v>
      </c>
      <c r="Q91" s="96" t="s">
        <v>143</v>
      </c>
      <c r="R91" s="96" t="s">
        <v>144</v>
      </c>
      <c r="S91" s="96" t="s">
        <v>145</v>
      </c>
      <c r="T91" s="97" t="s">
        <v>146</v>
      </c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</row>
    <row r="92" s="2" customFormat="1" ht="22.8" customHeight="1">
      <c r="A92" s="41"/>
      <c r="B92" s="42"/>
      <c r="C92" s="102" t="s">
        <v>147</v>
      </c>
      <c r="D92" s="43"/>
      <c r="E92" s="43"/>
      <c r="F92" s="43"/>
      <c r="G92" s="43"/>
      <c r="H92" s="43"/>
      <c r="I92" s="43"/>
      <c r="J92" s="189">
        <f>BK92</f>
        <v>0</v>
      </c>
      <c r="K92" s="43"/>
      <c r="L92" s="47"/>
      <c r="M92" s="98"/>
      <c r="N92" s="190"/>
      <c r="O92" s="99"/>
      <c r="P92" s="191">
        <f>P93+P347</f>
        <v>0</v>
      </c>
      <c r="Q92" s="99"/>
      <c r="R92" s="191">
        <f>R93+R347</f>
        <v>308.76205742999997</v>
      </c>
      <c r="S92" s="99"/>
      <c r="T92" s="192">
        <f>T93+T347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133</v>
      </c>
      <c r="BK92" s="193">
        <f>BK93+BK347</f>
        <v>0</v>
      </c>
    </row>
    <row r="93" s="11" customFormat="1" ht="25.92" customHeight="1">
      <c r="A93" s="11"/>
      <c r="B93" s="194"/>
      <c r="C93" s="195"/>
      <c r="D93" s="196" t="s">
        <v>68</v>
      </c>
      <c r="E93" s="197" t="s">
        <v>233</v>
      </c>
      <c r="F93" s="197" t="s">
        <v>234</v>
      </c>
      <c r="G93" s="195"/>
      <c r="H93" s="195"/>
      <c r="I93" s="198"/>
      <c r="J93" s="199">
        <f>BK93</f>
        <v>0</v>
      </c>
      <c r="K93" s="195"/>
      <c r="L93" s="200"/>
      <c r="M93" s="201"/>
      <c r="N93" s="202"/>
      <c r="O93" s="202"/>
      <c r="P93" s="203">
        <f>P94+P155+P201+P245+P282+P312+P322+P344</f>
        <v>0</v>
      </c>
      <c r="Q93" s="202"/>
      <c r="R93" s="203">
        <f>R94+R155+R201+R245+R282+R312+R322+R344</f>
        <v>306.72547614999996</v>
      </c>
      <c r="S93" s="202"/>
      <c r="T93" s="204">
        <f>T94+T155+T201+T245+T282+T312+T322+T344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205" t="s">
        <v>77</v>
      </c>
      <c r="AT93" s="206" t="s">
        <v>68</v>
      </c>
      <c r="AU93" s="206" t="s">
        <v>69</v>
      </c>
      <c r="AY93" s="205" t="s">
        <v>151</v>
      </c>
      <c r="BK93" s="207">
        <f>BK94+BK155+BK201+BK245+BK282+BK312+BK322+BK344</f>
        <v>0</v>
      </c>
    </row>
    <row r="94" s="11" customFormat="1" ht="22.8" customHeight="1">
      <c r="A94" s="11"/>
      <c r="B94" s="194"/>
      <c r="C94" s="195"/>
      <c r="D94" s="196" t="s">
        <v>68</v>
      </c>
      <c r="E94" s="243" t="s">
        <v>77</v>
      </c>
      <c r="F94" s="243" t="s">
        <v>235</v>
      </c>
      <c r="G94" s="195"/>
      <c r="H94" s="195"/>
      <c r="I94" s="198"/>
      <c r="J94" s="244">
        <f>BK94</f>
        <v>0</v>
      </c>
      <c r="K94" s="195"/>
      <c r="L94" s="200"/>
      <c r="M94" s="201"/>
      <c r="N94" s="202"/>
      <c r="O94" s="202"/>
      <c r="P94" s="203">
        <f>SUM(P95:P154)</f>
        <v>0</v>
      </c>
      <c r="Q94" s="202"/>
      <c r="R94" s="203">
        <f>SUM(R95:R154)</f>
        <v>2.4382799999999998</v>
      </c>
      <c r="S94" s="202"/>
      <c r="T94" s="204">
        <f>SUM(T95:T154)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205" t="s">
        <v>77</v>
      </c>
      <c r="AT94" s="206" t="s">
        <v>68</v>
      </c>
      <c r="AU94" s="206" t="s">
        <v>77</v>
      </c>
      <c r="AY94" s="205" t="s">
        <v>151</v>
      </c>
      <c r="BK94" s="207">
        <f>SUM(BK95:BK154)</f>
        <v>0</v>
      </c>
    </row>
    <row r="95" s="2" customFormat="1" ht="16.5" customHeight="1">
      <c r="A95" s="41"/>
      <c r="B95" s="42"/>
      <c r="C95" s="208" t="s">
        <v>77</v>
      </c>
      <c r="D95" s="208" t="s">
        <v>152</v>
      </c>
      <c r="E95" s="209" t="s">
        <v>1495</v>
      </c>
      <c r="F95" s="210" t="s">
        <v>1496</v>
      </c>
      <c r="G95" s="211" t="s">
        <v>422</v>
      </c>
      <c r="H95" s="212">
        <v>90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0.026980000000000001</v>
      </c>
      <c r="R95" s="217">
        <f>Q95*H95</f>
        <v>2.4281999999999999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1497</v>
      </c>
    </row>
    <row r="96" s="2" customFormat="1">
      <c r="A96" s="41"/>
      <c r="B96" s="42"/>
      <c r="C96" s="43"/>
      <c r="D96" s="245" t="s">
        <v>241</v>
      </c>
      <c r="E96" s="43"/>
      <c r="F96" s="246" t="s">
        <v>1498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1499</v>
      </c>
      <c r="G97" s="222"/>
      <c r="H97" s="226">
        <v>90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4" customFormat="1">
      <c r="A98" s="14"/>
      <c r="B98" s="250"/>
      <c r="C98" s="251"/>
      <c r="D98" s="223" t="s">
        <v>175</v>
      </c>
      <c r="E98" s="252" t="s">
        <v>19</v>
      </c>
      <c r="F98" s="253" t="s">
        <v>249</v>
      </c>
      <c r="G98" s="251"/>
      <c r="H98" s="254">
        <v>90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0" t="s">
        <v>175</v>
      </c>
      <c r="AU98" s="260" t="s">
        <v>79</v>
      </c>
      <c r="AV98" s="14" t="s">
        <v>150</v>
      </c>
      <c r="AW98" s="14" t="s">
        <v>31</v>
      </c>
      <c r="AX98" s="14" t="s">
        <v>77</v>
      </c>
      <c r="AY98" s="260" t="s">
        <v>151</v>
      </c>
    </row>
    <row r="99" s="2" customFormat="1" ht="16.5" customHeight="1">
      <c r="A99" s="41"/>
      <c r="B99" s="42"/>
      <c r="C99" s="208" t="s">
        <v>79</v>
      </c>
      <c r="D99" s="208" t="s">
        <v>152</v>
      </c>
      <c r="E99" s="209" t="s">
        <v>280</v>
      </c>
      <c r="F99" s="210" t="s">
        <v>281</v>
      </c>
      <c r="G99" s="211" t="s">
        <v>282</v>
      </c>
      <c r="H99" s="212">
        <v>336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3.0000000000000001E-05</v>
      </c>
      <c r="R99" s="217">
        <f>Q99*H99</f>
        <v>0.01008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1500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284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1501</v>
      </c>
      <c r="G101" s="222"/>
      <c r="H101" s="226">
        <v>336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69</v>
      </c>
      <c r="AY101" s="232" t="s">
        <v>151</v>
      </c>
    </row>
    <row r="102" s="14" customFormat="1">
      <c r="A102" s="14"/>
      <c r="B102" s="250"/>
      <c r="C102" s="251"/>
      <c r="D102" s="223" t="s">
        <v>175</v>
      </c>
      <c r="E102" s="252" t="s">
        <v>19</v>
      </c>
      <c r="F102" s="253" t="s">
        <v>249</v>
      </c>
      <c r="G102" s="251"/>
      <c r="H102" s="254">
        <v>336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0" t="s">
        <v>175</v>
      </c>
      <c r="AU102" s="260" t="s">
        <v>79</v>
      </c>
      <c r="AV102" s="14" t="s">
        <v>150</v>
      </c>
      <c r="AW102" s="14" t="s">
        <v>31</v>
      </c>
      <c r="AX102" s="14" t="s">
        <v>77</v>
      </c>
      <c r="AY102" s="260" t="s">
        <v>151</v>
      </c>
    </row>
    <row r="103" s="2" customFormat="1" ht="24.15" customHeight="1">
      <c r="A103" s="41"/>
      <c r="B103" s="42"/>
      <c r="C103" s="208" t="s">
        <v>160</v>
      </c>
      <c r="D103" s="208" t="s">
        <v>152</v>
      </c>
      <c r="E103" s="209" t="s">
        <v>286</v>
      </c>
      <c r="F103" s="210" t="s">
        <v>287</v>
      </c>
      <c r="G103" s="211" t="s">
        <v>288</v>
      </c>
      <c r="H103" s="212">
        <v>14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1502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290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204</v>
      </c>
      <c r="G105" s="222"/>
      <c r="H105" s="226">
        <v>14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69</v>
      </c>
      <c r="AY105" s="232" t="s">
        <v>151</v>
      </c>
    </row>
    <row r="106" s="14" customFormat="1">
      <c r="A106" s="14"/>
      <c r="B106" s="250"/>
      <c r="C106" s="251"/>
      <c r="D106" s="223" t="s">
        <v>175</v>
      </c>
      <c r="E106" s="252" t="s">
        <v>19</v>
      </c>
      <c r="F106" s="253" t="s">
        <v>249</v>
      </c>
      <c r="G106" s="251"/>
      <c r="H106" s="254">
        <v>14</v>
      </c>
      <c r="I106" s="255"/>
      <c r="J106" s="251"/>
      <c r="K106" s="251"/>
      <c r="L106" s="256"/>
      <c r="M106" s="257"/>
      <c r="N106" s="258"/>
      <c r="O106" s="258"/>
      <c r="P106" s="258"/>
      <c r="Q106" s="258"/>
      <c r="R106" s="258"/>
      <c r="S106" s="258"/>
      <c r="T106" s="25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0" t="s">
        <v>175</v>
      </c>
      <c r="AU106" s="260" t="s">
        <v>79</v>
      </c>
      <c r="AV106" s="14" t="s">
        <v>150</v>
      </c>
      <c r="AW106" s="14" t="s">
        <v>31</v>
      </c>
      <c r="AX106" s="14" t="s">
        <v>77</v>
      </c>
      <c r="AY106" s="260" t="s">
        <v>151</v>
      </c>
    </row>
    <row r="107" s="2" customFormat="1" ht="21.75" customHeight="1">
      <c r="A107" s="41"/>
      <c r="B107" s="42"/>
      <c r="C107" s="208" t="s">
        <v>150</v>
      </c>
      <c r="D107" s="208" t="s">
        <v>152</v>
      </c>
      <c r="E107" s="209" t="s">
        <v>1503</v>
      </c>
      <c r="F107" s="210" t="s">
        <v>1504</v>
      </c>
      <c r="G107" s="211" t="s">
        <v>276</v>
      </c>
      <c r="H107" s="212">
        <v>353.65300000000002</v>
      </c>
      <c r="I107" s="213"/>
      <c r="J107" s="214">
        <f>ROUND(I107*H107,2)</f>
        <v>0</v>
      </c>
      <c r="K107" s="210" t="s">
        <v>239</v>
      </c>
      <c r="L107" s="47"/>
      <c r="M107" s="215" t="s">
        <v>19</v>
      </c>
      <c r="N107" s="216" t="s">
        <v>40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150</v>
      </c>
      <c r="AT107" s="219" t="s">
        <v>152</v>
      </c>
      <c r="AU107" s="219" t="s">
        <v>79</v>
      </c>
      <c r="AY107" s="20" t="s">
        <v>151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77</v>
      </c>
      <c r="BK107" s="220">
        <f>ROUND(I107*H107,2)</f>
        <v>0</v>
      </c>
      <c r="BL107" s="20" t="s">
        <v>150</v>
      </c>
      <c r="BM107" s="219" t="s">
        <v>1505</v>
      </c>
    </row>
    <row r="108" s="2" customFormat="1">
      <c r="A108" s="41"/>
      <c r="B108" s="42"/>
      <c r="C108" s="43"/>
      <c r="D108" s="245" t="s">
        <v>241</v>
      </c>
      <c r="E108" s="43"/>
      <c r="F108" s="246" t="s">
        <v>1506</v>
      </c>
      <c r="G108" s="43"/>
      <c r="H108" s="43"/>
      <c r="I108" s="247"/>
      <c r="J108" s="43"/>
      <c r="K108" s="43"/>
      <c r="L108" s="47"/>
      <c r="M108" s="248"/>
      <c r="N108" s="249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241</v>
      </c>
      <c r="AU108" s="20" t="s">
        <v>79</v>
      </c>
    </row>
    <row r="109" s="12" customFormat="1">
      <c r="A109" s="12"/>
      <c r="B109" s="221"/>
      <c r="C109" s="222"/>
      <c r="D109" s="223" t="s">
        <v>175</v>
      </c>
      <c r="E109" s="224" t="s">
        <v>19</v>
      </c>
      <c r="F109" s="225" t="s">
        <v>1507</v>
      </c>
      <c r="G109" s="222"/>
      <c r="H109" s="226">
        <v>220.59700000000001</v>
      </c>
      <c r="I109" s="227"/>
      <c r="J109" s="222"/>
      <c r="K109" s="222"/>
      <c r="L109" s="228"/>
      <c r="M109" s="229"/>
      <c r="N109" s="230"/>
      <c r="O109" s="230"/>
      <c r="P109" s="230"/>
      <c r="Q109" s="230"/>
      <c r="R109" s="230"/>
      <c r="S109" s="230"/>
      <c r="T109" s="231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32" t="s">
        <v>175</v>
      </c>
      <c r="AU109" s="232" t="s">
        <v>79</v>
      </c>
      <c r="AV109" s="12" t="s">
        <v>79</v>
      </c>
      <c r="AW109" s="12" t="s">
        <v>31</v>
      </c>
      <c r="AX109" s="12" t="s">
        <v>69</v>
      </c>
      <c r="AY109" s="232" t="s">
        <v>151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1508</v>
      </c>
      <c r="G110" s="222"/>
      <c r="H110" s="226">
        <v>133.05600000000001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353.65300000000002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37.8" customHeight="1">
      <c r="A112" s="41"/>
      <c r="B112" s="42"/>
      <c r="C112" s="208" t="s">
        <v>167</v>
      </c>
      <c r="D112" s="208" t="s">
        <v>152</v>
      </c>
      <c r="E112" s="209" t="s">
        <v>1509</v>
      </c>
      <c r="F112" s="210" t="s">
        <v>1510</v>
      </c>
      <c r="G112" s="211" t="s">
        <v>276</v>
      </c>
      <c r="H112" s="212">
        <v>190.19999999999999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1511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1512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1513</v>
      </c>
      <c r="G114" s="222"/>
      <c r="H114" s="226">
        <v>190.19999999999999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4" customFormat="1">
      <c r="A115" s="14"/>
      <c r="B115" s="250"/>
      <c r="C115" s="251"/>
      <c r="D115" s="223" t="s">
        <v>175</v>
      </c>
      <c r="E115" s="252" t="s">
        <v>19</v>
      </c>
      <c r="F115" s="253" t="s">
        <v>249</v>
      </c>
      <c r="G115" s="251"/>
      <c r="H115" s="254">
        <v>190.19999999999999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0" t="s">
        <v>175</v>
      </c>
      <c r="AU115" s="260" t="s">
        <v>79</v>
      </c>
      <c r="AV115" s="14" t="s">
        <v>150</v>
      </c>
      <c r="AW115" s="14" t="s">
        <v>31</v>
      </c>
      <c r="AX115" s="14" t="s">
        <v>77</v>
      </c>
      <c r="AY115" s="260" t="s">
        <v>151</v>
      </c>
    </row>
    <row r="116" s="2" customFormat="1" ht="37.8" customHeight="1">
      <c r="A116" s="41"/>
      <c r="B116" s="42"/>
      <c r="C116" s="208" t="s">
        <v>171</v>
      </c>
      <c r="D116" s="208" t="s">
        <v>152</v>
      </c>
      <c r="E116" s="209" t="s">
        <v>312</v>
      </c>
      <c r="F116" s="210" t="s">
        <v>313</v>
      </c>
      <c r="G116" s="211" t="s">
        <v>276</v>
      </c>
      <c r="H116" s="212">
        <v>258.553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1514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315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1515</v>
      </c>
      <c r="G118" s="222"/>
      <c r="H118" s="226">
        <v>353.65300000000002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69</v>
      </c>
      <c r="AY118" s="232" t="s">
        <v>151</v>
      </c>
    </row>
    <row r="119" s="12" customFormat="1">
      <c r="A119" s="12"/>
      <c r="B119" s="221"/>
      <c r="C119" s="222"/>
      <c r="D119" s="223" t="s">
        <v>175</v>
      </c>
      <c r="E119" s="224" t="s">
        <v>19</v>
      </c>
      <c r="F119" s="225" t="s">
        <v>1516</v>
      </c>
      <c r="G119" s="222"/>
      <c r="H119" s="226">
        <v>-95.099999999999994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175</v>
      </c>
      <c r="AU119" s="232" t="s">
        <v>79</v>
      </c>
      <c r="AV119" s="12" t="s">
        <v>79</v>
      </c>
      <c r="AW119" s="12" t="s">
        <v>31</v>
      </c>
      <c r="AX119" s="12" t="s">
        <v>69</v>
      </c>
      <c r="AY119" s="232" t="s">
        <v>151</v>
      </c>
    </row>
    <row r="120" s="14" customFormat="1">
      <c r="A120" s="14"/>
      <c r="B120" s="250"/>
      <c r="C120" s="251"/>
      <c r="D120" s="223" t="s">
        <v>175</v>
      </c>
      <c r="E120" s="252" t="s">
        <v>19</v>
      </c>
      <c r="F120" s="253" t="s">
        <v>249</v>
      </c>
      <c r="G120" s="251"/>
      <c r="H120" s="254">
        <v>258.553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0" t="s">
        <v>175</v>
      </c>
      <c r="AU120" s="260" t="s">
        <v>79</v>
      </c>
      <c r="AV120" s="14" t="s">
        <v>150</v>
      </c>
      <c r="AW120" s="14" t="s">
        <v>31</v>
      </c>
      <c r="AX120" s="14" t="s">
        <v>77</v>
      </c>
      <c r="AY120" s="260" t="s">
        <v>151</v>
      </c>
    </row>
    <row r="121" s="2" customFormat="1" ht="37.8" customHeight="1">
      <c r="A121" s="41"/>
      <c r="B121" s="42"/>
      <c r="C121" s="208" t="s">
        <v>177</v>
      </c>
      <c r="D121" s="208" t="s">
        <v>152</v>
      </c>
      <c r="E121" s="209" t="s">
        <v>318</v>
      </c>
      <c r="F121" s="210" t="s">
        <v>319</v>
      </c>
      <c r="G121" s="211" t="s">
        <v>276</v>
      </c>
      <c r="H121" s="212">
        <v>1292.7650000000001</v>
      </c>
      <c r="I121" s="213"/>
      <c r="J121" s="214">
        <f>ROUND(I121*H121,2)</f>
        <v>0</v>
      </c>
      <c r="K121" s="210" t="s">
        <v>239</v>
      </c>
      <c r="L121" s="47"/>
      <c r="M121" s="215" t="s">
        <v>19</v>
      </c>
      <c r="N121" s="216" t="s">
        <v>40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150</v>
      </c>
      <c r="AT121" s="219" t="s">
        <v>152</v>
      </c>
      <c r="AU121" s="219" t="s">
        <v>79</v>
      </c>
      <c r="AY121" s="20" t="s">
        <v>151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77</v>
      </c>
      <c r="BK121" s="220">
        <f>ROUND(I121*H121,2)</f>
        <v>0</v>
      </c>
      <c r="BL121" s="20" t="s">
        <v>150</v>
      </c>
      <c r="BM121" s="219" t="s">
        <v>1517</v>
      </c>
    </row>
    <row r="122" s="2" customFormat="1">
      <c r="A122" s="41"/>
      <c r="B122" s="42"/>
      <c r="C122" s="43"/>
      <c r="D122" s="245" t="s">
        <v>241</v>
      </c>
      <c r="E122" s="43"/>
      <c r="F122" s="246" t="s">
        <v>321</v>
      </c>
      <c r="G122" s="43"/>
      <c r="H122" s="43"/>
      <c r="I122" s="247"/>
      <c r="J122" s="43"/>
      <c r="K122" s="43"/>
      <c r="L122" s="47"/>
      <c r="M122" s="248"/>
      <c r="N122" s="24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241</v>
      </c>
      <c r="AU122" s="20" t="s">
        <v>79</v>
      </c>
    </row>
    <row r="123" s="12" customFormat="1">
      <c r="A123" s="12"/>
      <c r="B123" s="221"/>
      <c r="C123" s="222"/>
      <c r="D123" s="223" t="s">
        <v>175</v>
      </c>
      <c r="E123" s="224" t="s">
        <v>19</v>
      </c>
      <c r="F123" s="225" t="s">
        <v>1518</v>
      </c>
      <c r="G123" s="222"/>
      <c r="H123" s="226">
        <v>1292.7650000000001</v>
      </c>
      <c r="I123" s="227"/>
      <c r="J123" s="222"/>
      <c r="K123" s="222"/>
      <c r="L123" s="228"/>
      <c r="M123" s="229"/>
      <c r="N123" s="230"/>
      <c r="O123" s="230"/>
      <c r="P123" s="230"/>
      <c r="Q123" s="230"/>
      <c r="R123" s="230"/>
      <c r="S123" s="230"/>
      <c r="T123" s="23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2" t="s">
        <v>175</v>
      </c>
      <c r="AU123" s="232" t="s">
        <v>79</v>
      </c>
      <c r="AV123" s="12" t="s">
        <v>79</v>
      </c>
      <c r="AW123" s="12" t="s">
        <v>31</v>
      </c>
      <c r="AX123" s="12" t="s">
        <v>69</v>
      </c>
      <c r="AY123" s="232" t="s">
        <v>151</v>
      </c>
    </row>
    <row r="124" s="14" customFormat="1">
      <c r="A124" s="14"/>
      <c r="B124" s="250"/>
      <c r="C124" s="251"/>
      <c r="D124" s="223" t="s">
        <v>175</v>
      </c>
      <c r="E124" s="252" t="s">
        <v>19</v>
      </c>
      <c r="F124" s="253" t="s">
        <v>249</v>
      </c>
      <c r="G124" s="251"/>
      <c r="H124" s="254">
        <v>1292.7650000000001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0" t="s">
        <v>175</v>
      </c>
      <c r="AU124" s="260" t="s">
        <v>79</v>
      </c>
      <c r="AV124" s="14" t="s">
        <v>150</v>
      </c>
      <c r="AW124" s="14" t="s">
        <v>31</v>
      </c>
      <c r="AX124" s="14" t="s">
        <v>77</v>
      </c>
      <c r="AY124" s="260" t="s">
        <v>151</v>
      </c>
    </row>
    <row r="125" s="2" customFormat="1" ht="24.15" customHeight="1">
      <c r="A125" s="41"/>
      <c r="B125" s="42"/>
      <c r="C125" s="208" t="s">
        <v>181</v>
      </c>
      <c r="D125" s="208" t="s">
        <v>152</v>
      </c>
      <c r="E125" s="209" t="s">
        <v>1519</v>
      </c>
      <c r="F125" s="210" t="s">
        <v>1520</v>
      </c>
      <c r="G125" s="211" t="s">
        <v>276</v>
      </c>
      <c r="H125" s="212">
        <v>95.099999999999994</v>
      </c>
      <c r="I125" s="213"/>
      <c r="J125" s="214">
        <f>ROUND(I125*H125,2)</f>
        <v>0</v>
      </c>
      <c r="K125" s="210" t="s">
        <v>239</v>
      </c>
      <c r="L125" s="47"/>
      <c r="M125" s="215" t="s">
        <v>19</v>
      </c>
      <c r="N125" s="216" t="s">
        <v>40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150</v>
      </c>
      <c r="AT125" s="219" t="s">
        <v>152</v>
      </c>
      <c r="AU125" s="219" t="s">
        <v>79</v>
      </c>
      <c r="AY125" s="20" t="s">
        <v>151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77</v>
      </c>
      <c r="BK125" s="220">
        <f>ROUND(I125*H125,2)</f>
        <v>0</v>
      </c>
      <c r="BL125" s="20" t="s">
        <v>150</v>
      </c>
      <c r="BM125" s="219" t="s">
        <v>1521</v>
      </c>
    </row>
    <row r="126" s="2" customFormat="1">
      <c r="A126" s="41"/>
      <c r="B126" s="42"/>
      <c r="C126" s="43"/>
      <c r="D126" s="245" t="s">
        <v>241</v>
      </c>
      <c r="E126" s="43"/>
      <c r="F126" s="246" t="s">
        <v>1522</v>
      </c>
      <c r="G126" s="43"/>
      <c r="H126" s="43"/>
      <c r="I126" s="247"/>
      <c r="J126" s="43"/>
      <c r="K126" s="43"/>
      <c r="L126" s="47"/>
      <c r="M126" s="248"/>
      <c r="N126" s="249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241</v>
      </c>
      <c r="AU126" s="20" t="s">
        <v>79</v>
      </c>
    </row>
    <row r="127" s="12" customFormat="1">
      <c r="A127" s="12"/>
      <c r="B127" s="221"/>
      <c r="C127" s="222"/>
      <c r="D127" s="223" t="s">
        <v>175</v>
      </c>
      <c r="E127" s="224" t="s">
        <v>19</v>
      </c>
      <c r="F127" s="225" t="s">
        <v>1523</v>
      </c>
      <c r="G127" s="222"/>
      <c r="H127" s="226">
        <v>95.099999999999994</v>
      </c>
      <c r="I127" s="227"/>
      <c r="J127" s="222"/>
      <c r="K127" s="222"/>
      <c r="L127" s="228"/>
      <c r="M127" s="229"/>
      <c r="N127" s="230"/>
      <c r="O127" s="230"/>
      <c r="P127" s="230"/>
      <c r="Q127" s="230"/>
      <c r="R127" s="230"/>
      <c r="S127" s="230"/>
      <c r="T127" s="23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2" t="s">
        <v>175</v>
      </c>
      <c r="AU127" s="232" t="s">
        <v>79</v>
      </c>
      <c r="AV127" s="12" t="s">
        <v>79</v>
      </c>
      <c r="AW127" s="12" t="s">
        <v>31</v>
      </c>
      <c r="AX127" s="12" t="s">
        <v>69</v>
      </c>
      <c r="AY127" s="232" t="s">
        <v>151</v>
      </c>
    </row>
    <row r="128" s="14" customFormat="1">
      <c r="A128" s="14"/>
      <c r="B128" s="250"/>
      <c r="C128" s="251"/>
      <c r="D128" s="223" t="s">
        <v>175</v>
      </c>
      <c r="E128" s="252" t="s">
        <v>19</v>
      </c>
      <c r="F128" s="253" t="s">
        <v>249</v>
      </c>
      <c r="G128" s="251"/>
      <c r="H128" s="254">
        <v>95.099999999999994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175</v>
      </c>
      <c r="AU128" s="260" t="s">
        <v>79</v>
      </c>
      <c r="AV128" s="14" t="s">
        <v>150</v>
      </c>
      <c r="AW128" s="14" t="s">
        <v>31</v>
      </c>
      <c r="AX128" s="14" t="s">
        <v>77</v>
      </c>
      <c r="AY128" s="260" t="s">
        <v>151</v>
      </c>
    </row>
    <row r="129" s="2" customFormat="1" ht="37.8" customHeight="1">
      <c r="A129" s="41"/>
      <c r="B129" s="42"/>
      <c r="C129" s="208" t="s">
        <v>185</v>
      </c>
      <c r="D129" s="208" t="s">
        <v>152</v>
      </c>
      <c r="E129" s="209" t="s">
        <v>1524</v>
      </c>
      <c r="F129" s="210" t="s">
        <v>1525</v>
      </c>
      <c r="G129" s="211" t="s">
        <v>276</v>
      </c>
      <c r="H129" s="212">
        <v>14</v>
      </c>
      <c r="I129" s="213"/>
      <c r="J129" s="214">
        <f>ROUND(I129*H129,2)</f>
        <v>0</v>
      </c>
      <c r="K129" s="210" t="s">
        <v>239</v>
      </c>
      <c r="L129" s="47"/>
      <c r="M129" s="215" t="s">
        <v>19</v>
      </c>
      <c r="N129" s="216" t="s">
        <v>40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150</v>
      </c>
      <c r="AT129" s="219" t="s">
        <v>152</v>
      </c>
      <c r="AU129" s="219" t="s">
        <v>79</v>
      </c>
      <c r="AY129" s="20" t="s">
        <v>151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77</v>
      </c>
      <c r="BK129" s="220">
        <f>ROUND(I129*H129,2)</f>
        <v>0</v>
      </c>
      <c r="BL129" s="20" t="s">
        <v>150</v>
      </c>
      <c r="BM129" s="219" t="s">
        <v>1526</v>
      </c>
    </row>
    <row r="130" s="2" customFormat="1">
      <c r="A130" s="41"/>
      <c r="B130" s="42"/>
      <c r="C130" s="43"/>
      <c r="D130" s="245" t="s">
        <v>241</v>
      </c>
      <c r="E130" s="43"/>
      <c r="F130" s="246" t="s">
        <v>1527</v>
      </c>
      <c r="G130" s="43"/>
      <c r="H130" s="43"/>
      <c r="I130" s="247"/>
      <c r="J130" s="43"/>
      <c r="K130" s="43"/>
      <c r="L130" s="47"/>
      <c r="M130" s="248"/>
      <c r="N130" s="249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241</v>
      </c>
      <c r="AU130" s="20" t="s">
        <v>79</v>
      </c>
    </row>
    <row r="131" s="12" customFormat="1">
      <c r="A131" s="12"/>
      <c r="B131" s="221"/>
      <c r="C131" s="222"/>
      <c r="D131" s="223" t="s">
        <v>175</v>
      </c>
      <c r="E131" s="224" t="s">
        <v>19</v>
      </c>
      <c r="F131" s="225" t="s">
        <v>1528</v>
      </c>
      <c r="G131" s="222"/>
      <c r="H131" s="226">
        <v>14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175</v>
      </c>
      <c r="AU131" s="232" t="s">
        <v>79</v>
      </c>
      <c r="AV131" s="12" t="s">
        <v>79</v>
      </c>
      <c r="AW131" s="12" t="s">
        <v>31</v>
      </c>
      <c r="AX131" s="12" t="s">
        <v>69</v>
      </c>
      <c r="AY131" s="232" t="s">
        <v>151</v>
      </c>
    </row>
    <row r="132" s="14" customFormat="1">
      <c r="A132" s="14"/>
      <c r="B132" s="250"/>
      <c r="C132" s="251"/>
      <c r="D132" s="223" t="s">
        <v>175</v>
      </c>
      <c r="E132" s="252" t="s">
        <v>19</v>
      </c>
      <c r="F132" s="253" t="s">
        <v>249</v>
      </c>
      <c r="G132" s="251"/>
      <c r="H132" s="254">
        <v>14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175</v>
      </c>
      <c r="AU132" s="260" t="s">
        <v>79</v>
      </c>
      <c r="AV132" s="14" t="s">
        <v>150</v>
      </c>
      <c r="AW132" s="14" t="s">
        <v>31</v>
      </c>
      <c r="AX132" s="14" t="s">
        <v>77</v>
      </c>
      <c r="AY132" s="260" t="s">
        <v>151</v>
      </c>
    </row>
    <row r="133" s="2" customFormat="1" ht="24.15" customHeight="1">
      <c r="A133" s="41"/>
      <c r="B133" s="42"/>
      <c r="C133" s="208" t="s">
        <v>189</v>
      </c>
      <c r="D133" s="208" t="s">
        <v>152</v>
      </c>
      <c r="E133" s="209" t="s">
        <v>330</v>
      </c>
      <c r="F133" s="210" t="s">
        <v>331</v>
      </c>
      <c r="G133" s="211" t="s">
        <v>332</v>
      </c>
      <c r="H133" s="212">
        <v>465.39499999999998</v>
      </c>
      <c r="I133" s="213"/>
      <c r="J133" s="214">
        <f>ROUND(I133*H133,2)</f>
        <v>0</v>
      </c>
      <c r="K133" s="210" t="s">
        <v>239</v>
      </c>
      <c r="L133" s="47"/>
      <c r="M133" s="215" t="s">
        <v>19</v>
      </c>
      <c r="N133" s="216" t="s">
        <v>40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150</v>
      </c>
      <c r="AT133" s="219" t="s">
        <v>152</v>
      </c>
      <c r="AU133" s="219" t="s">
        <v>79</v>
      </c>
      <c r="AY133" s="20" t="s">
        <v>151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77</v>
      </c>
      <c r="BK133" s="220">
        <f>ROUND(I133*H133,2)</f>
        <v>0</v>
      </c>
      <c r="BL133" s="20" t="s">
        <v>150</v>
      </c>
      <c r="BM133" s="219" t="s">
        <v>1529</v>
      </c>
    </row>
    <row r="134" s="2" customFormat="1">
      <c r="A134" s="41"/>
      <c r="B134" s="42"/>
      <c r="C134" s="43"/>
      <c r="D134" s="245" t="s">
        <v>241</v>
      </c>
      <c r="E134" s="43"/>
      <c r="F134" s="246" t="s">
        <v>334</v>
      </c>
      <c r="G134" s="43"/>
      <c r="H134" s="43"/>
      <c r="I134" s="247"/>
      <c r="J134" s="43"/>
      <c r="K134" s="43"/>
      <c r="L134" s="47"/>
      <c r="M134" s="248"/>
      <c r="N134" s="24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241</v>
      </c>
      <c r="AU134" s="20" t="s">
        <v>79</v>
      </c>
    </row>
    <row r="135" s="12" customFormat="1">
      <c r="A135" s="12"/>
      <c r="B135" s="221"/>
      <c r="C135" s="222"/>
      <c r="D135" s="223" t="s">
        <v>175</v>
      </c>
      <c r="E135" s="224" t="s">
        <v>19</v>
      </c>
      <c r="F135" s="225" t="s">
        <v>1530</v>
      </c>
      <c r="G135" s="222"/>
      <c r="H135" s="226">
        <v>465.39499999999998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175</v>
      </c>
      <c r="AU135" s="232" t="s">
        <v>79</v>
      </c>
      <c r="AV135" s="12" t="s">
        <v>79</v>
      </c>
      <c r="AW135" s="12" t="s">
        <v>31</v>
      </c>
      <c r="AX135" s="12" t="s">
        <v>69</v>
      </c>
      <c r="AY135" s="232" t="s">
        <v>151</v>
      </c>
    </row>
    <row r="136" s="14" customFormat="1">
      <c r="A136" s="14"/>
      <c r="B136" s="250"/>
      <c r="C136" s="251"/>
      <c r="D136" s="223" t="s">
        <v>175</v>
      </c>
      <c r="E136" s="252" t="s">
        <v>19</v>
      </c>
      <c r="F136" s="253" t="s">
        <v>249</v>
      </c>
      <c r="G136" s="251"/>
      <c r="H136" s="254">
        <v>465.39499999999998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175</v>
      </c>
      <c r="AU136" s="260" t="s">
        <v>79</v>
      </c>
      <c r="AV136" s="14" t="s">
        <v>150</v>
      </c>
      <c r="AW136" s="14" t="s">
        <v>31</v>
      </c>
      <c r="AX136" s="14" t="s">
        <v>77</v>
      </c>
      <c r="AY136" s="260" t="s">
        <v>151</v>
      </c>
    </row>
    <row r="137" s="2" customFormat="1" ht="24.15" customHeight="1">
      <c r="A137" s="41"/>
      <c r="B137" s="42"/>
      <c r="C137" s="208" t="s">
        <v>193</v>
      </c>
      <c r="D137" s="208" t="s">
        <v>152</v>
      </c>
      <c r="E137" s="209" t="s">
        <v>337</v>
      </c>
      <c r="F137" s="210" t="s">
        <v>338</v>
      </c>
      <c r="G137" s="211" t="s">
        <v>276</v>
      </c>
      <c r="H137" s="212">
        <v>258.553</v>
      </c>
      <c r="I137" s="213"/>
      <c r="J137" s="214">
        <f>ROUND(I137*H137,2)</f>
        <v>0</v>
      </c>
      <c r="K137" s="210" t="s">
        <v>239</v>
      </c>
      <c r="L137" s="47"/>
      <c r="M137" s="215" t="s">
        <v>19</v>
      </c>
      <c r="N137" s="216" t="s">
        <v>40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150</v>
      </c>
      <c r="AT137" s="219" t="s">
        <v>152</v>
      </c>
      <c r="AU137" s="219" t="s">
        <v>79</v>
      </c>
      <c r="AY137" s="20" t="s">
        <v>151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77</v>
      </c>
      <c r="BK137" s="220">
        <f>ROUND(I137*H137,2)</f>
        <v>0</v>
      </c>
      <c r="BL137" s="20" t="s">
        <v>150</v>
      </c>
      <c r="BM137" s="219" t="s">
        <v>1531</v>
      </c>
    </row>
    <row r="138" s="2" customFormat="1">
      <c r="A138" s="41"/>
      <c r="B138" s="42"/>
      <c r="C138" s="43"/>
      <c r="D138" s="245" t="s">
        <v>241</v>
      </c>
      <c r="E138" s="43"/>
      <c r="F138" s="246" t="s">
        <v>340</v>
      </c>
      <c r="G138" s="43"/>
      <c r="H138" s="43"/>
      <c r="I138" s="247"/>
      <c r="J138" s="43"/>
      <c r="K138" s="43"/>
      <c r="L138" s="47"/>
      <c r="M138" s="248"/>
      <c r="N138" s="24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241</v>
      </c>
      <c r="AU138" s="20" t="s">
        <v>79</v>
      </c>
    </row>
    <row r="139" s="12" customFormat="1">
      <c r="A139" s="12"/>
      <c r="B139" s="221"/>
      <c r="C139" s="222"/>
      <c r="D139" s="223" t="s">
        <v>175</v>
      </c>
      <c r="E139" s="224" t="s">
        <v>19</v>
      </c>
      <c r="F139" s="225" t="s">
        <v>1532</v>
      </c>
      <c r="G139" s="222"/>
      <c r="H139" s="226">
        <v>258.553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175</v>
      </c>
      <c r="AU139" s="232" t="s">
        <v>79</v>
      </c>
      <c r="AV139" s="12" t="s">
        <v>79</v>
      </c>
      <c r="AW139" s="12" t="s">
        <v>31</v>
      </c>
      <c r="AX139" s="12" t="s">
        <v>69</v>
      </c>
      <c r="AY139" s="232" t="s">
        <v>151</v>
      </c>
    </row>
    <row r="140" s="14" customFormat="1">
      <c r="A140" s="14"/>
      <c r="B140" s="250"/>
      <c r="C140" s="251"/>
      <c r="D140" s="223" t="s">
        <v>175</v>
      </c>
      <c r="E140" s="252" t="s">
        <v>19</v>
      </c>
      <c r="F140" s="253" t="s">
        <v>249</v>
      </c>
      <c r="G140" s="251"/>
      <c r="H140" s="254">
        <v>258.553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175</v>
      </c>
      <c r="AU140" s="260" t="s">
        <v>79</v>
      </c>
      <c r="AV140" s="14" t="s">
        <v>150</v>
      </c>
      <c r="AW140" s="14" t="s">
        <v>31</v>
      </c>
      <c r="AX140" s="14" t="s">
        <v>77</v>
      </c>
      <c r="AY140" s="260" t="s">
        <v>151</v>
      </c>
    </row>
    <row r="141" s="2" customFormat="1" ht="24.15" customHeight="1">
      <c r="A141" s="41"/>
      <c r="B141" s="42"/>
      <c r="C141" s="208" t="s">
        <v>8</v>
      </c>
      <c r="D141" s="208" t="s">
        <v>152</v>
      </c>
      <c r="E141" s="209" t="s">
        <v>1533</v>
      </c>
      <c r="F141" s="210" t="s">
        <v>1534</v>
      </c>
      <c r="G141" s="211" t="s">
        <v>276</v>
      </c>
      <c r="H141" s="212">
        <v>358.23200000000003</v>
      </c>
      <c r="I141" s="213"/>
      <c r="J141" s="214">
        <f>ROUND(I141*H141,2)</f>
        <v>0</v>
      </c>
      <c r="K141" s="210" t="s">
        <v>239</v>
      </c>
      <c r="L141" s="47"/>
      <c r="M141" s="215" t="s">
        <v>19</v>
      </c>
      <c r="N141" s="216" t="s">
        <v>40</v>
      </c>
      <c r="O141" s="87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150</v>
      </c>
      <c r="AT141" s="219" t="s">
        <v>152</v>
      </c>
      <c r="AU141" s="219" t="s">
        <v>79</v>
      </c>
      <c r="AY141" s="20" t="s">
        <v>151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77</v>
      </c>
      <c r="BK141" s="220">
        <f>ROUND(I141*H141,2)</f>
        <v>0</v>
      </c>
      <c r="BL141" s="20" t="s">
        <v>150</v>
      </c>
      <c r="BM141" s="219" t="s">
        <v>1535</v>
      </c>
    </row>
    <row r="142" s="2" customFormat="1">
      <c r="A142" s="41"/>
      <c r="B142" s="42"/>
      <c r="C142" s="43"/>
      <c r="D142" s="245" t="s">
        <v>241</v>
      </c>
      <c r="E142" s="43"/>
      <c r="F142" s="246" t="s">
        <v>1536</v>
      </c>
      <c r="G142" s="43"/>
      <c r="H142" s="43"/>
      <c r="I142" s="247"/>
      <c r="J142" s="43"/>
      <c r="K142" s="43"/>
      <c r="L142" s="47"/>
      <c r="M142" s="248"/>
      <c r="N142" s="24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241</v>
      </c>
      <c r="AU142" s="20" t="s">
        <v>79</v>
      </c>
    </row>
    <row r="143" s="15" customFormat="1">
      <c r="A143" s="15"/>
      <c r="B143" s="277"/>
      <c r="C143" s="278"/>
      <c r="D143" s="223" t="s">
        <v>175</v>
      </c>
      <c r="E143" s="279" t="s">
        <v>19</v>
      </c>
      <c r="F143" s="280" t="s">
        <v>1537</v>
      </c>
      <c r="G143" s="278"/>
      <c r="H143" s="279" t="s">
        <v>19</v>
      </c>
      <c r="I143" s="281"/>
      <c r="J143" s="278"/>
      <c r="K143" s="278"/>
      <c r="L143" s="282"/>
      <c r="M143" s="283"/>
      <c r="N143" s="284"/>
      <c r="O143" s="284"/>
      <c r="P143" s="284"/>
      <c r="Q143" s="284"/>
      <c r="R143" s="284"/>
      <c r="S143" s="284"/>
      <c r="T143" s="28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6" t="s">
        <v>175</v>
      </c>
      <c r="AU143" s="286" t="s">
        <v>79</v>
      </c>
      <c r="AV143" s="15" t="s">
        <v>77</v>
      </c>
      <c r="AW143" s="15" t="s">
        <v>31</v>
      </c>
      <c r="AX143" s="15" t="s">
        <v>69</v>
      </c>
      <c r="AY143" s="286" t="s">
        <v>151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1538</v>
      </c>
      <c r="G144" s="222"/>
      <c r="H144" s="226">
        <v>160.625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2" customFormat="1">
      <c r="A145" s="12"/>
      <c r="B145" s="221"/>
      <c r="C145" s="222"/>
      <c r="D145" s="223" t="s">
        <v>175</v>
      </c>
      <c r="E145" s="224" t="s">
        <v>19</v>
      </c>
      <c r="F145" s="225" t="s">
        <v>1539</v>
      </c>
      <c r="G145" s="222"/>
      <c r="H145" s="226">
        <v>102.50700000000001</v>
      </c>
      <c r="I145" s="227"/>
      <c r="J145" s="222"/>
      <c r="K145" s="222"/>
      <c r="L145" s="228"/>
      <c r="M145" s="229"/>
      <c r="N145" s="230"/>
      <c r="O145" s="230"/>
      <c r="P145" s="230"/>
      <c r="Q145" s="230"/>
      <c r="R145" s="230"/>
      <c r="S145" s="230"/>
      <c r="T145" s="231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2" t="s">
        <v>175</v>
      </c>
      <c r="AU145" s="232" t="s">
        <v>79</v>
      </c>
      <c r="AV145" s="12" t="s">
        <v>79</v>
      </c>
      <c r="AW145" s="12" t="s">
        <v>31</v>
      </c>
      <c r="AX145" s="12" t="s">
        <v>69</v>
      </c>
      <c r="AY145" s="232" t="s">
        <v>151</v>
      </c>
    </row>
    <row r="146" s="16" customFormat="1">
      <c r="A146" s="16"/>
      <c r="B146" s="287"/>
      <c r="C146" s="288"/>
      <c r="D146" s="223" t="s">
        <v>175</v>
      </c>
      <c r="E146" s="289" t="s">
        <v>19</v>
      </c>
      <c r="F146" s="290" t="s">
        <v>1540</v>
      </c>
      <c r="G146" s="288"/>
      <c r="H146" s="291">
        <v>263.132</v>
      </c>
      <c r="I146" s="292"/>
      <c r="J146" s="288"/>
      <c r="K146" s="288"/>
      <c r="L146" s="293"/>
      <c r="M146" s="294"/>
      <c r="N146" s="295"/>
      <c r="O146" s="295"/>
      <c r="P146" s="295"/>
      <c r="Q146" s="295"/>
      <c r="R146" s="295"/>
      <c r="S146" s="295"/>
      <c r="T146" s="29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97" t="s">
        <v>175</v>
      </c>
      <c r="AU146" s="297" t="s">
        <v>79</v>
      </c>
      <c r="AV146" s="16" t="s">
        <v>160</v>
      </c>
      <c r="AW146" s="16" t="s">
        <v>31</v>
      </c>
      <c r="AX146" s="16" t="s">
        <v>69</v>
      </c>
      <c r="AY146" s="297" t="s">
        <v>151</v>
      </c>
    </row>
    <row r="147" s="15" customFormat="1">
      <c r="A147" s="15"/>
      <c r="B147" s="277"/>
      <c r="C147" s="278"/>
      <c r="D147" s="223" t="s">
        <v>175</v>
      </c>
      <c r="E147" s="279" t="s">
        <v>19</v>
      </c>
      <c r="F147" s="280" t="s">
        <v>1541</v>
      </c>
      <c r="G147" s="278"/>
      <c r="H147" s="279" t="s">
        <v>19</v>
      </c>
      <c r="I147" s="281"/>
      <c r="J147" s="278"/>
      <c r="K147" s="278"/>
      <c r="L147" s="282"/>
      <c r="M147" s="283"/>
      <c r="N147" s="284"/>
      <c r="O147" s="284"/>
      <c r="P147" s="284"/>
      <c r="Q147" s="284"/>
      <c r="R147" s="284"/>
      <c r="S147" s="284"/>
      <c r="T147" s="28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86" t="s">
        <v>175</v>
      </c>
      <c r="AU147" s="286" t="s">
        <v>79</v>
      </c>
      <c r="AV147" s="15" t="s">
        <v>77</v>
      </c>
      <c r="AW147" s="15" t="s">
        <v>31</v>
      </c>
      <c r="AX147" s="15" t="s">
        <v>69</v>
      </c>
      <c r="AY147" s="286" t="s">
        <v>151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1542</v>
      </c>
      <c r="G148" s="222"/>
      <c r="H148" s="226">
        <v>60.100000000000001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1543</v>
      </c>
      <c r="G149" s="222"/>
      <c r="H149" s="226">
        <v>35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6" customFormat="1">
      <c r="A150" s="16"/>
      <c r="B150" s="287"/>
      <c r="C150" s="288"/>
      <c r="D150" s="223" t="s">
        <v>175</v>
      </c>
      <c r="E150" s="289" t="s">
        <v>19</v>
      </c>
      <c r="F150" s="290" t="s">
        <v>1540</v>
      </c>
      <c r="G150" s="288"/>
      <c r="H150" s="291">
        <v>95.099999999999994</v>
      </c>
      <c r="I150" s="292"/>
      <c r="J150" s="288"/>
      <c r="K150" s="288"/>
      <c r="L150" s="293"/>
      <c r="M150" s="294"/>
      <c r="N150" s="295"/>
      <c r="O150" s="295"/>
      <c r="P150" s="295"/>
      <c r="Q150" s="295"/>
      <c r="R150" s="295"/>
      <c r="S150" s="295"/>
      <c r="T150" s="29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97" t="s">
        <v>175</v>
      </c>
      <c r="AU150" s="297" t="s">
        <v>79</v>
      </c>
      <c r="AV150" s="16" t="s">
        <v>160</v>
      </c>
      <c r="AW150" s="16" t="s">
        <v>31</v>
      </c>
      <c r="AX150" s="16" t="s">
        <v>69</v>
      </c>
      <c r="AY150" s="297" t="s">
        <v>151</v>
      </c>
    </row>
    <row r="151" s="14" customFormat="1">
      <c r="A151" s="14"/>
      <c r="B151" s="250"/>
      <c r="C151" s="251"/>
      <c r="D151" s="223" t="s">
        <v>175</v>
      </c>
      <c r="E151" s="252" t="s">
        <v>19</v>
      </c>
      <c r="F151" s="253" t="s">
        <v>249</v>
      </c>
      <c r="G151" s="251"/>
      <c r="H151" s="254">
        <v>358.23200000000003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175</v>
      </c>
      <c r="AU151" s="260" t="s">
        <v>79</v>
      </c>
      <c r="AV151" s="14" t="s">
        <v>150</v>
      </c>
      <c r="AW151" s="14" t="s">
        <v>31</v>
      </c>
      <c r="AX151" s="14" t="s">
        <v>77</v>
      </c>
      <c r="AY151" s="260" t="s">
        <v>151</v>
      </c>
    </row>
    <row r="152" s="2" customFormat="1" ht="16.5" customHeight="1">
      <c r="A152" s="41"/>
      <c r="B152" s="42"/>
      <c r="C152" s="208" t="s">
        <v>200</v>
      </c>
      <c r="D152" s="208" t="s">
        <v>152</v>
      </c>
      <c r="E152" s="209" t="s">
        <v>403</v>
      </c>
      <c r="F152" s="210" t="s">
        <v>404</v>
      </c>
      <c r="G152" s="211" t="s">
        <v>276</v>
      </c>
      <c r="H152" s="212">
        <v>14</v>
      </c>
      <c r="I152" s="213"/>
      <c r="J152" s="214">
        <f>ROUND(I152*H152,2)</f>
        <v>0</v>
      </c>
      <c r="K152" s="210" t="s">
        <v>19</v>
      </c>
      <c r="L152" s="47"/>
      <c r="M152" s="215" t="s">
        <v>19</v>
      </c>
      <c r="N152" s="216" t="s">
        <v>40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150</v>
      </c>
      <c r="AT152" s="219" t="s">
        <v>152</v>
      </c>
      <c r="AU152" s="219" t="s">
        <v>79</v>
      </c>
      <c r="AY152" s="20" t="s">
        <v>151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77</v>
      </c>
      <c r="BK152" s="220">
        <f>ROUND(I152*H152,2)</f>
        <v>0</v>
      </c>
      <c r="BL152" s="20" t="s">
        <v>150</v>
      </c>
      <c r="BM152" s="219" t="s">
        <v>1544</v>
      </c>
    </row>
    <row r="153" s="12" customFormat="1">
      <c r="A153" s="12"/>
      <c r="B153" s="221"/>
      <c r="C153" s="222"/>
      <c r="D153" s="223" t="s">
        <v>175</v>
      </c>
      <c r="E153" s="224" t="s">
        <v>19</v>
      </c>
      <c r="F153" s="225" t="s">
        <v>1545</v>
      </c>
      <c r="G153" s="222"/>
      <c r="H153" s="226">
        <v>14</v>
      </c>
      <c r="I153" s="227"/>
      <c r="J153" s="222"/>
      <c r="K153" s="222"/>
      <c r="L153" s="228"/>
      <c r="M153" s="229"/>
      <c r="N153" s="230"/>
      <c r="O153" s="230"/>
      <c r="P153" s="230"/>
      <c r="Q153" s="230"/>
      <c r="R153" s="230"/>
      <c r="S153" s="230"/>
      <c r="T153" s="23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32" t="s">
        <v>175</v>
      </c>
      <c r="AU153" s="232" t="s">
        <v>79</v>
      </c>
      <c r="AV153" s="12" t="s">
        <v>79</v>
      </c>
      <c r="AW153" s="12" t="s">
        <v>31</v>
      </c>
      <c r="AX153" s="12" t="s">
        <v>69</v>
      </c>
      <c r="AY153" s="232" t="s">
        <v>151</v>
      </c>
    </row>
    <row r="154" s="14" customFormat="1">
      <c r="A154" s="14"/>
      <c r="B154" s="250"/>
      <c r="C154" s="251"/>
      <c r="D154" s="223" t="s">
        <v>175</v>
      </c>
      <c r="E154" s="252" t="s">
        <v>19</v>
      </c>
      <c r="F154" s="253" t="s">
        <v>249</v>
      </c>
      <c r="G154" s="251"/>
      <c r="H154" s="254">
        <v>14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175</v>
      </c>
      <c r="AU154" s="260" t="s">
        <v>79</v>
      </c>
      <c r="AV154" s="14" t="s">
        <v>150</v>
      </c>
      <c r="AW154" s="14" t="s">
        <v>31</v>
      </c>
      <c r="AX154" s="14" t="s">
        <v>77</v>
      </c>
      <c r="AY154" s="260" t="s">
        <v>151</v>
      </c>
    </row>
    <row r="155" s="11" customFormat="1" ht="22.8" customHeight="1">
      <c r="A155" s="11"/>
      <c r="B155" s="194"/>
      <c r="C155" s="195"/>
      <c r="D155" s="196" t="s">
        <v>68</v>
      </c>
      <c r="E155" s="243" t="s">
        <v>79</v>
      </c>
      <c r="F155" s="243" t="s">
        <v>406</v>
      </c>
      <c r="G155" s="195"/>
      <c r="H155" s="195"/>
      <c r="I155" s="198"/>
      <c r="J155" s="244">
        <f>BK155</f>
        <v>0</v>
      </c>
      <c r="K155" s="195"/>
      <c r="L155" s="200"/>
      <c r="M155" s="201"/>
      <c r="N155" s="202"/>
      <c r="O155" s="202"/>
      <c r="P155" s="203">
        <f>SUM(P156:P200)</f>
        <v>0</v>
      </c>
      <c r="Q155" s="202"/>
      <c r="R155" s="203">
        <f>SUM(R156:R200)</f>
        <v>163.94225818999999</v>
      </c>
      <c r="S155" s="202"/>
      <c r="T155" s="204">
        <f>SUM(T156:T200)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205" t="s">
        <v>77</v>
      </c>
      <c r="AT155" s="206" t="s">
        <v>68</v>
      </c>
      <c r="AU155" s="206" t="s">
        <v>77</v>
      </c>
      <c r="AY155" s="205" t="s">
        <v>151</v>
      </c>
      <c r="BK155" s="207">
        <f>SUM(BK156:BK200)</f>
        <v>0</v>
      </c>
    </row>
    <row r="156" s="2" customFormat="1" ht="33" customHeight="1">
      <c r="A156" s="41"/>
      <c r="B156" s="42"/>
      <c r="C156" s="208" t="s">
        <v>204</v>
      </c>
      <c r="D156" s="208" t="s">
        <v>152</v>
      </c>
      <c r="E156" s="209" t="s">
        <v>420</v>
      </c>
      <c r="F156" s="210" t="s">
        <v>421</v>
      </c>
      <c r="G156" s="211" t="s">
        <v>422</v>
      </c>
      <c r="H156" s="212">
        <v>36.850000000000001</v>
      </c>
      <c r="I156" s="213"/>
      <c r="J156" s="214">
        <f>ROUND(I156*H156,2)</f>
        <v>0</v>
      </c>
      <c r="K156" s="210" t="s">
        <v>239</v>
      </c>
      <c r="L156" s="47"/>
      <c r="M156" s="215" t="s">
        <v>19</v>
      </c>
      <c r="N156" s="216" t="s">
        <v>40</v>
      </c>
      <c r="O156" s="87"/>
      <c r="P156" s="217">
        <f>O156*H156</f>
        <v>0</v>
      </c>
      <c r="Q156" s="217">
        <v>0.27378000000000002</v>
      </c>
      <c r="R156" s="217">
        <f>Q156*H156</f>
        <v>10.088793000000001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150</v>
      </c>
      <c r="AT156" s="219" t="s">
        <v>152</v>
      </c>
      <c r="AU156" s="219" t="s">
        <v>79</v>
      </c>
      <c r="AY156" s="20" t="s">
        <v>151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77</v>
      </c>
      <c r="BK156" s="220">
        <f>ROUND(I156*H156,2)</f>
        <v>0</v>
      </c>
      <c r="BL156" s="20" t="s">
        <v>150</v>
      </c>
      <c r="BM156" s="219" t="s">
        <v>1546</v>
      </c>
    </row>
    <row r="157" s="2" customFormat="1">
      <c r="A157" s="41"/>
      <c r="B157" s="42"/>
      <c r="C157" s="43"/>
      <c r="D157" s="245" t="s">
        <v>241</v>
      </c>
      <c r="E157" s="43"/>
      <c r="F157" s="246" t="s">
        <v>424</v>
      </c>
      <c r="G157" s="43"/>
      <c r="H157" s="43"/>
      <c r="I157" s="247"/>
      <c r="J157" s="43"/>
      <c r="K157" s="43"/>
      <c r="L157" s="47"/>
      <c r="M157" s="248"/>
      <c r="N157" s="24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241</v>
      </c>
      <c r="AU157" s="20" t="s">
        <v>79</v>
      </c>
    </row>
    <row r="158" s="12" customFormat="1">
      <c r="A158" s="12"/>
      <c r="B158" s="221"/>
      <c r="C158" s="222"/>
      <c r="D158" s="223" t="s">
        <v>175</v>
      </c>
      <c r="E158" s="224" t="s">
        <v>19</v>
      </c>
      <c r="F158" s="225" t="s">
        <v>1547</v>
      </c>
      <c r="G158" s="222"/>
      <c r="H158" s="226">
        <v>36.850000000000001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175</v>
      </c>
      <c r="AU158" s="232" t="s">
        <v>79</v>
      </c>
      <c r="AV158" s="12" t="s">
        <v>79</v>
      </c>
      <c r="AW158" s="12" t="s">
        <v>31</v>
      </c>
      <c r="AX158" s="12" t="s">
        <v>69</v>
      </c>
      <c r="AY158" s="232" t="s">
        <v>151</v>
      </c>
    </row>
    <row r="159" s="14" customFormat="1">
      <c r="A159" s="14"/>
      <c r="B159" s="250"/>
      <c r="C159" s="251"/>
      <c r="D159" s="223" t="s">
        <v>175</v>
      </c>
      <c r="E159" s="252" t="s">
        <v>19</v>
      </c>
      <c r="F159" s="253" t="s">
        <v>249</v>
      </c>
      <c r="G159" s="251"/>
      <c r="H159" s="254">
        <v>36.850000000000001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175</v>
      </c>
      <c r="AU159" s="260" t="s">
        <v>79</v>
      </c>
      <c r="AV159" s="14" t="s">
        <v>150</v>
      </c>
      <c r="AW159" s="14" t="s">
        <v>31</v>
      </c>
      <c r="AX159" s="14" t="s">
        <v>77</v>
      </c>
      <c r="AY159" s="260" t="s">
        <v>151</v>
      </c>
    </row>
    <row r="160" s="2" customFormat="1" ht="16.5" customHeight="1">
      <c r="A160" s="41"/>
      <c r="B160" s="42"/>
      <c r="C160" s="208" t="s">
        <v>208</v>
      </c>
      <c r="D160" s="208" t="s">
        <v>152</v>
      </c>
      <c r="E160" s="209" t="s">
        <v>1548</v>
      </c>
      <c r="F160" s="210" t="s">
        <v>1549</v>
      </c>
      <c r="G160" s="211" t="s">
        <v>276</v>
      </c>
      <c r="H160" s="212">
        <v>6.7999999999999998</v>
      </c>
      <c r="I160" s="213"/>
      <c r="J160" s="214">
        <f>ROUND(I160*H160,2)</f>
        <v>0</v>
      </c>
      <c r="K160" s="210" t="s">
        <v>239</v>
      </c>
      <c r="L160" s="47"/>
      <c r="M160" s="215" t="s">
        <v>19</v>
      </c>
      <c r="N160" s="216" t="s">
        <v>40</v>
      </c>
      <c r="O160" s="87"/>
      <c r="P160" s="217">
        <f>O160*H160</f>
        <v>0</v>
      </c>
      <c r="Q160" s="217">
        <v>2.3010199999999998</v>
      </c>
      <c r="R160" s="217">
        <f>Q160*H160</f>
        <v>15.646935999999998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150</v>
      </c>
      <c r="AT160" s="219" t="s">
        <v>152</v>
      </c>
      <c r="AU160" s="219" t="s">
        <v>79</v>
      </c>
      <c r="AY160" s="20" t="s">
        <v>151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77</v>
      </c>
      <c r="BK160" s="220">
        <f>ROUND(I160*H160,2)</f>
        <v>0</v>
      </c>
      <c r="BL160" s="20" t="s">
        <v>150</v>
      </c>
      <c r="BM160" s="219" t="s">
        <v>1550</v>
      </c>
    </row>
    <row r="161" s="2" customFormat="1">
      <c r="A161" s="41"/>
      <c r="B161" s="42"/>
      <c r="C161" s="43"/>
      <c r="D161" s="245" t="s">
        <v>241</v>
      </c>
      <c r="E161" s="43"/>
      <c r="F161" s="246" t="s">
        <v>1551</v>
      </c>
      <c r="G161" s="43"/>
      <c r="H161" s="43"/>
      <c r="I161" s="247"/>
      <c r="J161" s="43"/>
      <c r="K161" s="43"/>
      <c r="L161" s="47"/>
      <c r="M161" s="248"/>
      <c r="N161" s="249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241</v>
      </c>
      <c r="AU161" s="20" t="s">
        <v>79</v>
      </c>
    </row>
    <row r="162" s="12" customFormat="1">
      <c r="A162" s="12"/>
      <c r="B162" s="221"/>
      <c r="C162" s="222"/>
      <c r="D162" s="223" t="s">
        <v>175</v>
      </c>
      <c r="E162" s="224" t="s">
        <v>19</v>
      </c>
      <c r="F162" s="225" t="s">
        <v>1552</v>
      </c>
      <c r="G162" s="222"/>
      <c r="H162" s="226">
        <v>6.7999999999999998</v>
      </c>
      <c r="I162" s="227"/>
      <c r="J162" s="222"/>
      <c r="K162" s="222"/>
      <c r="L162" s="228"/>
      <c r="M162" s="229"/>
      <c r="N162" s="230"/>
      <c r="O162" s="230"/>
      <c r="P162" s="230"/>
      <c r="Q162" s="230"/>
      <c r="R162" s="230"/>
      <c r="S162" s="230"/>
      <c r="T162" s="23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2" t="s">
        <v>175</v>
      </c>
      <c r="AU162" s="232" t="s">
        <v>79</v>
      </c>
      <c r="AV162" s="12" t="s">
        <v>79</v>
      </c>
      <c r="AW162" s="12" t="s">
        <v>31</v>
      </c>
      <c r="AX162" s="12" t="s">
        <v>69</v>
      </c>
      <c r="AY162" s="232" t="s">
        <v>151</v>
      </c>
    </row>
    <row r="163" s="14" customFormat="1">
      <c r="A163" s="14"/>
      <c r="B163" s="250"/>
      <c r="C163" s="251"/>
      <c r="D163" s="223" t="s">
        <v>175</v>
      </c>
      <c r="E163" s="252" t="s">
        <v>19</v>
      </c>
      <c r="F163" s="253" t="s">
        <v>249</v>
      </c>
      <c r="G163" s="251"/>
      <c r="H163" s="254">
        <v>6.7999999999999998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175</v>
      </c>
      <c r="AU163" s="260" t="s">
        <v>79</v>
      </c>
      <c r="AV163" s="14" t="s">
        <v>150</v>
      </c>
      <c r="AW163" s="14" t="s">
        <v>31</v>
      </c>
      <c r="AX163" s="14" t="s">
        <v>77</v>
      </c>
      <c r="AY163" s="260" t="s">
        <v>151</v>
      </c>
    </row>
    <row r="164" s="2" customFormat="1" ht="21.75" customHeight="1">
      <c r="A164" s="41"/>
      <c r="B164" s="42"/>
      <c r="C164" s="208" t="s">
        <v>212</v>
      </c>
      <c r="D164" s="208" t="s">
        <v>152</v>
      </c>
      <c r="E164" s="209" t="s">
        <v>1553</v>
      </c>
      <c r="F164" s="210" t="s">
        <v>1554</v>
      </c>
      <c r="G164" s="211" t="s">
        <v>276</v>
      </c>
      <c r="H164" s="212">
        <v>31.100000000000001</v>
      </c>
      <c r="I164" s="213"/>
      <c r="J164" s="214">
        <f>ROUND(I164*H164,2)</f>
        <v>0</v>
      </c>
      <c r="K164" s="210" t="s">
        <v>239</v>
      </c>
      <c r="L164" s="47"/>
      <c r="M164" s="215" t="s">
        <v>19</v>
      </c>
      <c r="N164" s="216" t="s">
        <v>40</v>
      </c>
      <c r="O164" s="87"/>
      <c r="P164" s="217">
        <f>O164*H164</f>
        <v>0</v>
      </c>
      <c r="Q164" s="217">
        <v>2.5018699999999998</v>
      </c>
      <c r="R164" s="217">
        <f>Q164*H164</f>
        <v>77.808156999999994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150</v>
      </c>
      <c r="AT164" s="219" t="s">
        <v>152</v>
      </c>
      <c r="AU164" s="219" t="s">
        <v>79</v>
      </c>
      <c r="AY164" s="20" t="s">
        <v>151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77</v>
      </c>
      <c r="BK164" s="220">
        <f>ROUND(I164*H164,2)</f>
        <v>0</v>
      </c>
      <c r="BL164" s="20" t="s">
        <v>150</v>
      </c>
      <c r="BM164" s="219" t="s">
        <v>1555</v>
      </c>
    </row>
    <row r="165" s="2" customFormat="1">
      <c r="A165" s="41"/>
      <c r="B165" s="42"/>
      <c r="C165" s="43"/>
      <c r="D165" s="245" t="s">
        <v>241</v>
      </c>
      <c r="E165" s="43"/>
      <c r="F165" s="246" t="s">
        <v>1556</v>
      </c>
      <c r="G165" s="43"/>
      <c r="H165" s="43"/>
      <c r="I165" s="247"/>
      <c r="J165" s="43"/>
      <c r="K165" s="43"/>
      <c r="L165" s="47"/>
      <c r="M165" s="248"/>
      <c r="N165" s="249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241</v>
      </c>
      <c r="AU165" s="20" t="s">
        <v>79</v>
      </c>
    </row>
    <row r="166" s="12" customFormat="1">
      <c r="A166" s="12"/>
      <c r="B166" s="221"/>
      <c r="C166" s="222"/>
      <c r="D166" s="223" t="s">
        <v>175</v>
      </c>
      <c r="E166" s="224" t="s">
        <v>19</v>
      </c>
      <c r="F166" s="225" t="s">
        <v>1557</v>
      </c>
      <c r="G166" s="222"/>
      <c r="H166" s="226">
        <v>24.800000000000001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2" t="s">
        <v>175</v>
      </c>
      <c r="AU166" s="232" t="s">
        <v>79</v>
      </c>
      <c r="AV166" s="12" t="s">
        <v>79</v>
      </c>
      <c r="AW166" s="12" t="s">
        <v>31</v>
      </c>
      <c r="AX166" s="12" t="s">
        <v>69</v>
      </c>
      <c r="AY166" s="232" t="s">
        <v>151</v>
      </c>
    </row>
    <row r="167" s="12" customFormat="1">
      <c r="A167" s="12"/>
      <c r="B167" s="221"/>
      <c r="C167" s="222"/>
      <c r="D167" s="223" t="s">
        <v>175</v>
      </c>
      <c r="E167" s="224" t="s">
        <v>19</v>
      </c>
      <c r="F167" s="225" t="s">
        <v>1558</v>
      </c>
      <c r="G167" s="222"/>
      <c r="H167" s="226">
        <v>6.2999999999999998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175</v>
      </c>
      <c r="AU167" s="232" t="s">
        <v>79</v>
      </c>
      <c r="AV167" s="12" t="s">
        <v>79</v>
      </c>
      <c r="AW167" s="12" t="s">
        <v>31</v>
      </c>
      <c r="AX167" s="12" t="s">
        <v>69</v>
      </c>
      <c r="AY167" s="232" t="s">
        <v>151</v>
      </c>
    </row>
    <row r="168" s="14" customFormat="1">
      <c r="A168" s="14"/>
      <c r="B168" s="250"/>
      <c r="C168" s="251"/>
      <c r="D168" s="223" t="s">
        <v>175</v>
      </c>
      <c r="E168" s="252" t="s">
        <v>19</v>
      </c>
      <c r="F168" s="253" t="s">
        <v>249</v>
      </c>
      <c r="G168" s="251"/>
      <c r="H168" s="254">
        <v>31.100000000000001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175</v>
      </c>
      <c r="AU168" s="260" t="s">
        <v>79</v>
      </c>
      <c r="AV168" s="14" t="s">
        <v>150</v>
      </c>
      <c r="AW168" s="14" t="s">
        <v>31</v>
      </c>
      <c r="AX168" s="14" t="s">
        <v>77</v>
      </c>
      <c r="AY168" s="260" t="s">
        <v>151</v>
      </c>
    </row>
    <row r="169" s="2" customFormat="1" ht="21.75" customHeight="1">
      <c r="A169" s="41"/>
      <c r="B169" s="42"/>
      <c r="C169" s="208" t="s">
        <v>216</v>
      </c>
      <c r="D169" s="208" t="s">
        <v>152</v>
      </c>
      <c r="E169" s="209" t="s">
        <v>1559</v>
      </c>
      <c r="F169" s="210" t="s">
        <v>1560</v>
      </c>
      <c r="G169" s="211" t="s">
        <v>276</v>
      </c>
      <c r="H169" s="212">
        <v>10.392</v>
      </c>
      <c r="I169" s="213"/>
      <c r="J169" s="214">
        <f>ROUND(I169*H169,2)</f>
        <v>0</v>
      </c>
      <c r="K169" s="210" t="s">
        <v>239</v>
      </c>
      <c r="L169" s="47"/>
      <c r="M169" s="215" t="s">
        <v>19</v>
      </c>
      <c r="N169" s="216" t="s">
        <v>40</v>
      </c>
      <c r="O169" s="87"/>
      <c r="P169" s="217">
        <f>O169*H169</f>
        <v>0</v>
      </c>
      <c r="Q169" s="217">
        <v>2.5018699999999998</v>
      </c>
      <c r="R169" s="217">
        <f>Q169*H169</f>
        <v>25.999433039999996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150</v>
      </c>
      <c r="AT169" s="219" t="s">
        <v>152</v>
      </c>
      <c r="AU169" s="219" t="s">
        <v>79</v>
      </c>
      <c r="AY169" s="20" t="s">
        <v>151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77</v>
      </c>
      <c r="BK169" s="220">
        <f>ROUND(I169*H169,2)</f>
        <v>0</v>
      </c>
      <c r="BL169" s="20" t="s">
        <v>150</v>
      </c>
      <c r="BM169" s="219" t="s">
        <v>1561</v>
      </c>
    </row>
    <row r="170" s="2" customFormat="1">
      <c r="A170" s="41"/>
      <c r="B170" s="42"/>
      <c r="C170" s="43"/>
      <c r="D170" s="245" t="s">
        <v>241</v>
      </c>
      <c r="E170" s="43"/>
      <c r="F170" s="246" t="s">
        <v>1562</v>
      </c>
      <c r="G170" s="43"/>
      <c r="H170" s="43"/>
      <c r="I170" s="247"/>
      <c r="J170" s="43"/>
      <c r="K170" s="43"/>
      <c r="L170" s="47"/>
      <c r="M170" s="248"/>
      <c r="N170" s="249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241</v>
      </c>
      <c r="AU170" s="20" t="s">
        <v>79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1563</v>
      </c>
      <c r="G171" s="222"/>
      <c r="H171" s="226">
        <v>5.1959999999999997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2" customFormat="1">
      <c r="A172" s="12"/>
      <c r="B172" s="221"/>
      <c r="C172" s="222"/>
      <c r="D172" s="223" t="s">
        <v>175</v>
      </c>
      <c r="E172" s="224" t="s">
        <v>19</v>
      </c>
      <c r="F172" s="225" t="s">
        <v>1564</v>
      </c>
      <c r="G172" s="222"/>
      <c r="H172" s="226">
        <v>5.1959999999999997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175</v>
      </c>
      <c r="AU172" s="232" t="s">
        <v>79</v>
      </c>
      <c r="AV172" s="12" t="s">
        <v>79</v>
      </c>
      <c r="AW172" s="12" t="s">
        <v>31</v>
      </c>
      <c r="AX172" s="12" t="s">
        <v>69</v>
      </c>
      <c r="AY172" s="232" t="s">
        <v>151</v>
      </c>
    </row>
    <row r="173" s="14" customFormat="1">
      <c r="A173" s="14"/>
      <c r="B173" s="250"/>
      <c r="C173" s="251"/>
      <c r="D173" s="223" t="s">
        <v>175</v>
      </c>
      <c r="E173" s="252" t="s">
        <v>19</v>
      </c>
      <c r="F173" s="253" t="s">
        <v>249</v>
      </c>
      <c r="G173" s="251"/>
      <c r="H173" s="254">
        <v>10.392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175</v>
      </c>
      <c r="AU173" s="260" t="s">
        <v>79</v>
      </c>
      <c r="AV173" s="14" t="s">
        <v>150</v>
      </c>
      <c r="AW173" s="14" t="s">
        <v>31</v>
      </c>
      <c r="AX173" s="14" t="s">
        <v>77</v>
      </c>
      <c r="AY173" s="260" t="s">
        <v>151</v>
      </c>
    </row>
    <row r="174" s="2" customFormat="1" ht="16.5" customHeight="1">
      <c r="A174" s="41"/>
      <c r="B174" s="42"/>
      <c r="C174" s="208" t="s">
        <v>323</v>
      </c>
      <c r="D174" s="208" t="s">
        <v>152</v>
      </c>
      <c r="E174" s="209" t="s">
        <v>1565</v>
      </c>
      <c r="F174" s="210" t="s">
        <v>1566</v>
      </c>
      <c r="G174" s="211" t="s">
        <v>245</v>
      </c>
      <c r="H174" s="212">
        <v>21.431999999999999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0.00264</v>
      </c>
      <c r="R174" s="217">
        <f>Q174*H174</f>
        <v>0.056580479999999996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1567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1568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1569</v>
      </c>
      <c r="G176" s="222"/>
      <c r="H176" s="226">
        <v>10.715999999999999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69</v>
      </c>
      <c r="AY176" s="232" t="s">
        <v>151</v>
      </c>
    </row>
    <row r="177" s="12" customFormat="1">
      <c r="A177" s="12"/>
      <c r="B177" s="221"/>
      <c r="C177" s="222"/>
      <c r="D177" s="223" t="s">
        <v>175</v>
      </c>
      <c r="E177" s="224" t="s">
        <v>19</v>
      </c>
      <c r="F177" s="225" t="s">
        <v>1570</v>
      </c>
      <c r="G177" s="222"/>
      <c r="H177" s="226">
        <v>10.715999999999999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2" t="s">
        <v>175</v>
      </c>
      <c r="AU177" s="232" t="s">
        <v>79</v>
      </c>
      <c r="AV177" s="12" t="s">
        <v>79</v>
      </c>
      <c r="AW177" s="12" t="s">
        <v>31</v>
      </c>
      <c r="AX177" s="12" t="s">
        <v>69</v>
      </c>
      <c r="AY177" s="232" t="s">
        <v>151</v>
      </c>
    </row>
    <row r="178" s="14" customFormat="1">
      <c r="A178" s="14"/>
      <c r="B178" s="250"/>
      <c r="C178" s="251"/>
      <c r="D178" s="223" t="s">
        <v>175</v>
      </c>
      <c r="E178" s="252" t="s">
        <v>19</v>
      </c>
      <c r="F178" s="253" t="s">
        <v>249</v>
      </c>
      <c r="G178" s="251"/>
      <c r="H178" s="254">
        <v>21.431999999999999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175</v>
      </c>
      <c r="AU178" s="260" t="s">
        <v>79</v>
      </c>
      <c r="AV178" s="14" t="s">
        <v>150</v>
      </c>
      <c r="AW178" s="14" t="s">
        <v>31</v>
      </c>
      <c r="AX178" s="14" t="s">
        <v>77</v>
      </c>
      <c r="AY178" s="260" t="s">
        <v>151</v>
      </c>
    </row>
    <row r="179" s="2" customFormat="1" ht="16.5" customHeight="1">
      <c r="A179" s="41"/>
      <c r="B179" s="42"/>
      <c r="C179" s="208" t="s">
        <v>329</v>
      </c>
      <c r="D179" s="208" t="s">
        <v>152</v>
      </c>
      <c r="E179" s="209" t="s">
        <v>1571</v>
      </c>
      <c r="F179" s="210" t="s">
        <v>1572</v>
      </c>
      <c r="G179" s="211" t="s">
        <v>245</v>
      </c>
      <c r="H179" s="212">
        <v>21.431999999999999</v>
      </c>
      <c r="I179" s="213"/>
      <c r="J179" s="214">
        <f>ROUND(I179*H179,2)</f>
        <v>0</v>
      </c>
      <c r="K179" s="210" t="s">
        <v>239</v>
      </c>
      <c r="L179" s="47"/>
      <c r="M179" s="215" t="s">
        <v>19</v>
      </c>
      <c r="N179" s="216" t="s">
        <v>40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150</v>
      </c>
      <c r="AT179" s="219" t="s">
        <v>152</v>
      </c>
      <c r="AU179" s="219" t="s">
        <v>79</v>
      </c>
      <c r="AY179" s="20" t="s">
        <v>151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77</v>
      </c>
      <c r="BK179" s="220">
        <f>ROUND(I179*H179,2)</f>
        <v>0</v>
      </c>
      <c r="BL179" s="20" t="s">
        <v>150</v>
      </c>
      <c r="BM179" s="219" t="s">
        <v>1573</v>
      </c>
    </row>
    <row r="180" s="2" customFormat="1">
      <c r="A180" s="41"/>
      <c r="B180" s="42"/>
      <c r="C180" s="43"/>
      <c r="D180" s="245" t="s">
        <v>241</v>
      </c>
      <c r="E180" s="43"/>
      <c r="F180" s="246" t="s">
        <v>1574</v>
      </c>
      <c r="G180" s="43"/>
      <c r="H180" s="43"/>
      <c r="I180" s="247"/>
      <c r="J180" s="43"/>
      <c r="K180" s="43"/>
      <c r="L180" s="47"/>
      <c r="M180" s="248"/>
      <c r="N180" s="249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241</v>
      </c>
      <c r="AU180" s="20" t="s">
        <v>79</v>
      </c>
    </row>
    <row r="181" s="12" customFormat="1">
      <c r="A181" s="12"/>
      <c r="B181" s="221"/>
      <c r="C181" s="222"/>
      <c r="D181" s="223" t="s">
        <v>175</v>
      </c>
      <c r="E181" s="224" t="s">
        <v>19</v>
      </c>
      <c r="F181" s="225" t="s">
        <v>1569</v>
      </c>
      <c r="G181" s="222"/>
      <c r="H181" s="226">
        <v>10.715999999999999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2" t="s">
        <v>175</v>
      </c>
      <c r="AU181" s="232" t="s">
        <v>79</v>
      </c>
      <c r="AV181" s="12" t="s">
        <v>79</v>
      </c>
      <c r="AW181" s="12" t="s">
        <v>31</v>
      </c>
      <c r="AX181" s="12" t="s">
        <v>69</v>
      </c>
      <c r="AY181" s="232" t="s">
        <v>151</v>
      </c>
    </row>
    <row r="182" s="12" customFormat="1">
      <c r="A182" s="12"/>
      <c r="B182" s="221"/>
      <c r="C182" s="222"/>
      <c r="D182" s="223" t="s">
        <v>175</v>
      </c>
      <c r="E182" s="224" t="s">
        <v>19</v>
      </c>
      <c r="F182" s="225" t="s">
        <v>1570</v>
      </c>
      <c r="G182" s="222"/>
      <c r="H182" s="226">
        <v>10.715999999999999</v>
      </c>
      <c r="I182" s="227"/>
      <c r="J182" s="222"/>
      <c r="K182" s="222"/>
      <c r="L182" s="228"/>
      <c r="M182" s="229"/>
      <c r="N182" s="230"/>
      <c r="O182" s="230"/>
      <c r="P182" s="230"/>
      <c r="Q182" s="230"/>
      <c r="R182" s="230"/>
      <c r="S182" s="230"/>
      <c r="T182" s="231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2" t="s">
        <v>175</v>
      </c>
      <c r="AU182" s="232" t="s">
        <v>79</v>
      </c>
      <c r="AV182" s="12" t="s">
        <v>79</v>
      </c>
      <c r="AW182" s="12" t="s">
        <v>31</v>
      </c>
      <c r="AX182" s="12" t="s">
        <v>69</v>
      </c>
      <c r="AY182" s="232" t="s">
        <v>151</v>
      </c>
    </row>
    <row r="183" s="14" customFormat="1">
      <c r="A183" s="14"/>
      <c r="B183" s="250"/>
      <c r="C183" s="251"/>
      <c r="D183" s="223" t="s">
        <v>175</v>
      </c>
      <c r="E183" s="252" t="s">
        <v>19</v>
      </c>
      <c r="F183" s="253" t="s">
        <v>249</v>
      </c>
      <c r="G183" s="251"/>
      <c r="H183" s="254">
        <v>21.431999999999999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175</v>
      </c>
      <c r="AU183" s="260" t="s">
        <v>79</v>
      </c>
      <c r="AV183" s="14" t="s">
        <v>150</v>
      </c>
      <c r="AW183" s="14" t="s">
        <v>31</v>
      </c>
      <c r="AX183" s="14" t="s">
        <v>77</v>
      </c>
      <c r="AY183" s="260" t="s">
        <v>151</v>
      </c>
    </row>
    <row r="184" s="2" customFormat="1" ht="16.5" customHeight="1">
      <c r="A184" s="41"/>
      <c r="B184" s="42"/>
      <c r="C184" s="208" t="s">
        <v>336</v>
      </c>
      <c r="D184" s="208" t="s">
        <v>152</v>
      </c>
      <c r="E184" s="209" t="s">
        <v>1575</v>
      </c>
      <c r="F184" s="210" t="s">
        <v>1576</v>
      </c>
      <c r="G184" s="211" t="s">
        <v>332</v>
      </c>
      <c r="H184" s="212">
        <v>2.7280000000000002</v>
      </c>
      <c r="I184" s="213"/>
      <c r="J184" s="214">
        <f>ROUND(I184*H184,2)</f>
        <v>0</v>
      </c>
      <c r="K184" s="210" t="s">
        <v>239</v>
      </c>
      <c r="L184" s="47"/>
      <c r="M184" s="215" t="s">
        <v>19</v>
      </c>
      <c r="N184" s="216" t="s">
        <v>40</v>
      </c>
      <c r="O184" s="87"/>
      <c r="P184" s="217">
        <f>O184*H184</f>
        <v>0</v>
      </c>
      <c r="Q184" s="217">
        <v>1.0606199999999999</v>
      </c>
      <c r="R184" s="217">
        <f>Q184*H184</f>
        <v>2.8933713599999997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150</v>
      </c>
      <c r="AT184" s="219" t="s">
        <v>152</v>
      </c>
      <c r="AU184" s="219" t="s">
        <v>79</v>
      </c>
      <c r="AY184" s="20" t="s">
        <v>151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77</v>
      </c>
      <c r="BK184" s="220">
        <f>ROUND(I184*H184,2)</f>
        <v>0</v>
      </c>
      <c r="BL184" s="20" t="s">
        <v>150</v>
      </c>
      <c r="BM184" s="219" t="s">
        <v>1577</v>
      </c>
    </row>
    <row r="185" s="2" customFormat="1">
      <c r="A185" s="41"/>
      <c r="B185" s="42"/>
      <c r="C185" s="43"/>
      <c r="D185" s="245" t="s">
        <v>241</v>
      </c>
      <c r="E185" s="43"/>
      <c r="F185" s="246" t="s">
        <v>1578</v>
      </c>
      <c r="G185" s="43"/>
      <c r="H185" s="43"/>
      <c r="I185" s="247"/>
      <c r="J185" s="43"/>
      <c r="K185" s="43"/>
      <c r="L185" s="47"/>
      <c r="M185" s="248"/>
      <c r="N185" s="249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241</v>
      </c>
      <c r="AU185" s="20" t="s">
        <v>79</v>
      </c>
    </row>
    <row r="186" s="2" customFormat="1" ht="16.5" customHeight="1">
      <c r="A186" s="41"/>
      <c r="B186" s="42"/>
      <c r="C186" s="208" t="s">
        <v>7</v>
      </c>
      <c r="D186" s="208" t="s">
        <v>152</v>
      </c>
      <c r="E186" s="209" t="s">
        <v>1579</v>
      </c>
      <c r="F186" s="210" t="s">
        <v>1580</v>
      </c>
      <c r="G186" s="211" t="s">
        <v>276</v>
      </c>
      <c r="H186" s="212">
        <v>13.6</v>
      </c>
      <c r="I186" s="213"/>
      <c r="J186" s="214">
        <f>ROUND(I186*H186,2)</f>
        <v>0</v>
      </c>
      <c r="K186" s="210" t="s">
        <v>239</v>
      </c>
      <c r="L186" s="47"/>
      <c r="M186" s="215" t="s">
        <v>19</v>
      </c>
      <c r="N186" s="216" t="s">
        <v>40</v>
      </c>
      <c r="O186" s="87"/>
      <c r="P186" s="217">
        <f>O186*H186</f>
        <v>0</v>
      </c>
      <c r="Q186" s="217">
        <v>2.3010199999999998</v>
      </c>
      <c r="R186" s="217">
        <f>Q186*H186</f>
        <v>31.293871999999997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150</v>
      </c>
      <c r="AT186" s="219" t="s">
        <v>152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1581</v>
      </c>
    </row>
    <row r="187" s="2" customFormat="1">
      <c r="A187" s="41"/>
      <c r="B187" s="42"/>
      <c r="C187" s="43"/>
      <c r="D187" s="245" t="s">
        <v>241</v>
      </c>
      <c r="E187" s="43"/>
      <c r="F187" s="246" t="s">
        <v>1582</v>
      </c>
      <c r="G187" s="43"/>
      <c r="H187" s="43"/>
      <c r="I187" s="247"/>
      <c r="J187" s="43"/>
      <c r="K187" s="43"/>
      <c r="L187" s="47"/>
      <c r="M187" s="248"/>
      <c r="N187" s="249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241</v>
      </c>
      <c r="AU187" s="20" t="s">
        <v>79</v>
      </c>
    </row>
    <row r="188" s="12" customFormat="1">
      <c r="A188" s="12"/>
      <c r="B188" s="221"/>
      <c r="C188" s="222"/>
      <c r="D188" s="223" t="s">
        <v>175</v>
      </c>
      <c r="E188" s="224" t="s">
        <v>19</v>
      </c>
      <c r="F188" s="225" t="s">
        <v>1583</v>
      </c>
      <c r="G188" s="222"/>
      <c r="H188" s="226">
        <v>13.6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2" t="s">
        <v>175</v>
      </c>
      <c r="AU188" s="232" t="s">
        <v>79</v>
      </c>
      <c r="AV188" s="12" t="s">
        <v>79</v>
      </c>
      <c r="AW188" s="12" t="s">
        <v>31</v>
      </c>
      <c r="AX188" s="12" t="s">
        <v>69</v>
      </c>
      <c r="AY188" s="232" t="s">
        <v>151</v>
      </c>
    </row>
    <row r="189" s="14" customFormat="1">
      <c r="A189" s="14"/>
      <c r="B189" s="250"/>
      <c r="C189" s="251"/>
      <c r="D189" s="223" t="s">
        <v>175</v>
      </c>
      <c r="E189" s="252" t="s">
        <v>19</v>
      </c>
      <c r="F189" s="253" t="s">
        <v>249</v>
      </c>
      <c r="G189" s="251"/>
      <c r="H189" s="254">
        <v>13.6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175</v>
      </c>
      <c r="AU189" s="260" t="s">
        <v>79</v>
      </c>
      <c r="AV189" s="14" t="s">
        <v>150</v>
      </c>
      <c r="AW189" s="14" t="s">
        <v>31</v>
      </c>
      <c r="AX189" s="14" t="s">
        <v>77</v>
      </c>
      <c r="AY189" s="260" t="s">
        <v>151</v>
      </c>
    </row>
    <row r="190" s="2" customFormat="1" ht="16.5" customHeight="1">
      <c r="A190" s="41"/>
      <c r="B190" s="42"/>
      <c r="C190" s="208" t="s">
        <v>348</v>
      </c>
      <c r="D190" s="208" t="s">
        <v>152</v>
      </c>
      <c r="E190" s="209" t="s">
        <v>1584</v>
      </c>
      <c r="F190" s="210" t="s">
        <v>1585</v>
      </c>
      <c r="G190" s="211" t="s">
        <v>245</v>
      </c>
      <c r="H190" s="212">
        <v>25.48</v>
      </c>
      <c r="I190" s="213"/>
      <c r="J190" s="214">
        <f>ROUND(I190*H190,2)</f>
        <v>0</v>
      </c>
      <c r="K190" s="210" t="s">
        <v>239</v>
      </c>
      <c r="L190" s="47"/>
      <c r="M190" s="215" t="s">
        <v>19</v>
      </c>
      <c r="N190" s="216" t="s">
        <v>40</v>
      </c>
      <c r="O190" s="87"/>
      <c r="P190" s="217">
        <f>O190*H190</f>
        <v>0</v>
      </c>
      <c r="Q190" s="217">
        <v>0.00346</v>
      </c>
      <c r="R190" s="217">
        <f>Q190*H190</f>
        <v>0.088160799999999998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150</v>
      </c>
      <c r="AT190" s="219" t="s">
        <v>152</v>
      </c>
      <c r="AU190" s="219" t="s">
        <v>79</v>
      </c>
      <c r="AY190" s="20" t="s">
        <v>151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77</v>
      </c>
      <c r="BK190" s="220">
        <f>ROUND(I190*H190,2)</f>
        <v>0</v>
      </c>
      <c r="BL190" s="20" t="s">
        <v>150</v>
      </c>
      <c r="BM190" s="219" t="s">
        <v>1586</v>
      </c>
    </row>
    <row r="191" s="2" customFormat="1">
      <c r="A191" s="41"/>
      <c r="B191" s="42"/>
      <c r="C191" s="43"/>
      <c r="D191" s="245" t="s">
        <v>241</v>
      </c>
      <c r="E191" s="43"/>
      <c r="F191" s="246" t="s">
        <v>1587</v>
      </c>
      <c r="G191" s="43"/>
      <c r="H191" s="43"/>
      <c r="I191" s="247"/>
      <c r="J191" s="43"/>
      <c r="K191" s="43"/>
      <c r="L191" s="47"/>
      <c r="M191" s="248"/>
      <c r="N191" s="249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241</v>
      </c>
      <c r="AU191" s="20" t="s">
        <v>79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1588</v>
      </c>
      <c r="G192" s="222"/>
      <c r="H192" s="226">
        <v>25.48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77</v>
      </c>
      <c r="AY192" s="232" t="s">
        <v>151</v>
      </c>
    </row>
    <row r="193" s="2" customFormat="1" ht="16.5" customHeight="1">
      <c r="A193" s="41"/>
      <c r="B193" s="42"/>
      <c r="C193" s="208" t="s">
        <v>354</v>
      </c>
      <c r="D193" s="208" t="s">
        <v>152</v>
      </c>
      <c r="E193" s="209" t="s">
        <v>1589</v>
      </c>
      <c r="F193" s="210" t="s">
        <v>1590</v>
      </c>
      <c r="G193" s="211" t="s">
        <v>245</v>
      </c>
      <c r="H193" s="212">
        <v>25.48</v>
      </c>
      <c r="I193" s="213"/>
      <c r="J193" s="214">
        <f>ROUND(I193*H193,2)</f>
        <v>0</v>
      </c>
      <c r="K193" s="210" t="s">
        <v>239</v>
      </c>
      <c r="L193" s="47"/>
      <c r="M193" s="215" t="s">
        <v>19</v>
      </c>
      <c r="N193" s="216" t="s">
        <v>40</v>
      </c>
      <c r="O193" s="87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150</v>
      </c>
      <c r="AT193" s="219" t="s">
        <v>152</v>
      </c>
      <c r="AU193" s="219" t="s">
        <v>79</v>
      </c>
      <c r="AY193" s="20" t="s">
        <v>151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77</v>
      </c>
      <c r="BK193" s="220">
        <f>ROUND(I193*H193,2)</f>
        <v>0</v>
      </c>
      <c r="BL193" s="20" t="s">
        <v>150</v>
      </c>
      <c r="BM193" s="219" t="s">
        <v>1591</v>
      </c>
    </row>
    <row r="194" s="2" customFormat="1">
      <c r="A194" s="41"/>
      <c r="B194" s="42"/>
      <c r="C194" s="43"/>
      <c r="D194" s="245" t="s">
        <v>241</v>
      </c>
      <c r="E194" s="43"/>
      <c r="F194" s="246" t="s">
        <v>1592</v>
      </c>
      <c r="G194" s="43"/>
      <c r="H194" s="43"/>
      <c r="I194" s="247"/>
      <c r="J194" s="43"/>
      <c r="K194" s="43"/>
      <c r="L194" s="47"/>
      <c r="M194" s="248"/>
      <c r="N194" s="249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241</v>
      </c>
      <c r="AU194" s="20" t="s">
        <v>79</v>
      </c>
    </row>
    <row r="195" s="12" customFormat="1">
      <c r="A195" s="12"/>
      <c r="B195" s="221"/>
      <c r="C195" s="222"/>
      <c r="D195" s="223" t="s">
        <v>175</v>
      </c>
      <c r="E195" s="224" t="s">
        <v>19</v>
      </c>
      <c r="F195" s="225" t="s">
        <v>1588</v>
      </c>
      <c r="G195" s="222"/>
      <c r="H195" s="226">
        <v>25.48</v>
      </c>
      <c r="I195" s="227"/>
      <c r="J195" s="222"/>
      <c r="K195" s="222"/>
      <c r="L195" s="228"/>
      <c r="M195" s="229"/>
      <c r="N195" s="230"/>
      <c r="O195" s="230"/>
      <c r="P195" s="230"/>
      <c r="Q195" s="230"/>
      <c r="R195" s="230"/>
      <c r="S195" s="230"/>
      <c r="T195" s="231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2" t="s">
        <v>175</v>
      </c>
      <c r="AU195" s="232" t="s">
        <v>79</v>
      </c>
      <c r="AV195" s="12" t="s">
        <v>79</v>
      </c>
      <c r="AW195" s="12" t="s">
        <v>31</v>
      </c>
      <c r="AX195" s="12" t="s">
        <v>69</v>
      </c>
      <c r="AY195" s="232" t="s">
        <v>151</v>
      </c>
    </row>
    <row r="196" s="14" customFormat="1">
      <c r="A196" s="14"/>
      <c r="B196" s="250"/>
      <c r="C196" s="251"/>
      <c r="D196" s="223" t="s">
        <v>175</v>
      </c>
      <c r="E196" s="252" t="s">
        <v>19</v>
      </c>
      <c r="F196" s="253" t="s">
        <v>249</v>
      </c>
      <c r="G196" s="251"/>
      <c r="H196" s="254">
        <v>25.48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175</v>
      </c>
      <c r="AU196" s="260" t="s">
        <v>79</v>
      </c>
      <c r="AV196" s="14" t="s">
        <v>150</v>
      </c>
      <c r="AW196" s="14" t="s">
        <v>31</v>
      </c>
      <c r="AX196" s="14" t="s">
        <v>77</v>
      </c>
      <c r="AY196" s="260" t="s">
        <v>151</v>
      </c>
    </row>
    <row r="197" s="2" customFormat="1" ht="24.15" customHeight="1">
      <c r="A197" s="41"/>
      <c r="B197" s="42"/>
      <c r="C197" s="208" t="s">
        <v>359</v>
      </c>
      <c r="D197" s="208" t="s">
        <v>152</v>
      </c>
      <c r="E197" s="209" t="s">
        <v>1593</v>
      </c>
      <c r="F197" s="210" t="s">
        <v>1594</v>
      </c>
      <c r="G197" s="211" t="s">
        <v>332</v>
      </c>
      <c r="H197" s="212">
        <v>0.063</v>
      </c>
      <c r="I197" s="213"/>
      <c r="J197" s="214">
        <f>ROUND(I197*H197,2)</f>
        <v>0</v>
      </c>
      <c r="K197" s="210" t="s">
        <v>239</v>
      </c>
      <c r="L197" s="47"/>
      <c r="M197" s="215" t="s">
        <v>19</v>
      </c>
      <c r="N197" s="216" t="s">
        <v>40</v>
      </c>
      <c r="O197" s="87"/>
      <c r="P197" s="217">
        <f>O197*H197</f>
        <v>0</v>
      </c>
      <c r="Q197" s="217">
        <v>1.06277</v>
      </c>
      <c r="R197" s="217">
        <f>Q197*H197</f>
        <v>0.066954509999999995</v>
      </c>
      <c r="S197" s="217">
        <v>0</v>
      </c>
      <c r="T197" s="218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9" t="s">
        <v>150</v>
      </c>
      <c r="AT197" s="219" t="s">
        <v>152</v>
      </c>
      <c r="AU197" s="219" t="s">
        <v>79</v>
      </c>
      <c r="AY197" s="20" t="s">
        <v>151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0" t="s">
        <v>77</v>
      </c>
      <c r="BK197" s="220">
        <f>ROUND(I197*H197,2)</f>
        <v>0</v>
      </c>
      <c r="BL197" s="20" t="s">
        <v>150</v>
      </c>
      <c r="BM197" s="219" t="s">
        <v>1595</v>
      </c>
    </row>
    <row r="198" s="2" customFormat="1">
      <c r="A198" s="41"/>
      <c r="B198" s="42"/>
      <c r="C198" s="43"/>
      <c r="D198" s="245" t="s">
        <v>241</v>
      </c>
      <c r="E198" s="43"/>
      <c r="F198" s="246" t="s">
        <v>1596</v>
      </c>
      <c r="G198" s="43"/>
      <c r="H198" s="43"/>
      <c r="I198" s="247"/>
      <c r="J198" s="43"/>
      <c r="K198" s="43"/>
      <c r="L198" s="47"/>
      <c r="M198" s="248"/>
      <c r="N198" s="249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241</v>
      </c>
      <c r="AU198" s="20" t="s">
        <v>79</v>
      </c>
    </row>
    <row r="199" s="12" customFormat="1">
      <c r="A199" s="12"/>
      <c r="B199" s="221"/>
      <c r="C199" s="222"/>
      <c r="D199" s="223" t="s">
        <v>175</v>
      </c>
      <c r="E199" s="224" t="s">
        <v>19</v>
      </c>
      <c r="F199" s="225" t="s">
        <v>1597</v>
      </c>
      <c r="G199" s="222"/>
      <c r="H199" s="226">
        <v>0.063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2" t="s">
        <v>175</v>
      </c>
      <c r="AU199" s="232" t="s">
        <v>79</v>
      </c>
      <c r="AV199" s="12" t="s">
        <v>79</v>
      </c>
      <c r="AW199" s="12" t="s">
        <v>31</v>
      </c>
      <c r="AX199" s="12" t="s">
        <v>69</v>
      </c>
      <c r="AY199" s="232" t="s">
        <v>151</v>
      </c>
    </row>
    <row r="200" s="14" customFormat="1">
      <c r="A200" s="14"/>
      <c r="B200" s="250"/>
      <c r="C200" s="251"/>
      <c r="D200" s="223" t="s">
        <v>175</v>
      </c>
      <c r="E200" s="252" t="s">
        <v>19</v>
      </c>
      <c r="F200" s="253" t="s">
        <v>249</v>
      </c>
      <c r="G200" s="251"/>
      <c r="H200" s="254">
        <v>0.063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175</v>
      </c>
      <c r="AU200" s="260" t="s">
        <v>79</v>
      </c>
      <c r="AV200" s="14" t="s">
        <v>150</v>
      </c>
      <c r="AW200" s="14" t="s">
        <v>31</v>
      </c>
      <c r="AX200" s="14" t="s">
        <v>77</v>
      </c>
      <c r="AY200" s="260" t="s">
        <v>151</v>
      </c>
    </row>
    <row r="201" s="11" customFormat="1" ht="22.8" customHeight="1">
      <c r="A201" s="11"/>
      <c r="B201" s="194"/>
      <c r="C201" s="195"/>
      <c r="D201" s="196" t="s">
        <v>68</v>
      </c>
      <c r="E201" s="243" t="s">
        <v>160</v>
      </c>
      <c r="F201" s="243" t="s">
        <v>450</v>
      </c>
      <c r="G201" s="195"/>
      <c r="H201" s="195"/>
      <c r="I201" s="198"/>
      <c r="J201" s="244">
        <f>BK201</f>
        <v>0</v>
      </c>
      <c r="K201" s="195"/>
      <c r="L201" s="200"/>
      <c r="M201" s="201"/>
      <c r="N201" s="202"/>
      <c r="O201" s="202"/>
      <c r="P201" s="203">
        <f>SUM(P202:P244)</f>
        <v>0</v>
      </c>
      <c r="Q201" s="202"/>
      <c r="R201" s="203">
        <f>SUM(R202:R244)</f>
        <v>3.0862600800000006</v>
      </c>
      <c r="S201" s="202"/>
      <c r="T201" s="204">
        <f>SUM(T202:T244)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205" t="s">
        <v>77</v>
      </c>
      <c r="AT201" s="206" t="s">
        <v>68</v>
      </c>
      <c r="AU201" s="206" t="s">
        <v>77</v>
      </c>
      <c r="AY201" s="205" t="s">
        <v>151</v>
      </c>
      <c r="BK201" s="207">
        <f>SUM(BK202:BK244)</f>
        <v>0</v>
      </c>
    </row>
    <row r="202" s="2" customFormat="1" ht="16.5" customHeight="1">
      <c r="A202" s="41"/>
      <c r="B202" s="42"/>
      <c r="C202" s="208" t="s">
        <v>367</v>
      </c>
      <c r="D202" s="208" t="s">
        <v>152</v>
      </c>
      <c r="E202" s="209" t="s">
        <v>1598</v>
      </c>
      <c r="F202" s="210" t="s">
        <v>1599</v>
      </c>
      <c r="G202" s="211" t="s">
        <v>276</v>
      </c>
      <c r="H202" s="212">
        <v>10.726000000000001</v>
      </c>
      <c r="I202" s="213"/>
      <c r="J202" s="214">
        <f>ROUND(I202*H202,2)</f>
        <v>0</v>
      </c>
      <c r="K202" s="210" t="s">
        <v>239</v>
      </c>
      <c r="L202" s="47"/>
      <c r="M202" s="215" t="s">
        <v>19</v>
      </c>
      <c r="N202" s="216" t="s">
        <v>40</v>
      </c>
      <c r="O202" s="87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150</v>
      </c>
      <c r="AT202" s="219" t="s">
        <v>152</v>
      </c>
      <c r="AU202" s="219" t="s">
        <v>79</v>
      </c>
      <c r="AY202" s="20" t="s">
        <v>151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77</v>
      </c>
      <c r="BK202" s="220">
        <f>ROUND(I202*H202,2)</f>
        <v>0</v>
      </c>
      <c r="BL202" s="20" t="s">
        <v>150</v>
      </c>
      <c r="BM202" s="219" t="s">
        <v>1600</v>
      </c>
    </row>
    <row r="203" s="2" customFormat="1">
      <c r="A203" s="41"/>
      <c r="B203" s="42"/>
      <c r="C203" s="43"/>
      <c r="D203" s="245" t="s">
        <v>241</v>
      </c>
      <c r="E203" s="43"/>
      <c r="F203" s="246" t="s">
        <v>1601</v>
      </c>
      <c r="G203" s="43"/>
      <c r="H203" s="43"/>
      <c r="I203" s="247"/>
      <c r="J203" s="43"/>
      <c r="K203" s="43"/>
      <c r="L203" s="47"/>
      <c r="M203" s="248"/>
      <c r="N203" s="249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241</v>
      </c>
      <c r="AU203" s="20" t="s">
        <v>79</v>
      </c>
    </row>
    <row r="204" s="12" customFormat="1">
      <c r="A204" s="12"/>
      <c r="B204" s="221"/>
      <c r="C204" s="222"/>
      <c r="D204" s="223" t="s">
        <v>175</v>
      </c>
      <c r="E204" s="224" t="s">
        <v>19</v>
      </c>
      <c r="F204" s="225" t="s">
        <v>1602</v>
      </c>
      <c r="G204" s="222"/>
      <c r="H204" s="226">
        <v>10.726000000000001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2" t="s">
        <v>175</v>
      </c>
      <c r="AU204" s="232" t="s">
        <v>79</v>
      </c>
      <c r="AV204" s="12" t="s">
        <v>79</v>
      </c>
      <c r="AW204" s="12" t="s">
        <v>31</v>
      </c>
      <c r="AX204" s="12" t="s">
        <v>69</v>
      </c>
      <c r="AY204" s="232" t="s">
        <v>151</v>
      </c>
    </row>
    <row r="205" s="14" customFormat="1">
      <c r="A205" s="14"/>
      <c r="B205" s="250"/>
      <c r="C205" s="251"/>
      <c r="D205" s="223" t="s">
        <v>175</v>
      </c>
      <c r="E205" s="252" t="s">
        <v>19</v>
      </c>
      <c r="F205" s="253" t="s">
        <v>249</v>
      </c>
      <c r="G205" s="251"/>
      <c r="H205" s="254">
        <v>10.726000000000001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175</v>
      </c>
      <c r="AU205" s="260" t="s">
        <v>79</v>
      </c>
      <c r="AV205" s="14" t="s">
        <v>150</v>
      </c>
      <c r="AW205" s="14" t="s">
        <v>31</v>
      </c>
      <c r="AX205" s="14" t="s">
        <v>77</v>
      </c>
      <c r="AY205" s="260" t="s">
        <v>151</v>
      </c>
    </row>
    <row r="206" s="2" customFormat="1" ht="37.8" customHeight="1">
      <c r="A206" s="41"/>
      <c r="B206" s="42"/>
      <c r="C206" s="208" t="s">
        <v>373</v>
      </c>
      <c r="D206" s="208" t="s">
        <v>152</v>
      </c>
      <c r="E206" s="209" t="s">
        <v>1603</v>
      </c>
      <c r="F206" s="210" t="s">
        <v>1604</v>
      </c>
      <c r="G206" s="211" t="s">
        <v>245</v>
      </c>
      <c r="H206" s="212">
        <v>52.944000000000003</v>
      </c>
      <c r="I206" s="213"/>
      <c r="J206" s="214">
        <f>ROUND(I206*H206,2)</f>
        <v>0</v>
      </c>
      <c r="K206" s="210" t="s">
        <v>239</v>
      </c>
      <c r="L206" s="47"/>
      <c r="M206" s="215" t="s">
        <v>19</v>
      </c>
      <c r="N206" s="216" t="s">
        <v>40</v>
      </c>
      <c r="O206" s="87"/>
      <c r="P206" s="217">
        <f>O206*H206</f>
        <v>0</v>
      </c>
      <c r="Q206" s="217">
        <v>0.014500000000000001</v>
      </c>
      <c r="R206" s="217">
        <f>Q206*H206</f>
        <v>0.76768800000000004</v>
      </c>
      <c r="S206" s="217">
        <v>0</v>
      </c>
      <c r="T206" s="21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9" t="s">
        <v>150</v>
      </c>
      <c r="AT206" s="219" t="s">
        <v>152</v>
      </c>
      <c r="AU206" s="219" t="s">
        <v>79</v>
      </c>
      <c r="AY206" s="20" t="s">
        <v>151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77</v>
      </c>
      <c r="BK206" s="220">
        <f>ROUND(I206*H206,2)</f>
        <v>0</v>
      </c>
      <c r="BL206" s="20" t="s">
        <v>150</v>
      </c>
      <c r="BM206" s="219" t="s">
        <v>1605</v>
      </c>
    </row>
    <row r="207" s="2" customFormat="1">
      <c r="A207" s="41"/>
      <c r="B207" s="42"/>
      <c r="C207" s="43"/>
      <c r="D207" s="245" t="s">
        <v>241</v>
      </c>
      <c r="E207" s="43"/>
      <c r="F207" s="246" t="s">
        <v>1606</v>
      </c>
      <c r="G207" s="43"/>
      <c r="H207" s="43"/>
      <c r="I207" s="247"/>
      <c r="J207" s="43"/>
      <c r="K207" s="43"/>
      <c r="L207" s="47"/>
      <c r="M207" s="248"/>
      <c r="N207" s="24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241</v>
      </c>
      <c r="AU207" s="20" t="s">
        <v>79</v>
      </c>
    </row>
    <row r="208" s="12" customFormat="1">
      <c r="A208" s="12"/>
      <c r="B208" s="221"/>
      <c r="C208" s="222"/>
      <c r="D208" s="223" t="s">
        <v>175</v>
      </c>
      <c r="E208" s="224" t="s">
        <v>19</v>
      </c>
      <c r="F208" s="225" t="s">
        <v>1607</v>
      </c>
      <c r="G208" s="222"/>
      <c r="H208" s="226">
        <v>52.944000000000003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2" t="s">
        <v>175</v>
      </c>
      <c r="AU208" s="232" t="s">
        <v>79</v>
      </c>
      <c r="AV208" s="12" t="s">
        <v>79</v>
      </c>
      <c r="AW208" s="12" t="s">
        <v>31</v>
      </c>
      <c r="AX208" s="12" t="s">
        <v>69</v>
      </c>
      <c r="AY208" s="232" t="s">
        <v>151</v>
      </c>
    </row>
    <row r="209" s="14" customFormat="1">
      <c r="A209" s="14"/>
      <c r="B209" s="250"/>
      <c r="C209" s="251"/>
      <c r="D209" s="223" t="s">
        <v>175</v>
      </c>
      <c r="E209" s="252" t="s">
        <v>19</v>
      </c>
      <c r="F209" s="253" t="s">
        <v>249</v>
      </c>
      <c r="G209" s="251"/>
      <c r="H209" s="254">
        <v>52.944000000000003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175</v>
      </c>
      <c r="AU209" s="260" t="s">
        <v>79</v>
      </c>
      <c r="AV209" s="14" t="s">
        <v>150</v>
      </c>
      <c r="AW209" s="14" t="s">
        <v>31</v>
      </c>
      <c r="AX209" s="14" t="s">
        <v>77</v>
      </c>
      <c r="AY209" s="260" t="s">
        <v>151</v>
      </c>
    </row>
    <row r="210" s="2" customFormat="1" ht="37.8" customHeight="1">
      <c r="A210" s="41"/>
      <c r="B210" s="42"/>
      <c r="C210" s="208" t="s">
        <v>379</v>
      </c>
      <c r="D210" s="208" t="s">
        <v>152</v>
      </c>
      <c r="E210" s="209" t="s">
        <v>1608</v>
      </c>
      <c r="F210" s="210" t="s">
        <v>1609</v>
      </c>
      <c r="G210" s="211" t="s">
        <v>245</v>
      </c>
      <c r="H210" s="212">
        <v>52.944000000000003</v>
      </c>
      <c r="I210" s="213"/>
      <c r="J210" s="214">
        <f>ROUND(I210*H210,2)</f>
        <v>0</v>
      </c>
      <c r="K210" s="210" t="s">
        <v>239</v>
      </c>
      <c r="L210" s="47"/>
      <c r="M210" s="215" t="s">
        <v>19</v>
      </c>
      <c r="N210" s="216" t="s">
        <v>40</v>
      </c>
      <c r="O210" s="87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150</v>
      </c>
      <c r="AT210" s="219" t="s">
        <v>152</v>
      </c>
      <c r="AU210" s="219" t="s">
        <v>79</v>
      </c>
      <c r="AY210" s="20" t="s">
        <v>151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77</v>
      </c>
      <c r="BK210" s="220">
        <f>ROUND(I210*H210,2)</f>
        <v>0</v>
      </c>
      <c r="BL210" s="20" t="s">
        <v>150</v>
      </c>
      <c r="BM210" s="219" t="s">
        <v>1610</v>
      </c>
    </row>
    <row r="211" s="2" customFormat="1">
      <c r="A211" s="41"/>
      <c r="B211" s="42"/>
      <c r="C211" s="43"/>
      <c r="D211" s="245" t="s">
        <v>241</v>
      </c>
      <c r="E211" s="43"/>
      <c r="F211" s="246" t="s">
        <v>1611</v>
      </c>
      <c r="G211" s="43"/>
      <c r="H211" s="43"/>
      <c r="I211" s="247"/>
      <c r="J211" s="43"/>
      <c r="K211" s="43"/>
      <c r="L211" s="47"/>
      <c r="M211" s="248"/>
      <c r="N211" s="249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241</v>
      </c>
      <c r="AU211" s="20" t="s">
        <v>79</v>
      </c>
    </row>
    <row r="212" s="2" customFormat="1" ht="16.5" customHeight="1">
      <c r="A212" s="41"/>
      <c r="B212" s="42"/>
      <c r="C212" s="208" t="s">
        <v>385</v>
      </c>
      <c r="D212" s="208" t="s">
        <v>152</v>
      </c>
      <c r="E212" s="209" t="s">
        <v>1612</v>
      </c>
      <c r="F212" s="210" t="s">
        <v>1613</v>
      </c>
      <c r="G212" s="211" t="s">
        <v>332</v>
      </c>
      <c r="H212" s="212">
        <v>1.3600000000000001</v>
      </c>
      <c r="I212" s="213"/>
      <c r="J212" s="214">
        <f>ROUND(I212*H212,2)</f>
        <v>0</v>
      </c>
      <c r="K212" s="210" t="s">
        <v>239</v>
      </c>
      <c r="L212" s="47"/>
      <c r="M212" s="215" t="s">
        <v>19</v>
      </c>
      <c r="N212" s="216" t="s">
        <v>40</v>
      </c>
      <c r="O212" s="87"/>
      <c r="P212" s="217">
        <f>O212*H212</f>
        <v>0</v>
      </c>
      <c r="Q212" s="217">
        <v>1.04741</v>
      </c>
      <c r="R212" s="217">
        <f>Q212*H212</f>
        <v>1.4244776000000001</v>
      </c>
      <c r="S212" s="217">
        <v>0</v>
      </c>
      <c r="T212" s="218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9" t="s">
        <v>150</v>
      </c>
      <c r="AT212" s="219" t="s">
        <v>152</v>
      </c>
      <c r="AU212" s="219" t="s">
        <v>79</v>
      </c>
      <c r="AY212" s="20" t="s">
        <v>151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20" t="s">
        <v>77</v>
      </c>
      <c r="BK212" s="220">
        <f>ROUND(I212*H212,2)</f>
        <v>0</v>
      </c>
      <c r="BL212" s="20" t="s">
        <v>150</v>
      </c>
      <c r="BM212" s="219" t="s">
        <v>1614</v>
      </c>
    </row>
    <row r="213" s="2" customFormat="1">
      <c r="A213" s="41"/>
      <c r="B213" s="42"/>
      <c r="C213" s="43"/>
      <c r="D213" s="245" t="s">
        <v>241</v>
      </c>
      <c r="E213" s="43"/>
      <c r="F213" s="246" t="s">
        <v>1615</v>
      </c>
      <c r="G213" s="43"/>
      <c r="H213" s="43"/>
      <c r="I213" s="247"/>
      <c r="J213" s="43"/>
      <c r="K213" s="43"/>
      <c r="L213" s="47"/>
      <c r="M213" s="248"/>
      <c r="N213" s="249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241</v>
      </c>
      <c r="AU213" s="20" t="s">
        <v>79</v>
      </c>
    </row>
    <row r="214" s="12" customFormat="1">
      <c r="A214" s="12"/>
      <c r="B214" s="221"/>
      <c r="C214" s="222"/>
      <c r="D214" s="223" t="s">
        <v>175</v>
      </c>
      <c r="E214" s="224" t="s">
        <v>19</v>
      </c>
      <c r="F214" s="225" t="s">
        <v>1616</v>
      </c>
      <c r="G214" s="222"/>
      <c r="H214" s="226">
        <v>1.3600000000000001</v>
      </c>
      <c r="I214" s="227"/>
      <c r="J214" s="222"/>
      <c r="K214" s="222"/>
      <c r="L214" s="228"/>
      <c r="M214" s="229"/>
      <c r="N214" s="230"/>
      <c r="O214" s="230"/>
      <c r="P214" s="230"/>
      <c r="Q214" s="230"/>
      <c r="R214" s="230"/>
      <c r="S214" s="230"/>
      <c r="T214" s="23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2" t="s">
        <v>175</v>
      </c>
      <c r="AU214" s="232" t="s">
        <v>79</v>
      </c>
      <c r="AV214" s="12" t="s">
        <v>79</v>
      </c>
      <c r="AW214" s="12" t="s">
        <v>31</v>
      </c>
      <c r="AX214" s="12" t="s">
        <v>69</v>
      </c>
      <c r="AY214" s="232" t="s">
        <v>151</v>
      </c>
    </row>
    <row r="215" s="14" customFormat="1">
      <c r="A215" s="14"/>
      <c r="B215" s="250"/>
      <c r="C215" s="251"/>
      <c r="D215" s="223" t="s">
        <v>175</v>
      </c>
      <c r="E215" s="252" t="s">
        <v>19</v>
      </c>
      <c r="F215" s="253" t="s">
        <v>249</v>
      </c>
      <c r="G215" s="251"/>
      <c r="H215" s="254">
        <v>1.3600000000000001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175</v>
      </c>
      <c r="AU215" s="260" t="s">
        <v>79</v>
      </c>
      <c r="AV215" s="14" t="s">
        <v>150</v>
      </c>
      <c r="AW215" s="14" t="s">
        <v>31</v>
      </c>
      <c r="AX215" s="14" t="s">
        <v>77</v>
      </c>
      <c r="AY215" s="260" t="s">
        <v>151</v>
      </c>
    </row>
    <row r="216" s="2" customFormat="1" ht="16.5" customHeight="1">
      <c r="A216" s="41"/>
      <c r="B216" s="42"/>
      <c r="C216" s="208" t="s">
        <v>391</v>
      </c>
      <c r="D216" s="208" t="s">
        <v>152</v>
      </c>
      <c r="E216" s="209" t="s">
        <v>1617</v>
      </c>
      <c r="F216" s="210" t="s">
        <v>1618</v>
      </c>
      <c r="G216" s="211" t="s">
        <v>276</v>
      </c>
      <c r="H216" s="212">
        <v>28.378</v>
      </c>
      <c r="I216" s="213"/>
      <c r="J216" s="214">
        <f>ROUND(I216*H216,2)</f>
        <v>0</v>
      </c>
      <c r="K216" s="210" t="s">
        <v>239</v>
      </c>
      <c r="L216" s="47"/>
      <c r="M216" s="215" t="s">
        <v>19</v>
      </c>
      <c r="N216" s="216" t="s">
        <v>40</v>
      </c>
      <c r="O216" s="87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9" t="s">
        <v>150</v>
      </c>
      <c r="AT216" s="219" t="s">
        <v>152</v>
      </c>
      <c r="AU216" s="219" t="s">
        <v>79</v>
      </c>
      <c r="AY216" s="20" t="s">
        <v>151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0" t="s">
        <v>77</v>
      </c>
      <c r="BK216" s="220">
        <f>ROUND(I216*H216,2)</f>
        <v>0</v>
      </c>
      <c r="BL216" s="20" t="s">
        <v>150</v>
      </c>
      <c r="BM216" s="219" t="s">
        <v>1619</v>
      </c>
    </row>
    <row r="217" s="2" customFormat="1">
      <c r="A217" s="41"/>
      <c r="B217" s="42"/>
      <c r="C217" s="43"/>
      <c r="D217" s="245" t="s">
        <v>241</v>
      </c>
      <c r="E217" s="43"/>
      <c r="F217" s="246" t="s">
        <v>1620</v>
      </c>
      <c r="G217" s="43"/>
      <c r="H217" s="43"/>
      <c r="I217" s="247"/>
      <c r="J217" s="43"/>
      <c r="K217" s="43"/>
      <c r="L217" s="47"/>
      <c r="M217" s="248"/>
      <c r="N217" s="249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241</v>
      </c>
      <c r="AU217" s="20" t="s">
        <v>79</v>
      </c>
    </row>
    <row r="218" s="12" customFormat="1">
      <c r="A218" s="12"/>
      <c r="B218" s="221"/>
      <c r="C218" s="222"/>
      <c r="D218" s="223" t="s">
        <v>175</v>
      </c>
      <c r="E218" s="224" t="s">
        <v>19</v>
      </c>
      <c r="F218" s="225" t="s">
        <v>1621</v>
      </c>
      <c r="G218" s="222"/>
      <c r="H218" s="226">
        <v>5.202</v>
      </c>
      <c r="I218" s="227"/>
      <c r="J218" s="222"/>
      <c r="K218" s="222"/>
      <c r="L218" s="228"/>
      <c r="M218" s="229"/>
      <c r="N218" s="230"/>
      <c r="O218" s="230"/>
      <c r="P218" s="230"/>
      <c r="Q218" s="230"/>
      <c r="R218" s="230"/>
      <c r="S218" s="230"/>
      <c r="T218" s="23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2" t="s">
        <v>175</v>
      </c>
      <c r="AU218" s="232" t="s">
        <v>79</v>
      </c>
      <c r="AV218" s="12" t="s">
        <v>79</v>
      </c>
      <c r="AW218" s="12" t="s">
        <v>31</v>
      </c>
      <c r="AX218" s="12" t="s">
        <v>69</v>
      </c>
      <c r="AY218" s="232" t="s">
        <v>151</v>
      </c>
    </row>
    <row r="219" s="12" customFormat="1">
      <c r="A219" s="12"/>
      <c r="B219" s="221"/>
      <c r="C219" s="222"/>
      <c r="D219" s="223" t="s">
        <v>175</v>
      </c>
      <c r="E219" s="224" t="s">
        <v>19</v>
      </c>
      <c r="F219" s="225" t="s">
        <v>1622</v>
      </c>
      <c r="G219" s="222"/>
      <c r="H219" s="226">
        <v>5.202</v>
      </c>
      <c r="I219" s="227"/>
      <c r="J219" s="222"/>
      <c r="K219" s="222"/>
      <c r="L219" s="228"/>
      <c r="M219" s="229"/>
      <c r="N219" s="230"/>
      <c r="O219" s="230"/>
      <c r="P219" s="230"/>
      <c r="Q219" s="230"/>
      <c r="R219" s="230"/>
      <c r="S219" s="230"/>
      <c r="T219" s="231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232" t="s">
        <v>175</v>
      </c>
      <c r="AU219" s="232" t="s">
        <v>79</v>
      </c>
      <c r="AV219" s="12" t="s">
        <v>79</v>
      </c>
      <c r="AW219" s="12" t="s">
        <v>31</v>
      </c>
      <c r="AX219" s="12" t="s">
        <v>69</v>
      </c>
      <c r="AY219" s="232" t="s">
        <v>151</v>
      </c>
    </row>
    <row r="220" s="16" customFormat="1">
      <c r="A220" s="16"/>
      <c r="B220" s="287"/>
      <c r="C220" s="288"/>
      <c r="D220" s="223" t="s">
        <v>175</v>
      </c>
      <c r="E220" s="289" t="s">
        <v>19</v>
      </c>
      <c r="F220" s="290" t="s">
        <v>1540</v>
      </c>
      <c r="G220" s="288"/>
      <c r="H220" s="291">
        <v>10.404</v>
      </c>
      <c r="I220" s="292"/>
      <c r="J220" s="288"/>
      <c r="K220" s="288"/>
      <c r="L220" s="293"/>
      <c r="M220" s="294"/>
      <c r="N220" s="295"/>
      <c r="O220" s="295"/>
      <c r="P220" s="295"/>
      <c r="Q220" s="295"/>
      <c r="R220" s="295"/>
      <c r="S220" s="295"/>
      <c r="T220" s="29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97" t="s">
        <v>175</v>
      </c>
      <c r="AU220" s="297" t="s">
        <v>79</v>
      </c>
      <c r="AV220" s="16" t="s">
        <v>160</v>
      </c>
      <c r="AW220" s="16" t="s">
        <v>31</v>
      </c>
      <c r="AX220" s="16" t="s">
        <v>69</v>
      </c>
      <c r="AY220" s="297" t="s">
        <v>151</v>
      </c>
    </row>
    <row r="221" s="12" customFormat="1">
      <c r="A221" s="12"/>
      <c r="B221" s="221"/>
      <c r="C221" s="222"/>
      <c r="D221" s="223" t="s">
        <v>175</v>
      </c>
      <c r="E221" s="224" t="s">
        <v>19</v>
      </c>
      <c r="F221" s="225" t="s">
        <v>1623</v>
      </c>
      <c r="G221" s="222"/>
      <c r="H221" s="226">
        <v>9.7240000000000002</v>
      </c>
      <c r="I221" s="227"/>
      <c r="J221" s="222"/>
      <c r="K221" s="222"/>
      <c r="L221" s="228"/>
      <c r="M221" s="229"/>
      <c r="N221" s="230"/>
      <c r="O221" s="230"/>
      <c r="P221" s="230"/>
      <c r="Q221" s="230"/>
      <c r="R221" s="230"/>
      <c r="S221" s="230"/>
      <c r="T221" s="231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32" t="s">
        <v>175</v>
      </c>
      <c r="AU221" s="232" t="s">
        <v>79</v>
      </c>
      <c r="AV221" s="12" t="s">
        <v>79</v>
      </c>
      <c r="AW221" s="12" t="s">
        <v>31</v>
      </c>
      <c r="AX221" s="12" t="s">
        <v>69</v>
      </c>
      <c r="AY221" s="232" t="s">
        <v>151</v>
      </c>
    </row>
    <row r="222" s="12" customFormat="1">
      <c r="A222" s="12"/>
      <c r="B222" s="221"/>
      <c r="C222" s="222"/>
      <c r="D222" s="223" t="s">
        <v>175</v>
      </c>
      <c r="E222" s="224" t="s">
        <v>19</v>
      </c>
      <c r="F222" s="225" t="s">
        <v>1624</v>
      </c>
      <c r="G222" s="222"/>
      <c r="H222" s="226">
        <v>3.8500000000000001</v>
      </c>
      <c r="I222" s="227"/>
      <c r="J222" s="222"/>
      <c r="K222" s="222"/>
      <c r="L222" s="228"/>
      <c r="M222" s="229"/>
      <c r="N222" s="230"/>
      <c r="O222" s="230"/>
      <c r="P222" s="230"/>
      <c r="Q222" s="230"/>
      <c r="R222" s="230"/>
      <c r="S222" s="230"/>
      <c r="T222" s="231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32" t="s">
        <v>175</v>
      </c>
      <c r="AU222" s="232" t="s">
        <v>79</v>
      </c>
      <c r="AV222" s="12" t="s">
        <v>79</v>
      </c>
      <c r="AW222" s="12" t="s">
        <v>31</v>
      </c>
      <c r="AX222" s="12" t="s">
        <v>69</v>
      </c>
      <c r="AY222" s="232" t="s">
        <v>151</v>
      </c>
    </row>
    <row r="223" s="12" customFormat="1">
      <c r="A223" s="12"/>
      <c r="B223" s="221"/>
      <c r="C223" s="222"/>
      <c r="D223" s="223" t="s">
        <v>175</v>
      </c>
      <c r="E223" s="224" t="s">
        <v>19</v>
      </c>
      <c r="F223" s="225" t="s">
        <v>1625</v>
      </c>
      <c r="G223" s="222"/>
      <c r="H223" s="226">
        <v>4.4000000000000004</v>
      </c>
      <c r="I223" s="227"/>
      <c r="J223" s="222"/>
      <c r="K223" s="222"/>
      <c r="L223" s="228"/>
      <c r="M223" s="229"/>
      <c r="N223" s="230"/>
      <c r="O223" s="230"/>
      <c r="P223" s="230"/>
      <c r="Q223" s="230"/>
      <c r="R223" s="230"/>
      <c r="S223" s="230"/>
      <c r="T223" s="231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2" t="s">
        <v>175</v>
      </c>
      <c r="AU223" s="232" t="s">
        <v>79</v>
      </c>
      <c r="AV223" s="12" t="s">
        <v>79</v>
      </c>
      <c r="AW223" s="12" t="s">
        <v>31</v>
      </c>
      <c r="AX223" s="12" t="s">
        <v>69</v>
      </c>
      <c r="AY223" s="232" t="s">
        <v>151</v>
      </c>
    </row>
    <row r="224" s="16" customFormat="1">
      <c r="A224" s="16"/>
      <c r="B224" s="287"/>
      <c r="C224" s="288"/>
      <c r="D224" s="223" t="s">
        <v>175</v>
      </c>
      <c r="E224" s="289" t="s">
        <v>19</v>
      </c>
      <c r="F224" s="290" t="s">
        <v>1540</v>
      </c>
      <c r="G224" s="288"/>
      <c r="H224" s="291">
        <v>17.974</v>
      </c>
      <c r="I224" s="292"/>
      <c r="J224" s="288"/>
      <c r="K224" s="288"/>
      <c r="L224" s="293"/>
      <c r="M224" s="294"/>
      <c r="N224" s="295"/>
      <c r="O224" s="295"/>
      <c r="P224" s="295"/>
      <c r="Q224" s="295"/>
      <c r="R224" s="295"/>
      <c r="S224" s="295"/>
      <c r="T224" s="29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97" t="s">
        <v>175</v>
      </c>
      <c r="AU224" s="297" t="s">
        <v>79</v>
      </c>
      <c r="AV224" s="16" t="s">
        <v>160</v>
      </c>
      <c r="AW224" s="16" t="s">
        <v>31</v>
      </c>
      <c r="AX224" s="16" t="s">
        <v>69</v>
      </c>
      <c r="AY224" s="297" t="s">
        <v>151</v>
      </c>
    </row>
    <row r="225" s="14" customFormat="1">
      <c r="A225" s="14"/>
      <c r="B225" s="250"/>
      <c r="C225" s="251"/>
      <c r="D225" s="223" t="s">
        <v>175</v>
      </c>
      <c r="E225" s="252" t="s">
        <v>19</v>
      </c>
      <c r="F225" s="253" t="s">
        <v>249</v>
      </c>
      <c r="G225" s="251"/>
      <c r="H225" s="254">
        <v>28.378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175</v>
      </c>
      <c r="AU225" s="260" t="s">
        <v>79</v>
      </c>
      <c r="AV225" s="14" t="s">
        <v>150</v>
      </c>
      <c r="AW225" s="14" t="s">
        <v>31</v>
      </c>
      <c r="AX225" s="14" t="s">
        <v>77</v>
      </c>
      <c r="AY225" s="260" t="s">
        <v>151</v>
      </c>
    </row>
    <row r="226" s="2" customFormat="1" ht="21.75" customHeight="1">
      <c r="A226" s="41"/>
      <c r="B226" s="42"/>
      <c r="C226" s="208" t="s">
        <v>397</v>
      </c>
      <c r="D226" s="208" t="s">
        <v>152</v>
      </c>
      <c r="E226" s="209" t="s">
        <v>1626</v>
      </c>
      <c r="F226" s="210" t="s">
        <v>1627</v>
      </c>
      <c r="G226" s="211" t="s">
        <v>245</v>
      </c>
      <c r="H226" s="212">
        <v>110.524</v>
      </c>
      <c r="I226" s="213"/>
      <c r="J226" s="214">
        <f>ROUND(I226*H226,2)</f>
        <v>0</v>
      </c>
      <c r="K226" s="210" t="s">
        <v>239</v>
      </c>
      <c r="L226" s="47"/>
      <c r="M226" s="215" t="s">
        <v>19</v>
      </c>
      <c r="N226" s="216" t="s">
        <v>40</v>
      </c>
      <c r="O226" s="87"/>
      <c r="P226" s="217">
        <f>O226*H226</f>
        <v>0</v>
      </c>
      <c r="Q226" s="217">
        <v>0.00166</v>
      </c>
      <c r="R226" s="217">
        <f>Q226*H226</f>
        <v>0.18346984</v>
      </c>
      <c r="S226" s="217">
        <v>0</v>
      </c>
      <c r="T226" s="218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9" t="s">
        <v>150</v>
      </c>
      <c r="AT226" s="219" t="s">
        <v>152</v>
      </c>
      <c r="AU226" s="219" t="s">
        <v>79</v>
      </c>
      <c r="AY226" s="20" t="s">
        <v>151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20" t="s">
        <v>77</v>
      </c>
      <c r="BK226" s="220">
        <f>ROUND(I226*H226,2)</f>
        <v>0</v>
      </c>
      <c r="BL226" s="20" t="s">
        <v>150</v>
      </c>
      <c r="BM226" s="219" t="s">
        <v>1628</v>
      </c>
    </row>
    <row r="227" s="2" customFormat="1">
      <c r="A227" s="41"/>
      <c r="B227" s="42"/>
      <c r="C227" s="43"/>
      <c r="D227" s="245" t="s">
        <v>241</v>
      </c>
      <c r="E227" s="43"/>
      <c r="F227" s="246" t="s">
        <v>1629</v>
      </c>
      <c r="G227" s="43"/>
      <c r="H227" s="43"/>
      <c r="I227" s="247"/>
      <c r="J227" s="43"/>
      <c r="K227" s="43"/>
      <c r="L227" s="47"/>
      <c r="M227" s="248"/>
      <c r="N227" s="249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241</v>
      </c>
      <c r="AU227" s="20" t="s">
        <v>79</v>
      </c>
    </row>
    <row r="228" s="12" customFormat="1">
      <c r="A228" s="12"/>
      <c r="B228" s="221"/>
      <c r="C228" s="222"/>
      <c r="D228" s="223" t="s">
        <v>175</v>
      </c>
      <c r="E228" s="224" t="s">
        <v>19</v>
      </c>
      <c r="F228" s="225" t="s">
        <v>1630</v>
      </c>
      <c r="G228" s="222"/>
      <c r="H228" s="226">
        <v>18.024999999999999</v>
      </c>
      <c r="I228" s="227"/>
      <c r="J228" s="222"/>
      <c r="K228" s="222"/>
      <c r="L228" s="228"/>
      <c r="M228" s="229"/>
      <c r="N228" s="230"/>
      <c r="O228" s="230"/>
      <c r="P228" s="230"/>
      <c r="Q228" s="230"/>
      <c r="R228" s="230"/>
      <c r="S228" s="230"/>
      <c r="T228" s="231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2" t="s">
        <v>175</v>
      </c>
      <c r="AU228" s="232" t="s">
        <v>79</v>
      </c>
      <c r="AV228" s="12" t="s">
        <v>79</v>
      </c>
      <c r="AW228" s="12" t="s">
        <v>31</v>
      </c>
      <c r="AX228" s="12" t="s">
        <v>69</v>
      </c>
      <c r="AY228" s="232" t="s">
        <v>151</v>
      </c>
    </row>
    <row r="229" s="12" customFormat="1">
      <c r="A229" s="12"/>
      <c r="B229" s="221"/>
      <c r="C229" s="222"/>
      <c r="D229" s="223" t="s">
        <v>175</v>
      </c>
      <c r="E229" s="224" t="s">
        <v>19</v>
      </c>
      <c r="F229" s="225" t="s">
        <v>1631</v>
      </c>
      <c r="G229" s="222"/>
      <c r="H229" s="226">
        <v>17.690000000000001</v>
      </c>
      <c r="I229" s="227"/>
      <c r="J229" s="222"/>
      <c r="K229" s="222"/>
      <c r="L229" s="228"/>
      <c r="M229" s="229"/>
      <c r="N229" s="230"/>
      <c r="O229" s="230"/>
      <c r="P229" s="230"/>
      <c r="Q229" s="230"/>
      <c r="R229" s="230"/>
      <c r="S229" s="230"/>
      <c r="T229" s="231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2" t="s">
        <v>175</v>
      </c>
      <c r="AU229" s="232" t="s">
        <v>79</v>
      </c>
      <c r="AV229" s="12" t="s">
        <v>79</v>
      </c>
      <c r="AW229" s="12" t="s">
        <v>31</v>
      </c>
      <c r="AX229" s="12" t="s">
        <v>69</v>
      </c>
      <c r="AY229" s="232" t="s">
        <v>151</v>
      </c>
    </row>
    <row r="230" s="12" customFormat="1">
      <c r="A230" s="12"/>
      <c r="B230" s="221"/>
      <c r="C230" s="222"/>
      <c r="D230" s="223" t="s">
        <v>175</v>
      </c>
      <c r="E230" s="224" t="s">
        <v>19</v>
      </c>
      <c r="F230" s="225" t="s">
        <v>1632</v>
      </c>
      <c r="G230" s="222"/>
      <c r="H230" s="226">
        <v>40.420000000000002</v>
      </c>
      <c r="I230" s="227"/>
      <c r="J230" s="222"/>
      <c r="K230" s="222"/>
      <c r="L230" s="228"/>
      <c r="M230" s="229"/>
      <c r="N230" s="230"/>
      <c r="O230" s="230"/>
      <c r="P230" s="230"/>
      <c r="Q230" s="230"/>
      <c r="R230" s="230"/>
      <c r="S230" s="230"/>
      <c r="T230" s="23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32" t="s">
        <v>175</v>
      </c>
      <c r="AU230" s="232" t="s">
        <v>79</v>
      </c>
      <c r="AV230" s="12" t="s">
        <v>79</v>
      </c>
      <c r="AW230" s="12" t="s">
        <v>31</v>
      </c>
      <c r="AX230" s="12" t="s">
        <v>69</v>
      </c>
      <c r="AY230" s="232" t="s">
        <v>151</v>
      </c>
    </row>
    <row r="231" s="12" customFormat="1">
      <c r="A231" s="12"/>
      <c r="B231" s="221"/>
      <c r="C231" s="222"/>
      <c r="D231" s="223" t="s">
        <v>175</v>
      </c>
      <c r="E231" s="224" t="s">
        <v>19</v>
      </c>
      <c r="F231" s="225" t="s">
        <v>1633</v>
      </c>
      <c r="G231" s="222"/>
      <c r="H231" s="226">
        <v>16.134</v>
      </c>
      <c r="I231" s="227"/>
      <c r="J231" s="222"/>
      <c r="K231" s="222"/>
      <c r="L231" s="228"/>
      <c r="M231" s="229"/>
      <c r="N231" s="230"/>
      <c r="O231" s="230"/>
      <c r="P231" s="230"/>
      <c r="Q231" s="230"/>
      <c r="R231" s="230"/>
      <c r="S231" s="230"/>
      <c r="T231" s="231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32" t="s">
        <v>175</v>
      </c>
      <c r="AU231" s="232" t="s">
        <v>79</v>
      </c>
      <c r="AV231" s="12" t="s">
        <v>79</v>
      </c>
      <c r="AW231" s="12" t="s">
        <v>31</v>
      </c>
      <c r="AX231" s="12" t="s">
        <v>69</v>
      </c>
      <c r="AY231" s="232" t="s">
        <v>151</v>
      </c>
    </row>
    <row r="232" s="12" customFormat="1">
      <c r="A232" s="12"/>
      <c r="B232" s="221"/>
      <c r="C232" s="222"/>
      <c r="D232" s="223" t="s">
        <v>175</v>
      </c>
      <c r="E232" s="224" t="s">
        <v>19</v>
      </c>
      <c r="F232" s="225" t="s">
        <v>1634</v>
      </c>
      <c r="G232" s="222"/>
      <c r="H232" s="226">
        <v>18.254999999999999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2" t="s">
        <v>175</v>
      </c>
      <c r="AU232" s="232" t="s">
        <v>79</v>
      </c>
      <c r="AV232" s="12" t="s">
        <v>79</v>
      </c>
      <c r="AW232" s="12" t="s">
        <v>31</v>
      </c>
      <c r="AX232" s="12" t="s">
        <v>69</v>
      </c>
      <c r="AY232" s="232" t="s">
        <v>151</v>
      </c>
    </row>
    <row r="233" s="14" customFormat="1">
      <c r="A233" s="14"/>
      <c r="B233" s="250"/>
      <c r="C233" s="251"/>
      <c r="D233" s="223" t="s">
        <v>175</v>
      </c>
      <c r="E233" s="252" t="s">
        <v>19</v>
      </c>
      <c r="F233" s="253" t="s">
        <v>249</v>
      </c>
      <c r="G233" s="251"/>
      <c r="H233" s="254">
        <v>110.524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175</v>
      </c>
      <c r="AU233" s="260" t="s">
        <v>79</v>
      </c>
      <c r="AV233" s="14" t="s">
        <v>150</v>
      </c>
      <c r="AW233" s="14" t="s">
        <v>31</v>
      </c>
      <c r="AX233" s="14" t="s">
        <v>77</v>
      </c>
      <c r="AY233" s="260" t="s">
        <v>151</v>
      </c>
    </row>
    <row r="234" s="2" customFormat="1" ht="16.5" customHeight="1">
      <c r="A234" s="41"/>
      <c r="B234" s="42"/>
      <c r="C234" s="208" t="s">
        <v>402</v>
      </c>
      <c r="D234" s="208" t="s">
        <v>152</v>
      </c>
      <c r="E234" s="209" t="s">
        <v>1635</v>
      </c>
      <c r="F234" s="210" t="s">
        <v>1636</v>
      </c>
      <c r="G234" s="211" t="s">
        <v>245</v>
      </c>
      <c r="H234" s="212">
        <v>110.524</v>
      </c>
      <c r="I234" s="213"/>
      <c r="J234" s="214">
        <f>ROUND(I234*H234,2)</f>
        <v>0</v>
      </c>
      <c r="K234" s="210" t="s">
        <v>239</v>
      </c>
      <c r="L234" s="47"/>
      <c r="M234" s="215" t="s">
        <v>19</v>
      </c>
      <c r="N234" s="216" t="s">
        <v>40</v>
      </c>
      <c r="O234" s="87"/>
      <c r="P234" s="217">
        <f>O234*H234</f>
        <v>0</v>
      </c>
      <c r="Q234" s="217">
        <v>4.0000000000000003E-05</v>
      </c>
      <c r="R234" s="217">
        <f>Q234*H234</f>
        <v>0.0044209600000000007</v>
      </c>
      <c r="S234" s="217">
        <v>0</v>
      </c>
      <c r="T234" s="218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9" t="s">
        <v>150</v>
      </c>
      <c r="AT234" s="219" t="s">
        <v>152</v>
      </c>
      <c r="AU234" s="219" t="s">
        <v>79</v>
      </c>
      <c r="AY234" s="20" t="s">
        <v>151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77</v>
      </c>
      <c r="BK234" s="220">
        <f>ROUND(I234*H234,2)</f>
        <v>0</v>
      </c>
      <c r="BL234" s="20" t="s">
        <v>150</v>
      </c>
      <c r="BM234" s="219" t="s">
        <v>1637</v>
      </c>
    </row>
    <row r="235" s="2" customFormat="1">
      <c r="A235" s="41"/>
      <c r="B235" s="42"/>
      <c r="C235" s="43"/>
      <c r="D235" s="245" t="s">
        <v>241</v>
      </c>
      <c r="E235" s="43"/>
      <c r="F235" s="246" t="s">
        <v>1638</v>
      </c>
      <c r="G235" s="43"/>
      <c r="H235" s="43"/>
      <c r="I235" s="247"/>
      <c r="J235" s="43"/>
      <c r="K235" s="43"/>
      <c r="L235" s="47"/>
      <c r="M235" s="248"/>
      <c r="N235" s="249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241</v>
      </c>
      <c r="AU235" s="20" t="s">
        <v>79</v>
      </c>
    </row>
    <row r="236" s="12" customFormat="1">
      <c r="A236" s="12"/>
      <c r="B236" s="221"/>
      <c r="C236" s="222"/>
      <c r="D236" s="223" t="s">
        <v>175</v>
      </c>
      <c r="E236" s="224" t="s">
        <v>19</v>
      </c>
      <c r="F236" s="225" t="s">
        <v>1630</v>
      </c>
      <c r="G236" s="222"/>
      <c r="H236" s="226">
        <v>18.024999999999999</v>
      </c>
      <c r="I236" s="227"/>
      <c r="J236" s="222"/>
      <c r="K236" s="222"/>
      <c r="L236" s="228"/>
      <c r="M236" s="229"/>
      <c r="N236" s="230"/>
      <c r="O236" s="230"/>
      <c r="P236" s="230"/>
      <c r="Q236" s="230"/>
      <c r="R236" s="230"/>
      <c r="S236" s="230"/>
      <c r="T236" s="231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2" t="s">
        <v>175</v>
      </c>
      <c r="AU236" s="232" t="s">
        <v>79</v>
      </c>
      <c r="AV236" s="12" t="s">
        <v>79</v>
      </c>
      <c r="AW236" s="12" t="s">
        <v>31</v>
      </c>
      <c r="AX236" s="12" t="s">
        <v>69</v>
      </c>
      <c r="AY236" s="232" t="s">
        <v>151</v>
      </c>
    </row>
    <row r="237" s="12" customFormat="1">
      <c r="A237" s="12"/>
      <c r="B237" s="221"/>
      <c r="C237" s="222"/>
      <c r="D237" s="223" t="s">
        <v>175</v>
      </c>
      <c r="E237" s="224" t="s">
        <v>19</v>
      </c>
      <c r="F237" s="225" t="s">
        <v>1631</v>
      </c>
      <c r="G237" s="222"/>
      <c r="H237" s="226">
        <v>17.690000000000001</v>
      </c>
      <c r="I237" s="227"/>
      <c r="J237" s="222"/>
      <c r="K237" s="222"/>
      <c r="L237" s="228"/>
      <c r="M237" s="229"/>
      <c r="N237" s="230"/>
      <c r="O237" s="230"/>
      <c r="P237" s="230"/>
      <c r="Q237" s="230"/>
      <c r="R237" s="230"/>
      <c r="S237" s="230"/>
      <c r="T237" s="231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32" t="s">
        <v>175</v>
      </c>
      <c r="AU237" s="232" t="s">
        <v>79</v>
      </c>
      <c r="AV237" s="12" t="s">
        <v>79</v>
      </c>
      <c r="AW237" s="12" t="s">
        <v>31</v>
      </c>
      <c r="AX237" s="12" t="s">
        <v>69</v>
      </c>
      <c r="AY237" s="232" t="s">
        <v>151</v>
      </c>
    </row>
    <row r="238" s="12" customFormat="1">
      <c r="A238" s="12"/>
      <c r="B238" s="221"/>
      <c r="C238" s="222"/>
      <c r="D238" s="223" t="s">
        <v>175</v>
      </c>
      <c r="E238" s="224" t="s">
        <v>19</v>
      </c>
      <c r="F238" s="225" t="s">
        <v>1632</v>
      </c>
      <c r="G238" s="222"/>
      <c r="H238" s="226">
        <v>40.420000000000002</v>
      </c>
      <c r="I238" s="227"/>
      <c r="J238" s="222"/>
      <c r="K238" s="222"/>
      <c r="L238" s="228"/>
      <c r="M238" s="229"/>
      <c r="N238" s="230"/>
      <c r="O238" s="230"/>
      <c r="P238" s="230"/>
      <c r="Q238" s="230"/>
      <c r="R238" s="230"/>
      <c r="S238" s="230"/>
      <c r="T238" s="231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32" t="s">
        <v>175</v>
      </c>
      <c r="AU238" s="232" t="s">
        <v>79</v>
      </c>
      <c r="AV238" s="12" t="s">
        <v>79</v>
      </c>
      <c r="AW238" s="12" t="s">
        <v>31</v>
      </c>
      <c r="AX238" s="12" t="s">
        <v>69</v>
      </c>
      <c r="AY238" s="232" t="s">
        <v>151</v>
      </c>
    </row>
    <row r="239" s="12" customFormat="1">
      <c r="A239" s="12"/>
      <c r="B239" s="221"/>
      <c r="C239" s="222"/>
      <c r="D239" s="223" t="s">
        <v>175</v>
      </c>
      <c r="E239" s="224" t="s">
        <v>19</v>
      </c>
      <c r="F239" s="225" t="s">
        <v>1633</v>
      </c>
      <c r="G239" s="222"/>
      <c r="H239" s="226">
        <v>16.134</v>
      </c>
      <c r="I239" s="227"/>
      <c r="J239" s="222"/>
      <c r="K239" s="222"/>
      <c r="L239" s="228"/>
      <c r="M239" s="229"/>
      <c r="N239" s="230"/>
      <c r="O239" s="230"/>
      <c r="P239" s="230"/>
      <c r="Q239" s="230"/>
      <c r="R239" s="230"/>
      <c r="S239" s="230"/>
      <c r="T239" s="231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2" t="s">
        <v>175</v>
      </c>
      <c r="AU239" s="232" t="s">
        <v>79</v>
      </c>
      <c r="AV239" s="12" t="s">
        <v>79</v>
      </c>
      <c r="AW239" s="12" t="s">
        <v>31</v>
      </c>
      <c r="AX239" s="12" t="s">
        <v>69</v>
      </c>
      <c r="AY239" s="232" t="s">
        <v>151</v>
      </c>
    </row>
    <row r="240" s="12" customFormat="1">
      <c r="A240" s="12"/>
      <c r="B240" s="221"/>
      <c r="C240" s="222"/>
      <c r="D240" s="223" t="s">
        <v>175</v>
      </c>
      <c r="E240" s="224" t="s">
        <v>19</v>
      </c>
      <c r="F240" s="225" t="s">
        <v>1634</v>
      </c>
      <c r="G240" s="222"/>
      <c r="H240" s="226">
        <v>18.254999999999999</v>
      </c>
      <c r="I240" s="227"/>
      <c r="J240" s="222"/>
      <c r="K240" s="222"/>
      <c r="L240" s="228"/>
      <c r="M240" s="229"/>
      <c r="N240" s="230"/>
      <c r="O240" s="230"/>
      <c r="P240" s="230"/>
      <c r="Q240" s="230"/>
      <c r="R240" s="230"/>
      <c r="S240" s="230"/>
      <c r="T240" s="231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2" t="s">
        <v>175</v>
      </c>
      <c r="AU240" s="232" t="s">
        <v>79</v>
      </c>
      <c r="AV240" s="12" t="s">
        <v>79</v>
      </c>
      <c r="AW240" s="12" t="s">
        <v>31</v>
      </c>
      <c r="AX240" s="12" t="s">
        <v>69</v>
      </c>
      <c r="AY240" s="232" t="s">
        <v>151</v>
      </c>
    </row>
    <row r="241" s="14" customFormat="1">
      <c r="A241" s="14"/>
      <c r="B241" s="250"/>
      <c r="C241" s="251"/>
      <c r="D241" s="223" t="s">
        <v>175</v>
      </c>
      <c r="E241" s="252" t="s">
        <v>19</v>
      </c>
      <c r="F241" s="253" t="s">
        <v>249</v>
      </c>
      <c r="G241" s="251"/>
      <c r="H241" s="254">
        <v>110.524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175</v>
      </c>
      <c r="AU241" s="260" t="s">
        <v>79</v>
      </c>
      <c r="AV241" s="14" t="s">
        <v>150</v>
      </c>
      <c r="AW241" s="14" t="s">
        <v>31</v>
      </c>
      <c r="AX241" s="14" t="s">
        <v>77</v>
      </c>
      <c r="AY241" s="260" t="s">
        <v>151</v>
      </c>
    </row>
    <row r="242" s="2" customFormat="1" ht="24.15" customHeight="1">
      <c r="A242" s="41"/>
      <c r="B242" s="42"/>
      <c r="C242" s="208" t="s">
        <v>407</v>
      </c>
      <c r="D242" s="208" t="s">
        <v>152</v>
      </c>
      <c r="E242" s="209" t="s">
        <v>1639</v>
      </c>
      <c r="F242" s="210" t="s">
        <v>1640</v>
      </c>
      <c r="G242" s="211" t="s">
        <v>332</v>
      </c>
      <c r="H242" s="212">
        <v>0.65600000000000003</v>
      </c>
      <c r="I242" s="213"/>
      <c r="J242" s="214">
        <f>ROUND(I242*H242,2)</f>
        <v>0</v>
      </c>
      <c r="K242" s="210" t="s">
        <v>239</v>
      </c>
      <c r="L242" s="47"/>
      <c r="M242" s="215" t="s">
        <v>19</v>
      </c>
      <c r="N242" s="216" t="s">
        <v>40</v>
      </c>
      <c r="O242" s="87"/>
      <c r="P242" s="217">
        <f>O242*H242</f>
        <v>0</v>
      </c>
      <c r="Q242" s="217">
        <v>1.07653</v>
      </c>
      <c r="R242" s="217">
        <f>Q242*H242</f>
        <v>0.70620368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150</v>
      </c>
      <c r="AT242" s="219" t="s">
        <v>152</v>
      </c>
      <c r="AU242" s="219" t="s">
        <v>79</v>
      </c>
      <c r="AY242" s="20" t="s">
        <v>151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77</v>
      </c>
      <c r="BK242" s="220">
        <f>ROUND(I242*H242,2)</f>
        <v>0</v>
      </c>
      <c r="BL242" s="20" t="s">
        <v>150</v>
      </c>
      <c r="BM242" s="219" t="s">
        <v>1641</v>
      </c>
    </row>
    <row r="243" s="2" customFormat="1">
      <c r="A243" s="41"/>
      <c r="B243" s="42"/>
      <c r="C243" s="43"/>
      <c r="D243" s="245" t="s">
        <v>241</v>
      </c>
      <c r="E243" s="43"/>
      <c r="F243" s="246" t="s">
        <v>1642</v>
      </c>
      <c r="G243" s="43"/>
      <c r="H243" s="43"/>
      <c r="I243" s="247"/>
      <c r="J243" s="43"/>
      <c r="K243" s="43"/>
      <c r="L243" s="47"/>
      <c r="M243" s="248"/>
      <c r="N243" s="249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241</v>
      </c>
      <c r="AU243" s="20" t="s">
        <v>79</v>
      </c>
    </row>
    <row r="244" s="12" customFormat="1">
      <c r="A244" s="12"/>
      <c r="B244" s="221"/>
      <c r="C244" s="222"/>
      <c r="D244" s="223" t="s">
        <v>175</v>
      </c>
      <c r="E244" s="224" t="s">
        <v>19</v>
      </c>
      <c r="F244" s="225" t="s">
        <v>1643</v>
      </c>
      <c r="G244" s="222"/>
      <c r="H244" s="226">
        <v>0.65600000000000003</v>
      </c>
      <c r="I244" s="227"/>
      <c r="J244" s="222"/>
      <c r="K244" s="222"/>
      <c r="L244" s="228"/>
      <c r="M244" s="229"/>
      <c r="N244" s="230"/>
      <c r="O244" s="230"/>
      <c r="P244" s="230"/>
      <c r="Q244" s="230"/>
      <c r="R244" s="230"/>
      <c r="S244" s="230"/>
      <c r="T244" s="231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2" t="s">
        <v>175</v>
      </c>
      <c r="AU244" s="232" t="s">
        <v>79</v>
      </c>
      <c r="AV244" s="12" t="s">
        <v>79</v>
      </c>
      <c r="AW244" s="12" t="s">
        <v>31</v>
      </c>
      <c r="AX244" s="12" t="s">
        <v>77</v>
      </c>
      <c r="AY244" s="232" t="s">
        <v>151</v>
      </c>
    </row>
    <row r="245" s="11" customFormat="1" ht="22.8" customHeight="1">
      <c r="A245" s="11"/>
      <c r="B245" s="194"/>
      <c r="C245" s="195"/>
      <c r="D245" s="196" t="s">
        <v>68</v>
      </c>
      <c r="E245" s="243" t="s">
        <v>150</v>
      </c>
      <c r="F245" s="243" t="s">
        <v>475</v>
      </c>
      <c r="G245" s="195"/>
      <c r="H245" s="195"/>
      <c r="I245" s="198"/>
      <c r="J245" s="244">
        <f>BK245</f>
        <v>0</v>
      </c>
      <c r="K245" s="195"/>
      <c r="L245" s="200"/>
      <c r="M245" s="201"/>
      <c r="N245" s="202"/>
      <c r="O245" s="202"/>
      <c r="P245" s="203">
        <f>SUM(P246:P281)</f>
        <v>0</v>
      </c>
      <c r="Q245" s="202"/>
      <c r="R245" s="203">
        <f>SUM(R246:R281)</f>
        <v>111.15397905</v>
      </c>
      <c r="S245" s="202"/>
      <c r="T245" s="204">
        <f>SUM(T246:T281)</f>
        <v>0</v>
      </c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R245" s="205" t="s">
        <v>77</v>
      </c>
      <c r="AT245" s="206" t="s">
        <v>68</v>
      </c>
      <c r="AU245" s="206" t="s">
        <v>77</v>
      </c>
      <c r="AY245" s="205" t="s">
        <v>151</v>
      </c>
      <c r="BK245" s="207">
        <f>SUM(BK246:BK281)</f>
        <v>0</v>
      </c>
    </row>
    <row r="246" s="2" customFormat="1" ht="16.5" customHeight="1">
      <c r="A246" s="41"/>
      <c r="B246" s="42"/>
      <c r="C246" s="208" t="s">
        <v>414</v>
      </c>
      <c r="D246" s="208" t="s">
        <v>152</v>
      </c>
      <c r="E246" s="209" t="s">
        <v>1644</v>
      </c>
      <c r="F246" s="210" t="s">
        <v>1645</v>
      </c>
      <c r="G246" s="211" t="s">
        <v>276</v>
      </c>
      <c r="H246" s="212">
        <v>16.702999999999999</v>
      </c>
      <c r="I246" s="213"/>
      <c r="J246" s="214">
        <f>ROUND(I246*H246,2)</f>
        <v>0</v>
      </c>
      <c r="K246" s="210" t="s">
        <v>239</v>
      </c>
      <c r="L246" s="47"/>
      <c r="M246" s="215" t="s">
        <v>19</v>
      </c>
      <c r="N246" s="216" t="s">
        <v>40</v>
      </c>
      <c r="O246" s="87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9" t="s">
        <v>150</v>
      </c>
      <c r="AT246" s="219" t="s">
        <v>152</v>
      </c>
      <c r="AU246" s="219" t="s">
        <v>79</v>
      </c>
      <c r="AY246" s="20" t="s">
        <v>151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0" t="s">
        <v>77</v>
      </c>
      <c r="BK246" s="220">
        <f>ROUND(I246*H246,2)</f>
        <v>0</v>
      </c>
      <c r="BL246" s="20" t="s">
        <v>150</v>
      </c>
      <c r="BM246" s="219" t="s">
        <v>1646</v>
      </c>
    </row>
    <row r="247" s="2" customFormat="1">
      <c r="A247" s="41"/>
      <c r="B247" s="42"/>
      <c r="C247" s="43"/>
      <c r="D247" s="245" t="s">
        <v>241</v>
      </c>
      <c r="E247" s="43"/>
      <c r="F247" s="246" t="s">
        <v>1647</v>
      </c>
      <c r="G247" s="43"/>
      <c r="H247" s="43"/>
      <c r="I247" s="247"/>
      <c r="J247" s="43"/>
      <c r="K247" s="43"/>
      <c r="L247" s="47"/>
      <c r="M247" s="248"/>
      <c r="N247" s="249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241</v>
      </c>
      <c r="AU247" s="20" t="s">
        <v>79</v>
      </c>
    </row>
    <row r="248" s="12" customFormat="1">
      <c r="A248" s="12"/>
      <c r="B248" s="221"/>
      <c r="C248" s="222"/>
      <c r="D248" s="223" t="s">
        <v>175</v>
      </c>
      <c r="E248" s="224" t="s">
        <v>19</v>
      </c>
      <c r="F248" s="225" t="s">
        <v>1648</v>
      </c>
      <c r="G248" s="222"/>
      <c r="H248" s="226">
        <v>16.702999999999999</v>
      </c>
      <c r="I248" s="227"/>
      <c r="J248" s="222"/>
      <c r="K248" s="222"/>
      <c r="L248" s="228"/>
      <c r="M248" s="229"/>
      <c r="N248" s="230"/>
      <c r="O248" s="230"/>
      <c r="P248" s="230"/>
      <c r="Q248" s="230"/>
      <c r="R248" s="230"/>
      <c r="S248" s="230"/>
      <c r="T248" s="23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2" t="s">
        <v>175</v>
      </c>
      <c r="AU248" s="232" t="s">
        <v>79</v>
      </c>
      <c r="AV248" s="12" t="s">
        <v>79</v>
      </c>
      <c r="AW248" s="12" t="s">
        <v>31</v>
      </c>
      <c r="AX248" s="12" t="s">
        <v>69</v>
      </c>
      <c r="AY248" s="232" t="s">
        <v>151</v>
      </c>
    </row>
    <row r="249" s="14" customFormat="1">
      <c r="A249" s="14"/>
      <c r="B249" s="250"/>
      <c r="C249" s="251"/>
      <c r="D249" s="223" t="s">
        <v>175</v>
      </c>
      <c r="E249" s="252" t="s">
        <v>19</v>
      </c>
      <c r="F249" s="253" t="s">
        <v>249</v>
      </c>
      <c r="G249" s="251"/>
      <c r="H249" s="254">
        <v>16.702999999999999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175</v>
      </c>
      <c r="AU249" s="260" t="s">
        <v>79</v>
      </c>
      <c r="AV249" s="14" t="s">
        <v>150</v>
      </c>
      <c r="AW249" s="14" t="s">
        <v>31</v>
      </c>
      <c r="AX249" s="14" t="s">
        <v>77</v>
      </c>
      <c r="AY249" s="260" t="s">
        <v>151</v>
      </c>
    </row>
    <row r="250" s="2" customFormat="1" ht="21.75" customHeight="1">
      <c r="A250" s="41"/>
      <c r="B250" s="42"/>
      <c r="C250" s="208" t="s">
        <v>419</v>
      </c>
      <c r="D250" s="208" t="s">
        <v>152</v>
      </c>
      <c r="E250" s="209" t="s">
        <v>1649</v>
      </c>
      <c r="F250" s="210" t="s">
        <v>1650</v>
      </c>
      <c r="G250" s="211" t="s">
        <v>245</v>
      </c>
      <c r="H250" s="212">
        <v>45.691000000000002</v>
      </c>
      <c r="I250" s="213"/>
      <c r="J250" s="214">
        <f>ROUND(I250*H250,2)</f>
        <v>0</v>
      </c>
      <c r="K250" s="210" t="s">
        <v>239</v>
      </c>
      <c r="L250" s="47"/>
      <c r="M250" s="215" t="s">
        <v>19</v>
      </c>
      <c r="N250" s="216" t="s">
        <v>40</v>
      </c>
      <c r="O250" s="87"/>
      <c r="P250" s="217">
        <f>O250*H250</f>
        <v>0</v>
      </c>
      <c r="Q250" s="217">
        <v>0.0072700000000000004</v>
      </c>
      <c r="R250" s="217">
        <f>Q250*H250</f>
        <v>0.33217357000000003</v>
      </c>
      <c r="S250" s="217">
        <v>0</v>
      </c>
      <c r="T250" s="21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9" t="s">
        <v>150</v>
      </c>
      <c r="AT250" s="219" t="s">
        <v>152</v>
      </c>
      <c r="AU250" s="219" t="s">
        <v>79</v>
      </c>
      <c r="AY250" s="20" t="s">
        <v>151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77</v>
      </c>
      <c r="BK250" s="220">
        <f>ROUND(I250*H250,2)</f>
        <v>0</v>
      </c>
      <c r="BL250" s="20" t="s">
        <v>150</v>
      </c>
      <c r="BM250" s="219" t="s">
        <v>1651</v>
      </c>
    </row>
    <row r="251" s="2" customFormat="1">
      <c r="A251" s="41"/>
      <c r="B251" s="42"/>
      <c r="C251" s="43"/>
      <c r="D251" s="245" t="s">
        <v>241</v>
      </c>
      <c r="E251" s="43"/>
      <c r="F251" s="246" t="s">
        <v>1652</v>
      </c>
      <c r="G251" s="43"/>
      <c r="H251" s="43"/>
      <c r="I251" s="247"/>
      <c r="J251" s="43"/>
      <c r="K251" s="43"/>
      <c r="L251" s="47"/>
      <c r="M251" s="248"/>
      <c r="N251" s="249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241</v>
      </c>
      <c r="AU251" s="20" t="s">
        <v>79</v>
      </c>
    </row>
    <row r="252" s="12" customFormat="1">
      <c r="A252" s="12"/>
      <c r="B252" s="221"/>
      <c r="C252" s="222"/>
      <c r="D252" s="223" t="s">
        <v>175</v>
      </c>
      <c r="E252" s="224" t="s">
        <v>19</v>
      </c>
      <c r="F252" s="225" t="s">
        <v>1653</v>
      </c>
      <c r="G252" s="222"/>
      <c r="H252" s="226">
        <v>45.691000000000002</v>
      </c>
      <c r="I252" s="227"/>
      <c r="J252" s="222"/>
      <c r="K252" s="222"/>
      <c r="L252" s="228"/>
      <c r="M252" s="229"/>
      <c r="N252" s="230"/>
      <c r="O252" s="230"/>
      <c r="P252" s="230"/>
      <c r="Q252" s="230"/>
      <c r="R252" s="230"/>
      <c r="S252" s="230"/>
      <c r="T252" s="231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T252" s="232" t="s">
        <v>175</v>
      </c>
      <c r="AU252" s="232" t="s">
        <v>79</v>
      </c>
      <c r="AV252" s="12" t="s">
        <v>79</v>
      </c>
      <c r="AW252" s="12" t="s">
        <v>31</v>
      </c>
      <c r="AX252" s="12" t="s">
        <v>77</v>
      </c>
      <c r="AY252" s="232" t="s">
        <v>151</v>
      </c>
    </row>
    <row r="253" s="2" customFormat="1" ht="24.15" customHeight="1">
      <c r="A253" s="41"/>
      <c r="B253" s="42"/>
      <c r="C253" s="208" t="s">
        <v>427</v>
      </c>
      <c r="D253" s="208" t="s">
        <v>152</v>
      </c>
      <c r="E253" s="209" t="s">
        <v>1654</v>
      </c>
      <c r="F253" s="210" t="s">
        <v>1655</v>
      </c>
      <c r="G253" s="211" t="s">
        <v>245</v>
      </c>
      <c r="H253" s="212">
        <v>45.691000000000002</v>
      </c>
      <c r="I253" s="213"/>
      <c r="J253" s="214">
        <f>ROUND(I253*H253,2)</f>
        <v>0</v>
      </c>
      <c r="K253" s="210" t="s">
        <v>239</v>
      </c>
      <c r="L253" s="47"/>
      <c r="M253" s="215" t="s">
        <v>19</v>
      </c>
      <c r="N253" s="216" t="s">
        <v>40</v>
      </c>
      <c r="O253" s="87"/>
      <c r="P253" s="217">
        <f>O253*H253</f>
        <v>0</v>
      </c>
      <c r="Q253" s="217">
        <v>5.0000000000000002E-05</v>
      </c>
      <c r="R253" s="217">
        <f>Q253*H253</f>
        <v>0.0022845500000000002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150</v>
      </c>
      <c r="AT253" s="219" t="s">
        <v>152</v>
      </c>
      <c r="AU253" s="219" t="s">
        <v>79</v>
      </c>
      <c r="AY253" s="20" t="s">
        <v>151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77</v>
      </c>
      <c r="BK253" s="220">
        <f>ROUND(I253*H253,2)</f>
        <v>0</v>
      </c>
      <c r="BL253" s="20" t="s">
        <v>150</v>
      </c>
      <c r="BM253" s="219" t="s">
        <v>1656</v>
      </c>
    </row>
    <row r="254" s="2" customFormat="1">
      <c r="A254" s="41"/>
      <c r="B254" s="42"/>
      <c r="C254" s="43"/>
      <c r="D254" s="245" t="s">
        <v>241</v>
      </c>
      <c r="E254" s="43"/>
      <c r="F254" s="246" t="s">
        <v>1657</v>
      </c>
      <c r="G254" s="43"/>
      <c r="H254" s="43"/>
      <c r="I254" s="247"/>
      <c r="J254" s="43"/>
      <c r="K254" s="43"/>
      <c r="L254" s="47"/>
      <c r="M254" s="248"/>
      <c r="N254" s="249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241</v>
      </c>
      <c r="AU254" s="20" t="s">
        <v>79</v>
      </c>
    </row>
    <row r="255" s="12" customFormat="1">
      <c r="A255" s="12"/>
      <c r="B255" s="221"/>
      <c r="C255" s="222"/>
      <c r="D255" s="223" t="s">
        <v>175</v>
      </c>
      <c r="E255" s="224" t="s">
        <v>19</v>
      </c>
      <c r="F255" s="225" t="s">
        <v>1653</v>
      </c>
      <c r="G255" s="222"/>
      <c r="H255" s="226">
        <v>45.691000000000002</v>
      </c>
      <c r="I255" s="227"/>
      <c r="J255" s="222"/>
      <c r="K255" s="222"/>
      <c r="L255" s="228"/>
      <c r="M255" s="229"/>
      <c r="N255" s="230"/>
      <c r="O255" s="230"/>
      <c r="P255" s="230"/>
      <c r="Q255" s="230"/>
      <c r="R255" s="230"/>
      <c r="S255" s="230"/>
      <c r="T255" s="231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32" t="s">
        <v>175</v>
      </c>
      <c r="AU255" s="232" t="s">
        <v>79</v>
      </c>
      <c r="AV255" s="12" t="s">
        <v>79</v>
      </c>
      <c r="AW255" s="12" t="s">
        <v>31</v>
      </c>
      <c r="AX255" s="12" t="s">
        <v>69</v>
      </c>
      <c r="AY255" s="232" t="s">
        <v>151</v>
      </c>
    </row>
    <row r="256" s="14" customFormat="1">
      <c r="A256" s="14"/>
      <c r="B256" s="250"/>
      <c r="C256" s="251"/>
      <c r="D256" s="223" t="s">
        <v>175</v>
      </c>
      <c r="E256" s="252" t="s">
        <v>19</v>
      </c>
      <c r="F256" s="253" t="s">
        <v>249</v>
      </c>
      <c r="G256" s="251"/>
      <c r="H256" s="254">
        <v>45.691000000000002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0" t="s">
        <v>175</v>
      </c>
      <c r="AU256" s="260" t="s">
        <v>79</v>
      </c>
      <c r="AV256" s="14" t="s">
        <v>150</v>
      </c>
      <c r="AW256" s="14" t="s">
        <v>31</v>
      </c>
      <c r="AX256" s="14" t="s">
        <v>77</v>
      </c>
      <c r="AY256" s="260" t="s">
        <v>151</v>
      </c>
    </row>
    <row r="257" s="2" customFormat="1" ht="16.5" customHeight="1">
      <c r="A257" s="41"/>
      <c r="B257" s="42"/>
      <c r="C257" s="208" t="s">
        <v>433</v>
      </c>
      <c r="D257" s="208" t="s">
        <v>152</v>
      </c>
      <c r="E257" s="209" t="s">
        <v>1658</v>
      </c>
      <c r="F257" s="210" t="s">
        <v>1659</v>
      </c>
      <c r="G257" s="211" t="s">
        <v>332</v>
      </c>
      <c r="H257" s="212">
        <v>5.359</v>
      </c>
      <c r="I257" s="213"/>
      <c r="J257" s="214">
        <f>ROUND(I257*H257,2)</f>
        <v>0</v>
      </c>
      <c r="K257" s="210" t="s">
        <v>239</v>
      </c>
      <c r="L257" s="47"/>
      <c r="M257" s="215" t="s">
        <v>19</v>
      </c>
      <c r="N257" s="216" t="s">
        <v>40</v>
      </c>
      <c r="O257" s="87"/>
      <c r="P257" s="217">
        <f>O257*H257</f>
        <v>0</v>
      </c>
      <c r="Q257" s="217">
        <v>1.0492699999999999</v>
      </c>
      <c r="R257" s="217">
        <f>Q257*H257</f>
        <v>5.6230379299999997</v>
      </c>
      <c r="S257" s="217">
        <v>0</v>
      </c>
      <c r="T257" s="218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9" t="s">
        <v>150</v>
      </c>
      <c r="AT257" s="219" t="s">
        <v>152</v>
      </c>
      <c r="AU257" s="219" t="s">
        <v>79</v>
      </c>
      <c r="AY257" s="20" t="s">
        <v>151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20" t="s">
        <v>77</v>
      </c>
      <c r="BK257" s="220">
        <f>ROUND(I257*H257,2)</f>
        <v>0</v>
      </c>
      <c r="BL257" s="20" t="s">
        <v>150</v>
      </c>
      <c r="BM257" s="219" t="s">
        <v>1660</v>
      </c>
    </row>
    <row r="258" s="2" customFormat="1">
      <c r="A258" s="41"/>
      <c r="B258" s="42"/>
      <c r="C258" s="43"/>
      <c r="D258" s="245" t="s">
        <v>241</v>
      </c>
      <c r="E258" s="43"/>
      <c r="F258" s="246" t="s">
        <v>1661</v>
      </c>
      <c r="G258" s="43"/>
      <c r="H258" s="43"/>
      <c r="I258" s="247"/>
      <c r="J258" s="43"/>
      <c r="K258" s="43"/>
      <c r="L258" s="47"/>
      <c r="M258" s="248"/>
      <c r="N258" s="249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241</v>
      </c>
      <c r="AU258" s="20" t="s">
        <v>79</v>
      </c>
    </row>
    <row r="259" s="2" customFormat="1" ht="24.15" customHeight="1">
      <c r="A259" s="41"/>
      <c r="B259" s="42"/>
      <c r="C259" s="208" t="s">
        <v>439</v>
      </c>
      <c r="D259" s="208" t="s">
        <v>152</v>
      </c>
      <c r="E259" s="209" t="s">
        <v>1662</v>
      </c>
      <c r="F259" s="210" t="s">
        <v>1663</v>
      </c>
      <c r="G259" s="211" t="s">
        <v>245</v>
      </c>
      <c r="H259" s="212">
        <v>123.2</v>
      </c>
      <c r="I259" s="213"/>
      <c r="J259" s="214">
        <f>ROUND(I259*H259,2)</f>
        <v>0</v>
      </c>
      <c r="K259" s="210" t="s">
        <v>239</v>
      </c>
      <c r="L259" s="47"/>
      <c r="M259" s="215" t="s">
        <v>19</v>
      </c>
      <c r="N259" s="216" t="s">
        <v>40</v>
      </c>
      <c r="O259" s="87"/>
      <c r="P259" s="217">
        <f>O259*H259</f>
        <v>0</v>
      </c>
      <c r="Q259" s="217">
        <v>0.43744</v>
      </c>
      <c r="R259" s="217">
        <f>Q259*H259</f>
        <v>53.892608000000003</v>
      </c>
      <c r="S259" s="217">
        <v>0</v>
      </c>
      <c r="T259" s="218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9" t="s">
        <v>150</v>
      </c>
      <c r="AT259" s="219" t="s">
        <v>152</v>
      </c>
      <c r="AU259" s="219" t="s">
        <v>79</v>
      </c>
      <c r="AY259" s="20" t="s">
        <v>151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20" t="s">
        <v>77</v>
      </c>
      <c r="BK259" s="220">
        <f>ROUND(I259*H259,2)</f>
        <v>0</v>
      </c>
      <c r="BL259" s="20" t="s">
        <v>150</v>
      </c>
      <c r="BM259" s="219" t="s">
        <v>1664</v>
      </c>
    </row>
    <row r="260" s="2" customFormat="1">
      <c r="A260" s="41"/>
      <c r="B260" s="42"/>
      <c r="C260" s="43"/>
      <c r="D260" s="245" t="s">
        <v>241</v>
      </c>
      <c r="E260" s="43"/>
      <c r="F260" s="246" t="s">
        <v>1665</v>
      </c>
      <c r="G260" s="43"/>
      <c r="H260" s="43"/>
      <c r="I260" s="247"/>
      <c r="J260" s="43"/>
      <c r="K260" s="43"/>
      <c r="L260" s="47"/>
      <c r="M260" s="248"/>
      <c r="N260" s="249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241</v>
      </c>
      <c r="AU260" s="20" t="s">
        <v>79</v>
      </c>
    </row>
    <row r="261" s="12" customFormat="1">
      <c r="A261" s="12"/>
      <c r="B261" s="221"/>
      <c r="C261" s="222"/>
      <c r="D261" s="223" t="s">
        <v>175</v>
      </c>
      <c r="E261" s="224" t="s">
        <v>19</v>
      </c>
      <c r="F261" s="225" t="s">
        <v>589</v>
      </c>
      <c r="G261" s="222"/>
      <c r="H261" s="226">
        <v>62</v>
      </c>
      <c r="I261" s="227"/>
      <c r="J261" s="222"/>
      <c r="K261" s="222"/>
      <c r="L261" s="228"/>
      <c r="M261" s="229"/>
      <c r="N261" s="230"/>
      <c r="O261" s="230"/>
      <c r="P261" s="230"/>
      <c r="Q261" s="230"/>
      <c r="R261" s="230"/>
      <c r="S261" s="230"/>
      <c r="T261" s="231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32" t="s">
        <v>175</v>
      </c>
      <c r="AU261" s="232" t="s">
        <v>79</v>
      </c>
      <c r="AV261" s="12" t="s">
        <v>79</v>
      </c>
      <c r="AW261" s="12" t="s">
        <v>31</v>
      </c>
      <c r="AX261" s="12" t="s">
        <v>69</v>
      </c>
      <c r="AY261" s="232" t="s">
        <v>151</v>
      </c>
    </row>
    <row r="262" s="12" customFormat="1">
      <c r="A262" s="12"/>
      <c r="B262" s="221"/>
      <c r="C262" s="222"/>
      <c r="D262" s="223" t="s">
        <v>175</v>
      </c>
      <c r="E262" s="224" t="s">
        <v>19</v>
      </c>
      <c r="F262" s="225" t="s">
        <v>1666</v>
      </c>
      <c r="G262" s="222"/>
      <c r="H262" s="226">
        <v>61.200000000000003</v>
      </c>
      <c r="I262" s="227"/>
      <c r="J262" s="222"/>
      <c r="K262" s="222"/>
      <c r="L262" s="228"/>
      <c r="M262" s="229"/>
      <c r="N262" s="230"/>
      <c r="O262" s="230"/>
      <c r="P262" s="230"/>
      <c r="Q262" s="230"/>
      <c r="R262" s="230"/>
      <c r="S262" s="230"/>
      <c r="T262" s="231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2" t="s">
        <v>175</v>
      </c>
      <c r="AU262" s="232" t="s">
        <v>79</v>
      </c>
      <c r="AV262" s="12" t="s">
        <v>79</v>
      </c>
      <c r="AW262" s="12" t="s">
        <v>31</v>
      </c>
      <c r="AX262" s="12" t="s">
        <v>69</v>
      </c>
      <c r="AY262" s="232" t="s">
        <v>151</v>
      </c>
    </row>
    <row r="263" s="14" customFormat="1">
      <c r="A263" s="14"/>
      <c r="B263" s="250"/>
      <c r="C263" s="251"/>
      <c r="D263" s="223" t="s">
        <v>175</v>
      </c>
      <c r="E263" s="252" t="s">
        <v>19</v>
      </c>
      <c r="F263" s="253" t="s">
        <v>249</v>
      </c>
      <c r="G263" s="251"/>
      <c r="H263" s="254">
        <v>123.2</v>
      </c>
      <c r="I263" s="255"/>
      <c r="J263" s="251"/>
      <c r="K263" s="251"/>
      <c r="L263" s="256"/>
      <c r="M263" s="257"/>
      <c r="N263" s="258"/>
      <c r="O263" s="258"/>
      <c r="P263" s="258"/>
      <c r="Q263" s="258"/>
      <c r="R263" s="258"/>
      <c r="S263" s="258"/>
      <c r="T263" s="25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0" t="s">
        <v>175</v>
      </c>
      <c r="AU263" s="260" t="s">
        <v>79</v>
      </c>
      <c r="AV263" s="14" t="s">
        <v>150</v>
      </c>
      <c r="AW263" s="14" t="s">
        <v>31</v>
      </c>
      <c r="AX263" s="14" t="s">
        <v>77</v>
      </c>
      <c r="AY263" s="260" t="s">
        <v>151</v>
      </c>
    </row>
    <row r="264" s="2" customFormat="1" ht="21.75" customHeight="1">
      <c r="A264" s="41"/>
      <c r="B264" s="42"/>
      <c r="C264" s="208" t="s">
        <v>444</v>
      </c>
      <c r="D264" s="208" t="s">
        <v>152</v>
      </c>
      <c r="E264" s="209" t="s">
        <v>1667</v>
      </c>
      <c r="F264" s="210" t="s">
        <v>1668</v>
      </c>
      <c r="G264" s="211" t="s">
        <v>245</v>
      </c>
      <c r="H264" s="212">
        <v>123.2</v>
      </c>
      <c r="I264" s="213"/>
      <c r="J264" s="214">
        <f>ROUND(I264*H264,2)</f>
        <v>0</v>
      </c>
      <c r="K264" s="210" t="s">
        <v>239</v>
      </c>
      <c r="L264" s="47"/>
      <c r="M264" s="215" t="s">
        <v>19</v>
      </c>
      <c r="N264" s="216" t="s">
        <v>40</v>
      </c>
      <c r="O264" s="87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9" t="s">
        <v>150</v>
      </c>
      <c r="AT264" s="219" t="s">
        <v>152</v>
      </c>
      <c r="AU264" s="219" t="s">
        <v>79</v>
      </c>
      <c r="AY264" s="20" t="s">
        <v>151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20" t="s">
        <v>77</v>
      </c>
      <c r="BK264" s="220">
        <f>ROUND(I264*H264,2)</f>
        <v>0</v>
      </c>
      <c r="BL264" s="20" t="s">
        <v>150</v>
      </c>
      <c r="BM264" s="219" t="s">
        <v>1669</v>
      </c>
    </row>
    <row r="265" s="2" customFormat="1">
      <c r="A265" s="41"/>
      <c r="B265" s="42"/>
      <c r="C265" s="43"/>
      <c r="D265" s="245" t="s">
        <v>241</v>
      </c>
      <c r="E265" s="43"/>
      <c r="F265" s="246" t="s">
        <v>1670</v>
      </c>
      <c r="G265" s="43"/>
      <c r="H265" s="43"/>
      <c r="I265" s="247"/>
      <c r="J265" s="43"/>
      <c r="K265" s="43"/>
      <c r="L265" s="47"/>
      <c r="M265" s="248"/>
      <c r="N265" s="249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241</v>
      </c>
      <c r="AU265" s="20" t="s">
        <v>79</v>
      </c>
    </row>
    <row r="266" s="12" customFormat="1">
      <c r="A266" s="12"/>
      <c r="B266" s="221"/>
      <c r="C266" s="222"/>
      <c r="D266" s="223" t="s">
        <v>175</v>
      </c>
      <c r="E266" s="224" t="s">
        <v>19</v>
      </c>
      <c r="F266" s="225" t="s">
        <v>589</v>
      </c>
      <c r="G266" s="222"/>
      <c r="H266" s="226">
        <v>62</v>
      </c>
      <c r="I266" s="227"/>
      <c r="J266" s="222"/>
      <c r="K266" s="222"/>
      <c r="L266" s="228"/>
      <c r="M266" s="229"/>
      <c r="N266" s="230"/>
      <c r="O266" s="230"/>
      <c r="P266" s="230"/>
      <c r="Q266" s="230"/>
      <c r="R266" s="230"/>
      <c r="S266" s="230"/>
      <c r="T266" s="231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2" t="s">
        <v>175</v>
      </c>
      <c r="AU266" s="232" t="s">
        <v>79</v>
      </c>
      <c r="AV266" s="12" t="s">
        <v>79</v>
      </c>
      <c r="AW266" s="12" t="s">
        <v>31</v>
      </c>
      <c r="AX266" s="12" t="s">
        <v>69</v>
      </c>
      <c r="AY266" s="232" t="s">
        <v>151</v>
      </c>
    </row>
    <row r="267" s="12" customFormat="1">
      <c r="A267" s="12"/>
      <c r="B267" s="221"/>
      <c r="C267" s="222"/>
      <c r="D267" s="223" t="s">
        <v>175</v>
      </c>
      <c r="E267" s="224" t="s">
        <v>19</v>
      </c>
      <c r="F267" s="225" t="s">
        <v>1666</v>
      </c>
      <c r="G267" s="222"/>
      <c r="H267" s="226">
        <v>61.200000000000003</v>
      </c>
      <c r="I267" s="227"/>
      <c r="J267" s="222"/>
      <c r="K267" s="222"/>
      <c r="L267" s="228"/>
      <c r="M267" s="229"/>
      <c r="N267" s="230"/>
      <c r="O267" s="230"/>
      <c r="P267" s="230"/>
      <c r="Q267" s="230"/>
      <c r="R267" s="230"/>
      <c r="S267" s="230"/>
      <c r="T267" s="231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32" t="s">
        <v>175</v>
      </c>
      <c r="AU267" s="232" t="s">
        <v>79</v>
      </c>
      <c r="AV267" s="12" t="s">
        <v>79</v>
      </c>
      <c r="AW267" s="12" t="s">
        <v>31</v>
      </c>
      <c r="AX267" s="12" t="s">
        <v>69</v>
      </c>
      <c r="AY267" s="232" t="s">
        <v>151</v>
      </c>
    </row>
    <row r="268" s="14" customFormat="1">
      <c r="A268" s="14"/>
      <c r="B268" s="250"/>
      <c r="C268" s="251"/>
      <c r="D268" s="223" t="s">
        <v>175</v>
      </c>
      <c r="E268" s="252" t="s">
        <v>19</v>
      </c>
      <c r="F268" s="253" t="s">
        <v>249</v>
      </c>
      <c r="G268" s="251"/>
      <c r="H268" s="254">
        <v>123.2</v>
      </c>
      <c r="I268" s="255"/>
      <c r="J268" s="251"/>
      <c r="K268" s="251"/>
      <c r="L268" s="256"/>
      <c r="M268" s="257"/>
      <c r="N268" s="258"/>
      <c r="O268" s="258"/>
      <c r="P268" s="258"/>
      <c r="Q268" s="258"/>
      <c r="R268" s="258"/>
      <c r="S268" s="258"/>
      <c r="T268" s="25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0" t="s">
        <v>175</v>
      </c>
      <c r="AU268" s="260" t="s">
        <v>79</v>
      </c>
      <c r="AV268" s="14" t="s">
        <v>150</v>
      </c>
      <c r="AW268" s="14" t="s">
        <v>31</v>
      </c>
      <c r="AX268" s="14" t="s">
        <v>77</v>
      </c>
      <c r="AY268" s="260" t="s">
        <v>151</v>
      </c>
    </row>
    <row r="269" s="2" customFormat="1" ht="24.15" customHeight="1">
      <c r="A269" s="41"/>
      <c r="B269" s="42"/>
      <c r="C269" s="208" t="s">
        <v>451</v>
      </c>
      <c r="D269" s="208" t="s">
        <v>152</v>
      </c>
      <c r="E269" s="209" t="s">
        <v>648</v>
      </c>
      <c r="F269" s="210" t="s">
        <v>649</v>
      </c>
      <c r="G269" s="211" t="s">
        <v>276</v>
      </c>
      <c r="H269" s="212">
        <v>34.799999999999997</v>
      </c>
      <c r="I269" s="213"/>
      <c r="J269" s="214">
        <f>ROUND(I269*H269,2)</f>
        <v>0</v>
      </c>
      <c r="K269" s="210" t="s">
        <v>239</v>
      </c>
      <c r="L269" s="47"/>
      <c r="M269" s="215" t="s">
        <v>19</v>
      </c>
      <c r="N269" s="216" t="s">
        <v>40</v>
      </c>
      <c r="O269" s="87"/>
      <c r="P269" s="217">
        <f>O269*H269</f>
        <v>0</v>
      </c>
      <c r="Q269" s="217">
        <v>0</v>
      </c>
      <c r="R269" s="217">
        <f>Q269*H269</f>
        <v>0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150</v>
      </c>
      <c r="AT269" s="219" t="s">
        <v>152</v>
      </c>
      <c r="AU269" s="219" t="s">
        <v>79</v>
      </c>
      <c r="AY269" s="20" t="s">
        <v>151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77</v>
      </c>
      <c r="BK269" s="220">
        <f>ROUND(I269*H269,2)</f>
        <v>0</v>
      </c>
      <c r="BL269" s="20" t="s">
        <v>150</v>
      </c>
      <c r="BM269" s="219" t="s">
        <v>1671</v>
      </c>
    </row>
    <row r="270" s="2" customFormat="1">
      <c r="A270" s="41"/>
      <c r="B270" s="42"/>
      <c r="C270" s="43"/>
      <c r="D270" s="245" t="s">
        <v>241</v>
      </c>
      <c r="E270" s="43"/>
      <c r="F270" s="246" t="s">
        <v>651</v>
      </c>
      <c r="G270" s="43"/>
      <c r="H270" s="43"/>
      <c r="I270" s="247"/>
      <c r="J270" s="43"/>
      <c r="K270" s="43"/>
      <c r="L270" s="47"/>
      <c r="M270" s="248"/>
      <c r="N270" s="249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241</v>
      </c>
      <c r="AU270" s="20" t="s">
        <v>79</v>
      </c>
    </row>
    <row r="271" s="12" customFormat="1">
      <c r="A271" s="12"/>
      <c r="B271" s="221"/>
      <c r="C271" s="222"/>
      <c r="D271" s="223" t="s">
        <v>175</v>
      </c>
      <c r="E271" s="224" t="s">
        <v>19</v>
      </c>
      <c r="F271" s="225" t="s">
        <v>1672</v>
      </c>
      <c r="G271" s="222"/>
      <c r="H271" s="226">
        <v>21.600000000000001</v>
      </c>
      <c r="I271" s="227"/>
      <c r="J271" s="222"/>
      <c r="K271" s="222"/>
      <c r="L271" s="228"/>
      <c r="M271" s="229"/>
      <c r="N271" s="230"/>
      <c r="O271" s="230"/>
      <c r="P271" s="230"/>
      <c r="Q271" s="230"/>
      <c r="R271" s="230"/>
      <c r="S271" s="230"/>
      <c r="T271" s="231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32" t="s">
        <v>175</v>
      </c>
      <c r="AU271" s="232" t="s">
        <v>79</v>
      </c>
      <c r="AV271" s="12" t="s">
        <v>79</v>
      </c>
      <c r="AW271" s="12" t="s">
        <v>31</v>
      </c>
      <c r="AX271" s="12" t="s">
        <v>69</v>
      </c>
      <c r="AY271" s="232" t="s">
        <v>151</v>
      </c>
    </row>
    <row r="272" s="16" customFormat="1">
      <c r="A272" s="16"/>
      <c r="B272" s="287"/>
      <c r="C272" s="288"/>
      <c r="D272" s="223" t="s">
        <v>175</v>
      </c>
      <c r="E272" s="289" t="s">
        <v>19</v>
      </c>
      <c r="F272" s="290" t="s">
        <v>1540</v>
      </c>
      <c r="G272" s="288"/>
      <c r="H272" s="291">
        <v>21.600000000000001</v>
      </c>
      <c r="I272" s="292"/>
      <c r="J272" s="288"/>
      <c r="K272" s="288"/>
      <c r="L272" s="293"/>
      <c r="M272" s="294"/>
      <c r="N272" s="295"/>
      <c r="O272" s="295"/>
      <c r="P272" s="295"/>
      <c r="Q272" s="295"/>
      <c r="R272" s="295"/>
      <c r="S272" s="295"/>
      <c r="T272" s="29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97" t="s">
        <v>175</v>
      </c>
      <c r="AU272" s="297" t="s">
        <v>79</v>
      </c>
      <c r="AV272" s="16" t="s">
        <v>160</v>
      </c>
      <c r="AW272" s="16" t="s">
        <v>31</v>
      </c>
      <c r="AX272" s="16" t="s">
        <v>69</v>
      </c>
      <c r="AY272" s="297" t="s">
        <v>151</v>
      </c>
    </row>
    <row r="273" s="12" customFormat="1">
      <c r="A273" s="12"/>
      <c r="B273" s="221"/>
      <c r="C273" s="222"/>
      <c r="D273" s="223" t="s">
        <v>175</v>
      </c>
      <c r="E273" s="224" t="s">
        <v>19</v>
      </c>
      <c r="F273" s="225" t="s">
        <v>1673</v>
      </c>
      <c r="G273" s="222"/>
      <c r="H273" s="226">
        <v>6.2000000000000002</v>
      </c>
      <c r="I273" s="227"/>
      <c r="J273" s="222"/>
      <c r="K273" s="222"/>
      <c r="L273" s="228"/>
      <c r="M273" s="229"/>
      <c r="N273" s="230"/>
      <c r="O273" s="230"/>
      <c r="P273" s="230"/>
      <c r="Q273" s="230"/>
      <c r="R273" s="230"/>
      <c r="S273" s="230"/>
      <c r="T273" s="231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T273" s="232" t="s">
        <v>175</v>
      </c>
      <c r="AU273" s="232" t="s">
        <v>79</v>
      </c>
      <c r="AV273" s="12" t="s">
        <v>79</v>
      </c>
      <c r="AW273" s="12" t="s">
        <v>31</v>
      </c>
      <c r="AX273" s="12" t="s">
        <v>69</v>
      </c>
      <c r="AY273" s="232" t="s">
        <v>151</v>
      </c>
    </row>
    <row r="274" s="16" customFormat="1">
      <c r="A274" s="16"/>
      <c r="B274" s="287"/>
      <c r="C274" s="288"/>
      <c r="D274" s="223" t="s">
        <v>175</v>
      </c>
      <c r="E274" s="289" t="s">
        <v>19</v>
      </c>
      <c r="F274" s="290" t="s">
        <v>1540</v>
      </c>
      <c r="G274" s="288"/>
      <c r="H274" s="291">
        <v>6.2000000000000002</v>
      </c>
      <c r="I274" s="292"/>
      <c r="J274" s="288"/>
      <c r="K274" s="288"/>
      <c r="L274" s="293"/>
      <c r="M274" s="294"/>
      <c r="N274" s="295"/>
      <c r="O274" s="295"/>
      <c r="P274" s="295"/>
      <c r="Q274" s="295"/>
      <c r="R274" s="295"/>
      <c r="S274" s="295"/>
      <c r="T274" s="29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97" t="s">
        <v>175</v>
      </c>
      <c r="AU274" s="297" t="s">
        <v>79</v>
      </c>
      <c r="AV274" s="16" t="s">
        <v>160</v>
      </c>
      <c r="AW274" s="16" t="s">
        <v>31</v>
      </c>
      <c r="AX274" s="16" t="s">
        <v>69</v>
      </c>
      <c r="AY274" s="297" t="s">
        <v>151</v>
      </c>
    </row>
    <row r="275" s="12" customFormat="1">
      <c r="A275" s="12"/>
      <c r="B275" s="221"/>
      <c r="C275" s="222"/>
      <c r="D275" s="223" t="s">
        <v>175</v>
      </c>
      <c r="E275" s="224" t="s">
        <v>19</v>
      </c>
      <c r="F275" s="225" t="s">
        <v>1674</v>
      </c>
      <c r="G275" s="222"/>
      <c r="H275" s="226">
        <v>7</v>
      </c>
      <c r="I275" s="227"/>
      <c r="J275" s="222"/>
      <c r="K275" s="222"/>
      <c r="L275" s="228"/>
      <c r="M275" s="229"/>
      <c r="N275" s="230"/>
      <c r="O275" s="230"/>
      <c r="P275" s="230"/>
      <c r="Q275" s="230"/>
      <c r="R275" s="230"/>
      <c r="S275" s="230"/>
      <c r="T275" s="231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T275" s="232" t="s">
        <v>175</v>
      </c>
      <c r="AU275" s="232" t="s">
        <v>79</v>
      </c>
      <c r="AV275" s="12" t="s">
        <v>79</v>
      </c>
      <c r="AW275" s="12" t="s">
        <v>31</v>
      </c>
      <c r="AX275" s="12" t="s">
        <v>69</v>
      </c>
      <c r="AY275" s="232" t="s">
        <v>151</v>
      </c>
    </row>
    <row r="276" s="14" customFormat="1">
      <c r="A276" s="14"/>
      <c r="B276" s="250"/>
      <c r="C276" s="251"/>
      <c r="D276" s="223" t="s">
        <v>175</v>
      </c>
      <c r="E276" s="252" t="s">
        <v>19</v>
      </c>
      <c r="F276" s="253" t="s">
        <v>249</v>
      </c>
      <c r="G276" s="251"/>
      <c r="H276" s="254">
        <v>34.799999999999997</v>
      </c>
      <c r="I276" s="255"/>
      <c r="J276" s="251"/>
      <c r="K276" s="251"/>
      <c r="L276" s="256"/>
      <c r="M276" s="257"/>
      <c r="N276" s="258"/>
      <c r="O276" s="258"/>
      <c r="P276" s="258"/>
      <c r="Q276" s="258"/>
      <c r="R276" s="258"/>
      <c r="S276" s="258"/>
      <c r="T276" s="25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0" t="s">
        <v>175</v>
      </c>
      <c r="AU276" s="260" t="s">
        <v>79</v>
      </c>
      <c r="AV276" s="14" t="s">
        <v>150</v>
      </c>
      <c r="AW276" s="14" t="s">
        <v>31</v>
      </c>
      <c r="AX276" s="14" t="s">
        <v>77</v>
      </c>
      <c r="AY276" s="260" t="s">
        <v>151</v>
      </c>
    </row>
    <row r="277" s="2" customFormat="1" ht="24.15" customHeight="1">
      <c r="A277" s="41"/>
      <c r="B277" s="42"/>
      <c r="C277" s="208" t="s">
        <v>457</v>
      </c>
      <c r="D277" s="208" t="s">
        <v>152</v>
      </c>
      <c r="E277" s="209" t="s">
        <v>1675</v>
      </c>
      <c r="F277" s="210" t="s">
        <v>1676</v>
      </c>
      <c r="G277" s="211" t="s">
        <v>276</v>
      </c>
      <c r="H277" s="212">
        <v>21.25</v>
      </c>
      <c r="I277" s="213"/>
      <c r="J277" s="214">
        <f>ROUND(I277*H277,2)</f>
        <v>0</v>
      </c>
      <c r="K277" s="210" t="s">
        <v>239</v>
      </c>
      <c r="L277" s="47"/>
      <c r="M277" s="215" t="s">
        <v>19</v>
      </c>
      <c r="N277" s="216" t="s">
        <v>40</v>
      </c>
      <c r="O277" s="87"/>
      <c r="P277" s="217">
        <f>O277*H277</f>
        <v>0</v>
      </c>
      <c r="Q277" s="217">
        <v>2.4142999999999999</v>
      </c>
      <c r="R277" s="217">
        <f>Q277*H277</f>
        <v>51.303874999999998</v>
      </c>
      <c r="S277" s="217">
        <v>0</v>
      </c>
      <c r="T277" s="218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9" t="s">
        <v>150</v>
      </c>
      <c r="AT277" s="219" t="s">
        <v>152</v>
      </c>
      <c r="AU277" s="219" t="s">
        <v>79</v>
      </c>
      <c r="AY277" s="20" t="s">
        <v>151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20" t="s">
        <v>77</v>
      </c>
      <c r="BK277" s="220">
        <f>ROUND(I277*H277,2)</f>
        <v>0</v>
      </c>
      <c r="BL277" s="20" t="s">
        <v>150</v>
      </c>
      <c r="BM277" s="219" t="s">
        <v>1677</v>
      </c>
    </row>
    <row r="278" s="2" customFormat="1">
      <c r="A278" s="41"/>
      <c r="B278" s="42"/>
      <c r="C278" s="43"/>
      <c r="D278" s="245" t="s">
        <v>241</v>
      </c>
      <c r="E278" s="43"/>
      <c r="F278" s="246" t="s">
        <v>1678</v>
      </c>
      <c r="G278" s="43"/>
      <c r="H278" s="43"/>
      <c r="I278" s="247"/>
      <c r="J278" s="43"/>
      <c r="K278" s="43"/>
      <c r="L278" s="47"/>
      <c r="M278" s="248"/>
      <c r="N278" s="249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241</v>
      </c>
      <c r="AU278" s="20" t="s">
        <v>79</v>
      </c>
    </row>
    <row r="279" s="12" customFormat="1">
      <c r="A279" s="12"/>
      <c r="B279" s="221"/>
      <c r="C279" s="222"/>
      <c r="D279" s="223" t="s">
        <v>175</v>
      </c>
      <c r="E279" s="224" t="s">
        <v>19</v>
      </c>
      <c r="F279" s="225" t="s">
        <v>1679</v>
      </c>
      <c r="G279" s="222"/>
      <c r="H279" s="226">
        <v>21.25</v>
      </c>
      <c r="I279" s="227"/>
      <c r="J279" s="222"/>
      <c r="K279" s="222"/>
      <c r="L279" s="228"/>
      <c r="M279" s="229"/>
      <c r="N279" s="230"/>
      <c r="O279" s="230"/>
      <c r="P279" s="230"/>
      <c r="Q279" s="230"/>
      <c r="R279" s="230"/>
      <c r="S279" s="230"/>
      <c r="T279" s="231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32" t="s">
        <v>175</v>
      </c>
      <c r="AU279" s="232" t="s">
        <v>79</v>
      </c>
      <c r="AV279" s="12" t="s">
        <v>79</v>
      </c>
      <c r="AW279" s="12" t="s">
        <v>31</v>
      </c>
      <c r="AX279" s="12" t="s">
        <v>77</v>
      </c>
      <c r="AY279" s="232" t="s">
        <v>151</v>
      </c>
    </row>
    <row r="280" s="2" customFormat="1" ht="16.5" customHeight="1">
      <c r="A280" s="41"/>
      <c r="B280" s="42"/>
      <c r="C280" s="208" t="s">
        <v>463</v>
      </c>
      <c r="D280" s="208" t="s">
        <v>152</v>
      </c>
      <c r="E280" s="209" t="s">
        <v>1680</v>
      </c>
      <c r="F280" s="210" t="s">
        <v>1681</v>
      </c>
      <c r="G280" s="211" t="s">
        <v>245</v>
      </c>
      <c r="H280" s="212">
        <v>85</v>
      </c>
      <c r="I280" s="213"/>
      <c r="J280" s="214">
        <f>ROUND(I280*H280,2)</f>
        <v>0</v>
      </c>
      <c r="K280" s="210" t="s">
        <v>239</v>
      </c>
      <c r="L280" s="47"/>
      <c r="M280" s="215" t="s">
        <v>19</v>
      </c>
      <c r="N280" s="216" t="s">
        <v>40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150</v>
      </c>
      <c r="AT280" s="219" t="s">
        <v>152</v>
      </c>
      <c r="AU280" s="219" t="s">
        <v>79</v>
      </c>
      <c r="AY280" s="20" t="s">
        <v>151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77</v>
      </c>
      <c r="BK280" s="220">
        <f>ROUND(I280*H280,2)</f>
        <v>0</v>
      </c>
      <c r="BL280" s="20" t="s">
        <v>150</v>
      </c>
      <c r="BM280" s="219" t="s">
        <v>1682</v>
      </c>
    </row>
    <row r="281" s="2" customFormat="1">
      <c r="A281" s="41"/>
      <c r="B281" s="42"/>
      <c r="C281" s="43"/>
      <c r="D281" s="245" t="s">
        <v>241</v>
      </c>
      <c r="E281" s="43"/>
      <c r="F281" s="246" t="s">
        <v>1683</v>
      </c>
      <c r="G281" s="43"/>
      <c r="H281" s="43"/>
      <c r="I281" s="247"/>
      <c r="J281" s="43"/>
      <c r="K281" s="43"/>
      <c r="L281" s="47"/>
      <c r="M281" s="248"/>
      <c r="N281" s="249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241</v>
      </c>
      <c r="AU281" s="20" t="s">
        <v>79</v>
      </c>
    </row>
    <row r="282" s="11" customFormat="1" ht="22.8" customHeight="1">
      <c r="A282" s="11"/>
      <c r="B282" s="194"/>
      <c r="C282" s="195"/>
      <c r="D282" s="196" t="s">
        <v>68</v>
      </c>
      <c r="E282" s="243" t="s">
        <v>167</v>
      </c>
      <c r="F282" s="243" t="s">
        <v>485</v>
      </c>
      <c r="G282" s="195"/>
      <c r="H282" s="195"/>
      <c r="I282" s="198"/>
      <c r="J282" s="244">
        <f>BK282</f>
        <v>0</v>
      </c>
      <c r="K282" s="195"/>
      <c r="L282" s="200"/>
      <c r="M282" s="201"/>
      <c r="N282" s="202"/>
      <c r="O282" s="202"/>
      <c r="P282" s="203">
        <f>SUM(P283:P311)</f>
        <v>0</v>
      </c>
      <c r="Q282" s="202"/>
      <c r="R282" s="203">
        <f>SUM(R283:R311)</f>
        <v>0</v>
      </c>
      <c r="S282" s="202"/>
      <c r="T282" s="204">
        <f>SUM(T283:T311)</f>
        <v>0</v>
      </c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R282" s="205" t="s">
        <v>77</v>
      </c>
      <c r="AT282" s="206" t="s">
        <v>68</v>
      </c>
      <c r="AU282" s="206" t="s">
        <v>77</v>
      </c>
      <c r="AY282" s="205" t="s">
        <v>151</v>
      </c>
      <c r="BK282" s="207">
        <f>SUM(BK283:BK311)</f>
        <v>0</v>
      </c>
    </row>
    <row r="283" s="2" customFormat="1" ht="21.75" customHeight="1">
      <c r="A283" s="41"/>
      <c r="B283" s="42"/>
      <c r="C283" s="208" t="s">
        <v>468</v>
      </c>
      <c r="D283" s="208" t="s">
        <v>152</v>
      </c>
      <c r="E283" s="209" t="s">
        <v>1684</v>
      </c>
      <c r="F283" s="210" t="s">
        <v>1685</v>
      </c>
      <c r="G283" s="211" t="s">
        <v>245</v>
      </c>
      <c r="H283" s="212">
        <v>22</v>
      </c>
      <c r="I283" s="213"/>
      <c r="J283" s="214">
        <f>ROUND(I283*H283,2)</f>
        <v>0</v>
      </c>
      <c r="K283" s="210" t="s">
        <v>239</v>
      </c>
      <c r="L283" s="47"/>
      <c r="M283" s="215" t="s">
        <v>19</v>
      </c>
      <c r="N283" s="216" t="s">
        <v>40</v>
      </c>
      <c r="O283" s="87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9" t="s">
        <v>150</v>
      </c>
      <c r="AT283" s="219" t="s">
        <v>152</v>
      </c>
      <c r="AU283" s="219" t="s">
        <v>79</v>
      </c>
      <c r="AY283" s="20" t="s">
        <v>151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77</v>
      </c>
      <c r="BK283" s="220">
        <f>ROUND(I283*H283,2)</f>
        <v>0</v>
      </c>
      <c r="BL283" s="20" t="s">
        <v>150</v>
      </c>
      <c r="BM283" s="219" t="s">
        <v>1686</v>
      </c>
    </row>
    <row r="284" s="2" customFormat="1">
      <c r="A284" s="41"/>
      <c r="B284" s="42"/>
      <c r="C284" s="43"/>
      <c r="D284" s="245" t="s">
        <v>241</v>
      </c>
      <c r="E284" s="43"/>
      <c r="F284" s="246" t="s">
        <v>1687</v>
      </c>
      <c r="G284" s="43"/>
      <c r="H284" s="43"/>
      <c r="I284" s="247"/>
      <c r="J284" s="43"/>
      <c r="K284" s="43"/>
      <c r="L284" s="47"/>
      <c r="M284" s="248"/>
      <c r="N284" s="249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241</v>
      </c>
      <c r="AU284" s="20" t="s">
        <v>79</v>
      </c>
    </row>
    <row r="285" s="12" customFormat="1">
      <c r="A285" s="12"/>
      <c r="B285" s="221"/>
      <c r="C285" s="222"/>
      <c r="D285" s="223" t="s">
        <v>175</v>
      </c>
      <c r="E285" s="224" t="s">
        <v>19</v>
      </c>
      <c r="F285" s="225" t="s">
        <v>1688</v>
      </c>
      <c r="G285" s="222"/>
      <c r="H285" s="226">
        <v>22</v>
      </c>
      <c r="I285" s="227"/>
      <c r="J285" s="222"/>
      <c r="K285" s="222"/>
      <c r="L285" s="228"/>
      <c r="M285" s="229"/>
      <c r="N285" s="230"/>
      <c r="O285" s="230"/>
      <c r="P285" s="230"/>
      <c r="Q285" s="230"/>
      <c r="R285" s="230"/>
      <c r="S285" s="230"/>
      <c r="T285" s="231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2" t="s">
        <v>175</v>
      </c>
      <c r="AU285" s="232" t="s">
        <v>79</v>
      </c>
      <c r="AV285" s="12" t="s">
        <v>79</v>
      </c>
      <c r="AW285" s="12" t="s">
        <v>31</v>
      </c>
      <c r="AX285" s="12" t="s">
        <v>69</v>
      </c>
      <c r="AY285" s="232" t="s">
        <v>151</v>
      </c>
    </row>
    <row r="286" s="14" customFormat="1">
      <c r="A286" s="14"/>
      <c r="B286" s="250"/>
      <c r="C286" s="251"/>
      <c r="D286" s="223" t="s">
        <v>175</v>
      </c>
      <c r="E286" s="252" t="s">
        <v>19</v>
      </c>
      <c r="F286" s="253" t="s">
        <v>249</v>
      </c>
      <c r="G286" s="251"/>
      <c r="H286" s="254">
        <v>22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175</v>
      </c>
      <c r="AU286" s="260" t="s">
        <v>79</v>
      </c>
      <c r="AV286" s="14" t="s">
        <v>150</v>
      </c>
      <c r="AW286" s="14" t="s">
        <v>31</v>
      </c>
      <c r="AX286" s="14" t="s">
        <v>77</v>
      </c>
      <c r="AY286" s="260" t="s">
        <v>151</v>
      </c>
    </row>
    <row r="287" s="2" customFormat="1" ht="24.15" customHeight="1">
      <c r="A287" s="41"/>
      <c r="B287" s="42"/>
      <c r="C287" s="208" t="s">
        <v>476</v>
      </c>
      <c r="D287" s="208" t="s">
        <v>152</v>
      </c>
      <c r="E287" s="209" t="s">
        <v>1689</v>
      </c>
      <c r="F287" s="210" t="s">
        <v>1690</v>
      </c>
      <c r="G287" s="211" t="s">
        <v>245</v>
      </c>
      <c r="H287" s="212">
        <v>22</v>
      </c>
      <c r="I287" s="213"/>
      <c r="J287" s="214">
        <f>ROUND(I287*H287,2)</f>
        <v>0</v>
      </c>
      <c r="K287" s="210" t="s">
        <v>239</v>
      </c>
      <c r="L287" s="47"/>
      <c r="M287" s="215" t="s">
        <v>19</v>
      </c>
      <c r="N287" s="216" t="s">
        <v>40</v>
      </c>
      <c r="O287" s="87"/>
      <c r="P287" s="217">
        <f>O287*H287</f>
        <v>0</v>
      </c>
      <c r="Q287" s="217">
        <v>0</v>
      </c>
      <c r="R287" s="217">
        <f>Q287*H287</f>
        <v>0</v>
      </c>
      <c r="S287" s="217">
        <v>0</v>
      </c>
      <c r="T287" s="21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9" t="s">
        <v>150</v>
      </c>
      <c r="AT287" s="219" t="s">
        <v>152</v>
      </c>
      <c r="AU287" s="219" t="s">
        <v>79</v>
      </c>
      <c r="AY287" s="20" t="s">
        <v>151</v>
      </c>
      <c r="BE287" s="220">
        <f>IF(N287="základní",J287,0)</f>
        <v>0</v>
      </c>
      <c r="BF287" s="220">
        <f>IF(N287="snížená",J287,0)</f>
        <v>0</v>
      </c>
      <c r="BG287" s="220">
        <f>IF(N287="zákl. přenesená",J287,0)</f>
        <v>0</v>
      </c>
      <c r="BH287" s="220">
        <f>IF(N287="sníž. přenesená",J287,0)</f>
        <v>0</v>
      </c>
      <c r="BI287" s="220">
        <f>IF(N287="nulová",J287,0)</f>
        <v>0</v>
      </c>
      <c r="BJ287" s="20" t="s">
        <v>77</v>
      </c>
      <c r="BK287" s="220">
        <f>ROUND(I287*H287,2)</f>
        <v>0</v>
      </c>
      <c r="BL287" s="20" t="s">
        <v>150</v>
      </c>
      <c r="BM287" s="219" t="s">
        <v>1691</v>
      </c>
    </row>
    <row r="288" s="2" customFormat="1">
      <c r="A288" s="41"/>
      <c r="B288" s="42"/>
      <c r="C288" s="43"/>
      <c r="D288" s="245" t="s">
        <v>241</v>
      </c>
      <c r="E288" s="43"/>
      <c r="F288" s="246" t="s">
        <v>1692</v>
      </c>
      <c r="G288" s="43"/>
      <c r="H288" s="43"/>
      <c r="I288" s="247"/>
      <c r="J288" s="43"/>
      <c r="K288" s="43"/>
      <c r="L288" s="47"/>
      <c r="M288" s="248"/>
      <c r="N288" s="249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241</v>
      </c>
      <c r="AU288" s="20" t="s">
        <v>79</v>
      </c>
    </row>
    <row r="289" s="12" customFormat="1">
      <c r="A289" s="12"/>
      <c r="B289" s="221"/>
      <c r="C289" s="222"/>
      <c r="D289" s="223" t="s">
        <v>175</v>
      </c>
      <c r="E289" s="224" t="s">
        <v>19</v>
      </c>
      <c r="F289" s="225" t="s">
        <v>1693</v>
      </c>
      <c r="G289" s="222"/>
      <c r="H289" s="226">
        <v>22</v>
      </c>
      <c r="I289" s="227"/>
      <c r="J289" s="222"/>
      <c r="K289" s="222"/>
      <c r="L289" s="228"/>
      <c r="M289" s="229"/>
      <c r="N289" s="230"/>
      <c r="O289" s="230"/>
      <c r="P289" s="230"/>
      <c r="Q289" s="230"/>
      <c r="R289" s="230"/>
      <c r="S289" s="230"/>
      <c r="T289" s="231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2" t="s">
        <v>175</v>
      </c>
      <c r="AU289" s="232" t="s">
        <v>79</v>
      </c>
      <c r="AV289" s="12" t="s">
        <v>79</v>
      </c>
      <c r="AW289" s="12" t="s">
        <v>31</v>
      </c>
      <c r="AX289" s="12" t="s">
        <v>77</v>
      </c>
      <c r="AY289" s="232" t="s">
        <v>151</v>
      </c>
    </row>
    <row r="290" s="2" customFormat="1" ht="24.15" customHeight="1">
      <c r="A290" s="41"/>
      <c r="B290" s="42"/>
      <c r="C290" s="208" t="s">
        <v>481</v>
      </c>
      <c r="D290" s="208" t="s">
        <v>152</v>
      </c>
      <c r="E290" s="209" t="s">
        <v>1694</v>
      </c>
      <c r="F290" s="210" t="s">
        <v>1695</v>
      </c>
      <c r="G290" s="211" t="s">
        <v>245</v>
      </c>
      <c r="H290" s="212">
        <v>22</v>
      </c>
      <c r="I290" s="213"/>
      <c r="J290" s="214">
        <f>ROUND(I290*H290,2)</f>
        <v>0</v>
      </c>
      <c r="K290" s="210" t="s">
        <v>239</v>
      </c>
      <c r="L290" s="47"/>
      <c r="M290" s="215" t="s">
        <v>19</v>
      </c>
      <c r="N290" s="216" t="s">
        <v>40</v>
      </c>
      <c r="O290" s="87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150</v>
      </c>
      <c r="AT290" s="219" t="s">
        <v>152</v>
      </c>
      <c r="AU290" s="219" t="s">
        <v>79</v>
      </c>
      <c r="AY290" s="20" t="s">
        <v>151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77</v>
      </c>
      <c r="BK290" s="220">
        <f>ROUND(I290*H290,2)</f>
        <v>0</v>
      </c>
      <c r="BL290" s="20" t="s">
        <v>150</v>
      </c>
      <c r="BM290" s="219" t="s">
        <v>1696</v>
      </c>
    </row>
    <row r="291" s="2" customFormat="1">
      <c r="A291" s="41"/>
      <c r="B291" s="42"/>
      <c r="C291" s="43"/>
      <c r="D291" s="245" t="s">
        <v>241</v>
      </c>
      <c r="E291" s="43"/>
      <c r="F291" s="246" t="s">
        <v>1697</v>
      </c>
      <c r="G291" s="43"/>
      <c r="H291" s="43"/>
      <c r="I291" s="247"/>
      <c r="J291" s="43"/>
      <c r="K291" s="43"/>
      <c r="L291" s="47"/>
      <c r="M291" s="248"/>
      <c r="N291" s="24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241</v>
      </c>
      <c r="AU291" s="20" t="s">
        <v>79</v>
      </c>
    </row>
    <row r="292" s="12" customFormat="1">
      <c r="A292" s="12"/>
      <c r="B292" s="221"/>
      <c r="C292" s="222"/>
      <c r="D292" s="223" t="s">
        <v>175</v>
      </c>
      <c r="E292" s="224" t="s">
        <v>19</v>
      </c>
      <c r="F292" s="225" t="s">
        <v>1693</v>
      </c>
      <c r="G292" s="222"/>
      <c r="H292" s="226">
        <v>22</v>
      </c>
      <c r="I292" s="227"/>
      <c r="J292" s="222"/>
      <c r="K292" s="222"/>
      <c r="L292" s="228"/>
      <c r="M292" s="229"/>
      <c r="N292" s="230"/>
      <c r="O292" s="230"/>
      <c r="P292" s="230"/>
      <c r="Q292" s="230"/>
      <c r="R292" s="230"/>
      <c r="S292" s="230"/>
      <c r="T292" s="231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32" t="s">
        <v>175</v>
      </c>
      <c r="AU292" s="232" t="s">
        <v>79</v>
      </c>
      <c r="AV292" s="12" t="s">
        <v>79</v>
      </c>
      <c r="AW292" s="12" t="s">
        <v>31</v>
      </c>
      <c r="AX292" s="12" t="s">
        <v>77</v>
      </c>
      <c r="AY292" s="232" t="s">
        <v>151</v>
      </c>
    </row>
    <row r="293" s="2" customFormat="1" ht="16.5" customHeight="1">
      <c r="A293" s="41"/>
      <c r="B293" s="42"/>
      <c r="C293" s="208" t="s">
        <v>486</v>
      </c>
      <c r="D293" s="208" t="s">
        <v>152</v>
      </c>
      <c r="E293" s="209" t="s">
        <v>1698</v>
      </c>
      <c r="F293" s="210" t="s">
        <v>1699</v>
      </c>
      <c r="G293" s="211" t="s">
        <v>245</v>
      </c>
      <c r="H293" s="212">
        <v>22</v>
      </c>
      <c r="I293" s="213"/>
      <c r="J293" s="214">
        <f>ROUND(I293*H293,2)</f>
        <v>0</v>
      </c>
      <c r="K293" s="210" t="s">
        <v>239</v>
      </c>
      <c r="L293" s="47"/>
      <c r="M293" s="215" t="s">
        <v>19</v>
      </c>
      <c r="N293" s="216" t="s">
        <v>40</v>
      </c>
      <c r="O293" s="87"/>
      <c r="P293" s="217">
        <f>O293*H293</f>
        <v>0</v>
      </c>
      <c r="Q293" s="217">
        <v>0</v>
      </c>
      <c r="R293" s="217">
        <f>Q293*H293</f>
        <v>0</v>
      </c>
      <c r="S293" s="217">
        <v>0</v>
      </c>
      <c r="T293" s="218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9" t="s">
        <v>150</v>
      </c>
      <c r="AT293" s="219" t="s">
        <v>152</v>
      </c>
      <c r="AU293" s="219" t="s">
        <v>79</v>
      </c>
      <c r="AY293" s="20" t="s">
        <v>151</v>
      </c>
      <c r="BE293" s="220">
        <f>IF(N293="základní",J293,0)</f>
        <v>0</v>
      </c>
      <c r="BF293" s="220">
        <f>IF(N293="snížená",J293,0)</f>
        <v>0</v>
      </c>
      <c r="BG293" s="220">
        <f>IF(N293="zákl. přenesená",J293,0)</f>
        <v>0</v>
      </c>
      <c r="BH293" s="220">
        <f>IF(N293="sníž. přenesená",J293,0)</f>
        <v>0</v>
      </c>
      <c r="BI293" s="220">
        <f>IF(N293="nulová",J293,0)</f>
        <v>0</v>
      </c>
      <c r="BJ293" s="20" t="s">
        <v>77</v>
      </c>
      <c r="BK293" s="220">
        <f>ROUND(I293*H293,2)</f>
        <v>0</v>
      </c>
      <c r="BL293" s="20" t="s">
        <v>150</v>
      </c>
      <c r="BM293" s="219" t="s">
        <v>1700</v>
      </c>
    </row>
    <row r="294" s="2" customFormat="1">
      <c r="A294" s="41"/>
      <c r="B294" s="42"/>
      <c r="C294" s="43"/>
      <c r="D294" s="245" t="s">
        <v>241</v>
      </c>
      <c r="E294" s="43"/>
      <c r="F294" s="246" t="s">
        <v>1701</v>
      </c>
      <c r="G294" s="43"/>
      <c r="H294" s="43"/>
      <c r="I294" s="247"/>
      <c r="J294" s="43"/>
      <c r="K294" s="43"/>
      <c r="L294" s="47"/>
      <c r="M294" s="248"/>
      <c r="N294" s="249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241</v>
      </c>
      <c r="AU294" s="20" t="s">
        <v>79</v>
      </c>
    </row>
    <row r="295" s="12" customFormat="1">
      <c r="A295" s="12"/>
      <c r="B295" s="221"/>
      <c r="C295" s="222"/>
      <c r="D295" s="223" t="s">
        <v>175</v>
      </c>
      <c r="E295" s="224" t="s">
        <v>19</v>
      </c>
      <c r="F295" s="225" t="s">
        <v>1693</v>
      </c>
      <c r="G295" s="222"/>
      <c r="H295" s="226">
        <v>22</v>
      </c>
      <c r="I295" s="227"/>
      <c r="J295" s="222"/>
      <c r="K295" s="222"/>
      <c r="L295" s="228"/>
      <c r="M295" s="229"/>
      <c r="N295" s="230"/>
      <c r="O295" s="230"/>
      <c r="P295" s="230"/>
      <c r="Q295" s="230"/>
      <c r="R295" s="230"/>
      <c r="S295" s="230"/>
      <c r="T295" s="231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32" t="s">
        <v>175</v>
      </c>
      <c r="AU295" s="232" t="s">
        <v>79</v>
      </c>
      <c r="AV295" s="12" t="s">
        <v>79</v>
      </c>
      <c r="AW295" s="12" t="s">
        <v>31</v>
      </c>
      <c r="AX295" s="12" t="s">
        <v>69</v>
      </c>
      <c r="AY295" s="232" t="s">
        <v>151</v>
      </c>
    </row>
    <row r="296" s="14" customFormat="1">
      <c r="A296" s="14"/>
      <c r="B296" s="250"/>
      <c r="C296" s="251"/>
      <c r="D296" s="223" t="s">
        <v>175</v>
      </c>
      <c r="E296" s="252" t="s">
        <v>19</v>
      </c>
      <c r="F296" s="253" t="s">
        <v>249</v>
      </c>
      <c r="G296" s="251"/>
      <c r="H296" s="254">
        <v>22</v>
      </c>
      <c r="I296" s="255"/>
      <c r="J296" s="251"/>
      <c r="K296" s="251"/>
      <c r="L296" s="256"/>
      <c r="M296" s="257"/>
      <c r="N296" s="258"/>
      <c r="O296" s="258"/>
      <c r="P296" s="258"/>
      <c r="Q296" s="258"/>
      <c r="R296" s="258"/>
      <c r="S296" s="258"/>
      <c r="T296" s="25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0" t="s">
        <v>175</v>
      </c>
      <c r="AU296" s="260" t="s">
        <v>79</v>
      </c>
      <c r="AV296" s="14" t="s">
        <v>150</v>
      </c>
      <c r="AW296" s="14" t="s">
        <v>31</v>
      </c>
      <c r="AX296" s="14" t="s">
        <v>77</v>
      </c>
      <c r="AY296" s="260" t="s">
        <v>151</v>
      </c>
    </row>
    <row r="297" s="2" customFormat="1" ht="16.5" customHeight="1">
      <c r="A297" s="41"/>
      <c r="B297" s="42"/>
      <c r="C297" s="208" t="s">
        <v>493</v>
      </c>
      <c r="D297" s="208" t="s">
        <v>152</v>
      </c>
      <c r="E297" s="209" t="s">
        <v>1702</v>
      </c>
      <c r="F297" s="210" t="s">
        <v>1703</v>
      </c>
      <c r="G297" s="211" t="s">
        <v>245</v>
      </c>
      <c r="H297" s="212">
        <v>22</v>
      </c>
      <c r="I297" s="213"/>
      <c r="J297" s="214">
        <f>ROUND(I297*H297,2)</f>
        <v>0</v>
      </c>
      <c r="K297" s="210" t="s">
        <v>239</v>
      </c>
      <c r="L297" s="47"/>
      <c r="M297" s="215" t="s">
        <v>19</v>
      </c>
      <c r="N297" s="216" t="s">
        <v>40</v>
      </c>
      <c r="O297" s="87"/>
      <c r="P297" s="217">
        <f>O297*H297</f>
        <v>0</v>
      </c>
      <c r="Q297" s="217">
        <v>0</v>
      </c>
      <c r="R297" s="217">
        <f>Q297*H297</f>
        <v>0</v>
      </c>
      <c r="S297" s="217">
        <v>0</v>
      </c>
      <c r="T297" s="21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9" t="s">
        <v>150</v>
      </c>
      <c r="AT297" s="219" t="s">
        <v>152</v>
      </c>
      <c r="AU297" s="219" t="s">
        <v>79</v>
      </c>
      <c r="AY297" s="20" t="s">
        <v>151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20" t="s">
        <v>77</v>
      </c>
      <c r="BK297" s="220">
        <f>ROUND(I297*H297,2)</f>
        <v>0</v>
      </c>
      <c r="BL297" s="20" t="s">
        <v>150</v>
      </c>
      <c r="BM297" s="219" t="s">
        <v>1704</v>
      </c>
    </row>
    <row r="298" s="2" customFormat="1">
      <c r="A298" s="41"/>
      <c r="B298" s="42"/>
      <c r="C298" s="43"/>
      <c r="D298" s="245" t="s">
        <v>241</v>
      </c>
      <c r="E298" s="43"/>
      <c r="F298" s="246" t="s">
        <v>1705</v>
      </c>
      <c r="G298" s="43"/>
      <c r="H298" s="43"/>
      <c r="I298" s="247"/>
      <c r="J298" s="43"/>
      <c r="K298" s="43"/>
      <c r="L298" s="47"/>
      <c r="M298" s="248"/>
      <c r="N298" s="249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241</v>
      </c>
      <c r="AU298" s="20" t="s">
        <v>79</v>
      </c>
    </row>
    <row r="299" s="12" customFormat="1">
      <c r="A299" s="12"/>
      <c r="B299" s="221"/>
      <c r="C299" s="222"/>
      <c r="D299" s="223" t="s">
        <v>175</v>
      </c>
      <c r="E299" s="224" t="s">
        <v>19</v>
      </c>
      <c r="F299" s="225" t="s">
        <v>1693</v>
      </c>
      <c r="G299" s="222"/>
      <c r="H299" s="226">
        <v>22</v>
      </c>
      <c r="I299" s="227"/>
      <c r="J299" s="222"/>
      <c r="K299" s="222"/>
      <c r="L299" s="228"/>
      <c r="M299" s="229"/>
      <c r="N299" s="230"/>
      <c r="O299" s="230"/>
      <c r="P299" s="230"/>
      <c r="Q299" s="230"/>
      <c r="R299" s="230"/>
      <c r="S299" s="230"/>
      <c r="T299" s="231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32" t="s">
        <v>175</v>
      </c>
      <c r="AU299" s="232" t="s">
        <v>79</v>
      </c>
      <c r="AV299" s="12" t="s">
        <v>79</v>
      </c>
      <c r="AW299" s="12" t="s">
        <v>31</v>
      </c>
      <c r="AX299" s="12" t="s">
        <v>77</v>
      </c>
      <c r="AY299" s="232" t="s">
        <v>151</v>
      </c>
    </row>
    <row r="300" s="2" customFormat="1" ht="24.15" customHeight="1">
      <c r="A300" s="41"/>
      <c r="B300" s="42"/>
      <c r="C300" s="208" t="s">
        <v>498</v>
      </c>
      <c r="D300" s="208" t="s">
        <v>152</v>
      </c>
      <c r="E300" s="209" t="s">
        <v>1706</v>
      </c>
      <c r="F300" s="210" t="s">
        <v>1707</v>
      </c>
      <c r="G300" s="211" t="s">
        <v>245</v>
      </c>
      <c r="H300" s="212">
        <v>52</v>
      </c>
      <c r="I300" s="213"/>
      <c r="J300" s="214">
        <f>ROUND(I300*H300,2)</f>
        <v>0</v>
      </c>
      <c r="K300" s="210" t="s">
        <v>239</v>
      </c>
      <c r="L300" s="47"/>
      <c r="M300" s="215" t="s">
        <v>19</v>
      </c>
      <c r="N300" s="216" t="s">
        <v>40</v>
      </c>
      <c r="O300" s="87"/>
      <c r="P300" s="217">
        <f>O300*H300</f>
        <v>0</v>
      </c>
      <c r="Q300" s="217">
        <v>0</v>
      </c>
      <c r="R300" s="217">
        <f>Q300*H300</f>
        <v>0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150</v>
      </c>
      <c r="AT300" s="219" t="s">
        <v>152</v>
      </c>
      <c r="AU300" s="219" t="s">
        <v>79</v>
      </c>
      <c r="AY300" s="20" t="s">
        <v>151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77</v>
      </c>
      <c r="BK300" s="220">
        <f>ROUND(I300*H300,2)</f>
        <v>0</v>
      </c>
      <c r="BL300" s="20" t="s">
        <v>150</v>
      </c>
      <c r="BM300" s="219" t="s">
        <v>1708</v>
      </c>
    </row>
    <row r="301" s="2" customFormat="1">
      <c r="A301" s="41"/>
      <c r="B301" s="42"/>
      <c r="C301" s="43"/>
      <c r="D301" s="245" t="s">
        <v>241</v>
      </c>
      <c r="E301" s="43"/>
      <c r="F301" s="246" t="s">
        <v>1709</v>
      </c>
      <c r="G301" s="43"/>
      <c r="H301" s="43"/>
      <c r="I301" s="247"/>
      <c r="J301" s="43"/>
      <c r="K301" s="43"/>
      <c r="L301" s="47"/>
      <c r="M301" s="248"/>
      <c r="N301" s="249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241</v>
      </c>
      <c r="AU301" s="20" t="s">
        <v>79</v>
      </c>
    </row>
    <row r="302" s="12" customFormat="1">
      <c r="A302" s="12"/>
      <c r="B302" s="221"/>
      <c r="C302" s="222"/>
      <c r="D302" s="223" t="s">
        <v>175</v>
      </c>
      <c r="E302" s="224" t="s">
        <v>19</v>
      </c>
      <c r="F302" s="225" t="s">
        <v>1693</v>
      </c>
      <c r="G302" s="222"/>
      <c r="H302" s="226">
        <v>22</v>
      </c>
      <c r="I302" s="227"/>
      <c r="J302" s="222"/>
      <c r="K302" s="222"/>
      <c r="L302" s="228"/>
      <c r="M302" s="229"/>
      <c r="N302" s="230"/>
      <c r="O302" s="230"/>
      <c r="P302" s="230"/>
      <c r="Q302" s="230"/>
      <c r="R302" s="230"/>
      <c r="S302" s="230"/>
      <c r="T302" s="231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32" t="s">
        <v>175</v>
      </c>
      <c r="AU302" s="232" t="s">
        <v>79</v>
      </c>
      <c r="AV302" s="12" t="s">
        <v>79</v>
      </c>
      <c r="AW302" s="12" t="s">
        <v>31</v>
      </c>
      <c r="AX302" s="12" t="s">
        <v>69</v>
      </c>
      <c r="AY302" s="232" t="s">
        <v>151</v>
      </c>
    </row>
    <row r="303" s="12" customFormat="1">
      <c r="A303" s="12"/>
      <c r="B303" s="221"/>
      <c r="C303" s="222"/>
      <c r="D303" s="223" t="s">
        <v>175</v>
      </c>
      <c r="E303" s="224" t="s">
        <v>19</v>
      </c>
      <c r="F303" s="225" t="s">
        <v>1710</v>
      </c>
      <c r="G303" s="222"/>
      <c r="H303" s="226">
        <v>30</v>
      </c>
      <c r="I303" s="227"/>
      <c r="J303" s="222"/>
      <c r="K303" s="222"/>
      <c r="L303" s="228"/>
      <c r="M303" s="229"/>
      <c r="N303" s="230"/>
      <c r="O303" s="230"/>
      <c r="P303" s="230"/>
      <c r="Q303" s="230"/>
      <c r="R303" s="230"/>
      <c r="S303" s="230"/>
      <c r="T303" s="231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2" t="s">
        <v>175</v>
      </c>
      <c r="AU303" s="232" t="s">
        <v>79</v>
      </c>
      <c r="AV303" s="12" t="s">
        <v>79</v>
      </c>
      <c r="AW303" s="12" t="s">
        <v>31</v>
      </c>
      <c r="AX303" s="12" t="s">
        <v>69</v>
      </c>
      <c r="AY303" s="232" t="s">
        <v>151</v>
      </c>
    </row>
    <row r="304" s="14" customFormat="1">
      <c r="A304" s="14"/>
      <c r="B304" s="250"/>
      <c r="C304" s="251"/>
      <c r="D304" s="223" t="s">
        <v>175</v>
      </c>
      <c r="E304" s="252" t="s">
        <v>19</v>
      </c>
      <c r="F304" s="253" t="s">
        <v>249</v>
      </c>
      <c r="G304" s="251"/>
      <c r="H304" s="254">
        <v>52</v>
      </c>
      <c r="I304" s="255"/>
      <c r="J304" s="251"/>
      <c r="K304" s="251"/>
      <c r="L304" s="256"/>
      <c r="M304" s="257"/>
      <c r="N304" s="258"/>
      <c r="O304" s="258"/>
      <c r="P304" s="258"/>
      <c r="Q304" s="258"/>
      <c r="R304" s="258"/>
      <c r="S304" s="258"/>
      <c r="T304" s="25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0" t="s">
        <v>175</v>
      </c>
      <c r="AU304" s="260" t="s">
        <v>79</v>
      </c>
      <c r="AV304" s="14" t="s">
        <v>150</v>
      </c>
      <c r="AW304" s="14" t="s">
        <v>31</v>
      </c>
      <c r="AX304" s="14" t="s">
        <v>77</v>
      </c>
      <c r="AY304" s="260" t="s">
        <v>151</v>
      </c>
    </row>
    <row r="305" s="2" customFormat="1" ht="24.15" customHeight="1">
      <c r="A305" s="41"/>
      <c r="B305" s="42"/>
      <c r="C305" s="208" t="s">
        <v>505</v>
      </c>
      <c r="D305" s="208" t="s">
        <v>152</v>
      </c>
      <c r="E305" s="209" t="s">
        <v>1711</v>
      </c>
      <c r="F305" s="210" t="s">
        <v>1712</v>
      </c>
      <c r="G305" s="211" t="s">
        <v>245</v>
      </c>
      <c r="H305" s="212">
        <v>30</v>
      </c>
      <c r="I305" s="213"/>
      <c r="J305" s="214">
        <f>ROUND(I305*H305,2)</f>
        <v>0</v>
      </c>
      <c r="K305" s="210" t="s">
        <v>239</v>
      </c>
      <c r="L305" s="47"/>
      <c r="M305" s="215" t="s">
        <v>19</v>
      </c>
      <c r="N305" s="216" t="s">
        <v>40</v>
      </c>
      <c r="O305" s="87"/>
      <c r="P305" s="217">
        <f>O305*H305</f>
        <v>0</v>
      </c>
      <c r="Q305" s="217">
        <v>0</v>
      </c>
      <c r="R305" s="217">
        <f>Q305*H305</f>
        <v>0</v>
      </c>
      <c r="S305" s="217">
        <v>0</v>
      </c>
      <c r="T305" s="21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9" t="s">
        <v>150</v>
      </c>
      <c r="AT305" s="219" t="s">
        <v>152</v>
      </c>
      <c r="AU305" s="219" t="s">
        <v>79</v>
      </c>
      <c r="AY305" s="20" t="s">
        <v>151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0" t="s">
        <v>77</v>
      </c>
      <c r="BK305" s="220">
        <f>ROUND(I305*H305,2)</f>
        <v>0</v>
      </c>
      <c r="BL305" s="20" t="s">
        <v>150</v>
      </c>
      <c r="BM305" s="219" t="s">
        <v>1713</v>
      </c>
    </row>
    <row r="306" s="2" customFormat="1">
      <c r="A306" s="41"/>
      <c r="B306" s="42"/>
      <c r="C306" s="43"/>
      <c r="D306" s="245" t="s">
        <v>241</v>
      </c>
      <c r="E306" s="43"/>
      <c r="F306" s="246" t="s">
        <v>1714</v>
      </c>
      <c r="G306" s="43"/>
      <c r="H306" s="43"/>
      <c r="I306" s="247"/>
      <c r="J306" s="43"/>
      <c r="K306" s="43"/>
      <c r="L306" s="47"/>
      <c r="M306" s="248"/>
      <c r="N306" s="249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241</v>
      </c>
      <c r="AU306" s="20" t="s">
        <v>79</v>
      </c>
    </row>
    <row r="307" s="12" customFormat="1">
      <c r="A307" s="12"/>
      <c r="B307" s="221"/>
      <c r="C307" s="222"/>
      <c r="D307" s="223" t="s">
        <v>175</v>
      </c>
      <c r="E307" s="224" t="s">
        <v>19</v>
      </c>
      <c r="F307" s="225" t="s">
        <v>1710</v>
      </c>
      <c r="G307" s="222"/>
      <c r="H307" s="226">
        <v>30</v>
      </c>
      <c r="I307" s="227"/>
      <c r="J307" s="222"/>
      <c r="K307" s="222"/>
      <c r="L307" s="228"/>
      <c r="M307" s="229"/>
      <c r="N307" s="230"/>
      <c r="O307" s="230"/>
      <c r="P307" s="230"/>
      <c r="Q307" s="230"/>
      <c r="R307" s="230"/>
      <c r="S307" s="230"/>
      <c r="T307" s="231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2" t="s">
        <v>175</v>
      </c>
      <c r="AU307" s="232" t="s">
        <v>79</v>
      </c>
      <c r="AV307" s="12" t="s">
        <v>79</v>
      </c>
      <c r="AW307" s="12" t="s">
        <v>31</v>
      </c>
      <c r="AX307" s="12" t="s">
        <v>69</v>
      </c>
      <c r="AY307" s="232" t="s">
        <v>151</v>
      </c>
    </row>
    <row r="308" s="14" customFormat="1">
      <c r="A308" s="14"/>
      <c r="B308" s="250"/>
      <c r="C308" s="251"/>
      <c r="D308" s="223" t="s">
        <v>175</v>
      </c>
      <c r="E308" s="252" t="s">
        <v>19</v>
      </c>
      <c r="F308" s="253" t="s">
        <v>249</v>
      </c>
      <c r="G308" s="251"/>
      <c r="H308" s="254">
        <v>30</v>
      </c>
      <c r="I308" s="255"/>
      <c r="J308" s="251"/>
      <c r="K308" s="251"/>
      <c r="L308" s="256"/>
      <c r="M308" s="257"/>
      <c r="N308" s="258"/>
      <c r="O308" s="258"/>
      <c r="P308" s="258"/>
      <c r="Q308" s="258"/>
      <c r="R308" s="258"/>
      <c r="S308" s="258"/>
      <c r="T308" s="25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0" t="s">
        <v>175</v>
      </c>
      <c r="AU308" s="260" t="s">
        <v>79</v>
      </c>
      <c r="AV308" s="14" t="s">
        <v>150</v>
      </c>
      <c r="AW308" s="14" t="s">
        <v>31</v>
      </c>
      <c r="AX308" s="14" t="s">
        <v>77</v>
      </c>
      <c r="AY308" s="260" t="s">
        <v>151</v>
      </c>
    </row>
    <row r="309" s="2" customFormat="1" ht="21.75" customHeight="1">
      <c r="A309" s="41"/>
      <c r="B309" s="42"/>
      <c r="C309" s="208" t="s">
        <v>511</v>
      </c>
      <c r="D309" s="208" t="s">
        <v>152</v>
      </c>
      <c r="E309" s="209" t="s">
        <v>1715</v>
      </c>
      <c r="F309" s="210" t="s">
        <v>1716</v>
      </c>
      <c r="G309" s="211" t="s">
        <v>245</v>
      </c>
      <c r="H309" s="212">
        <v>30</v>
      </c>
      <c r="I309" s="213"/>
      <c r="J309" s="214">
        <f>ROUND(I309*H309,2)</f>
        <v>0</v>
      </c>
      <c r="K309" s="210" t="s">
        <v>239</v>
      </c>
      <c r="L309" s="47"/>
      <c r="M309" s="215" t="s">
        <v>19</v>
      </c>
      <c r="N309" s="216" t="s">
        <v>40</v>
      </c>
      <c r="O309" s="87"/>
      <c r="P309" s="217">
        <f>O309*H309</f>
        <v>0</v>
      </c>
      <c r="Q309" s="217">
        <v>0</v>
      </c>
      <c r="R309" s="217">
        <f>Q309*H309</f>
        <v>0</v>
      </c>
      <c r="S309" s="217">
        <v>0</v>
      </c>
      <c r="T309" s="218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9" t="s">
        <v>150</v>
      </c>
      <c r="AT309" s="219" t="s">
        <v>152</v>
      </c>
      <c r="AU309" s="219" t="s">
        <v>79</v>
      </c>
      <c r="AY309" s="20" t="s">
        <v>151</v>
      </c>
      <c r="BE309" s="220">
        <f>IF(N309="základní",J309,0)</f>
        <v>0</v>
      </c>
      <c r="BF309" s="220">
        <f>IF(N309="snížená",J309,0)</f>
        <v>0</v>
      </c>
      <c r="BG309" s="220">
        <f>IF(N309="zákl. přenesená",J309,0)</f>
        <v>0</v>
      </c>
      <c r="BH309" s="220">
        <f>IF(N309="sníž. přenesená",J309,0)</f>
        <v>0</v>
      </c>
      <c r="BI309" s="220">
        <f>IF(N309="nulová",J309,0)</f>
        <v>0</v>
      </c>
      <c r="BJ309" s="20" t="s">
        <v>77</v>
      </c>
      <c r="BK309" s="220">
        <f>ROUND(I309*H309,2)</f>
        <v>0</v>
      </c>
      <c r="BL309" s="20" t="s">
        <v>150</v>
      </c>
      <c r="BM309" s="219" t="s">
        <v>1717</v>
      </c>
    </row>
    <row r="310" s="2" customFormat="1">
      <c r="A310" s="41"/>
      <c r="B310" s="42"/>
      <c r="C310" s="43"/>
      <c r="D310" s="245" t="s">
        <v>241</v>
      </c>
      <c r="E310" s="43"/>
      <c r="F310" s="246" t="s">
        <v>1718</v>
      </c>
      <c r="G310" s="43"/>
      <c r="H310" s="43"/>
      <c r="I310" s="247"/>
      <c r="J310" s="43"/>
      <c r="K310" s="43"/>
      <c r="L310" s="47"/>
      <c r="M310" s="248"/>
      <c r="N310" s="249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241</v>
      </c>
      <c r="AU310" s="20" t="s">
        <v>79</v>
      </c>
    </row>
    <row r="311" s="12" customFormat="1">
      <c r="A311" s="12"/>
      <c r="B311" s="221"/>
      <c r="C311" s="222"/>
      <c r="D311" s="223" t="s">
        <v>175</v>
      </c>
      <c r="E311" s="224" t="s">
        <v>19</v>
      </c>
      <c r="F311" s="225" t="s">
        <v>1719</v>
      </c>
      <c r="G311" s="222"/>
      <c r="H311" s="226">
        <v>30</v>
      </c>
      <c r="I311" s="227"/>
      <c r="J311" s="222"/>
      <c r="K311" s="222"/>
      <c r="L311" s="228"/>
      <c r="M311" s="229"/>
      <c r="N311" s="230"/>
      <c r="O311" s="230"/>
      <c r="P311" s="230"/>
      <c r="Q311" s="230"/>
      <c r="R311" s="230"/>
      <c r="S311" s="230"/>
      <c r="T311" s="231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T311" s="232" t="s">
        <v>175</v>
      </c>
      <c r="AU311" s="232" t="s">
        <v>79</v>
      </c>
      <c r="AV311" s="12" t="s">
        <v>79</v>
      </c>
      <c r="AW311" s="12" t="s">
        <v>31</v>
      </c>
      <c r="AX311" s="12" t="s">
        <v>77</v>
      </c>
      <c r="AY311" s="232" t="s">
        <v>151</v>
      </c>
    </row>
    <row r="312" s="11" customFormat="1" ht="22.8" customHeight="1">
      <c r="A312" s="11"/>
      <c r="B312" s="194"/>
      <c r="C312" s="195"/>
      <c r="D312" s="196" t="s">
        <v>68</v>
      </c>
      <c r="E312" s="243" t="s">
        <v>171</v>
      </c>
      <c r="F312" s="243" t="s">
        <v>1720</v>
      </c>
      <c r="G312" s="195"/>
      <c r="H312" s="195"/>
      <c r="I312" s="198"/>
      <c r="J312" s="244">
        <f>BK312</f>
        <v>0</v>
      </c>
      <c r="K312" s="195"/>
      <c r="L312" s="200"/>
      <c r="M312" s="201"/>
      <c r="N312" s="202"/>
      <c r="O312" s="202"/>
      <c r="P312" s="203">
        <f>SUM(P313:P321)</f>
        <v>0</v>
      </c>
      <c r="Q312" s="202"/>
      <c r="R312" s="203">
        <f>SUM(R313:R321)</f>
        <v>15.932410829999999</v>
      </c>
      <c r="S312" s="202"/>
      <c r="T312" s="204">
        <f>SUM(T313:T321)</f>
        <v>0</v>
      </c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R312" s="205" t="s">
        <v>77</v>
      </c>
      <c r="AT312" s="206" t="s">
        <v>68</v>
      </c>
      <c r="AU312" s="206" t="s">
        <v>77</v>
      </c>
      <c r="AY312" s="205" t="s">
        <v>151</v>
      </c>
      <c r="BK312" s="207">
        <f>SUM(BK313:BK321)</f>
        <v>0</v>
      </c>
    </row>
    <row r="313" s="2" customFormat="1" ht="21.75" customHeight="1">
      <c r="A313" s="41"/>
      <c r="B313" s="42"/>
      <c r="C313" s="208" t="s">
        <v>517</v>
      </c>
      <c r="D313" s="208" t="s">
        <v>152</v>
      </c>
      <c r="E313" s="209" t="s">
        <v>1721</v>
      </c>
      <c r="F313" s="210" t="s">
        <v>1722</v>
      </c>
      <c r="G313" s="211" t="s">
        <v>276</v>
      </c>
      <c r="H313" s="212">
        <v>6.8339999999999996</v>
      </c>
      <c r="I313" s="213"/>
      <c r="J313" s="214">
        <f>ROUND(I313*H313,2)</f>
        <v>0</v>
      </c>
      <c r="K313" s="210" t="s">
        <v>239</v>
      </c>
      <c r="L313" s="47"/>
      <c r="M313" s="215" t="s">
        <v>19</v>
      </c>
      <c r="N313" s="216" t="s">
        <v>40</v>
      </c>
      <c r="O313" s="87"/>
      <c r="P313" s="217">
        <f>O313*H313</f>
        <v>0</v>
      </c>
      <c r="Q313" s="217">
        <v>2.3010199999999998</v>
      </c>
      <c r="R313" s="217">
        <f>Q313*H313</f>
        <v>15.725170679999998</v>
      </c>
      <c r="S313" s="217">
        <v>0</v>
      </c>
      <c r="T313" s="218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9" t="s">
        <v>150</v>
      </c>
      <c r="AT313" s="219" t="s">
        <v>152</v>
      </c>
      <c r="AU313" s="219" t="s">
        <v>79</v>
      </c>
      <c r="AY313" s="20" t="s">
        <v>151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20" t="s">
        <v>77</v>
      </c>
      <c r="BK313" s="220">
        <f>ROUND(I313*H313,2)</f>
        <v>0</v>
      </c>
      <c r="BL313" s="20" t="s">
        <v>150</v>
      </c>
      <c r="BM313" s="219" t="s">
        <v>1723</v>
      </c>
    </row>
    <row r="314" s="2" customFormat="1">
      <c r="A314" s="41"/>
      <c r="B314" s="42"/>
      <c r="C314" s="43"/>
      <c r="D314" s="245" t="s">
        <v>241</v>
      </c>
      <c r="E314" s="43"/>
      <c r="F314" s="246" t="s">
        <v>1724</v>
      </c>
      <c r="G314" s="43"/>
      <c r="H314" s="43"/>
      <c r="I314" s="247"/>
      <c r="J314" s="43"/>
      <c r="K314" s="43"/>
      <c r="L314" s="47"/>
      <c r="M314" s="248"/>
      <c r="N314" s="249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241</v>
      </c>
      <c r="AU314" s="20" t="s">
        <v>79</v>
      </c>
    </row>
    <row r="315" s="15" customFormat="1">
      <c r="A315" s="15"/>
      <c r="B315" s="277"/>
      <c r="C315" s="278"/>
      <c r="D315" s="223" t="s">
        <v>175</v>
      </c>
      <c r="E315" s="279" t="s">
        <v>19</v>
      </c>
      <c r="F315" s="280" t="s">
        <v>1725</v>
      </c>
      <c r="G315" s="278"/>
      <c r="H315" s="279" t="s">
        <v>19</v>
      </c>
      <c r="I315" s="281"/>
      <c r="J315" s="278"/>
      <c r="K315" s="278"/>
      <c r="L315" s="282"/>
      <c r="M315" s="283"/>
      <c r="N315" s="284"/>
      <c r="O315" s="284"/>
      <c r="P315" s="284"/>
      <c r="Q315" s="284"/>
      <c r="R315" s="284"/>
      <c r="S315" s="284"/>
      <c r="T315" s="28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86" t="s">
        <v>175</v>
      </c>
      <c r="AU315" s="286" t="s">
        <v>79</v>
      </c>
      <c r="AV315" s="15" t="s">
        <v>77</v>
      </c>
      <c r="AW315" s="15" t="s">
        <v>31</v>
      </c>
      <c r="AX315" s="15" t="s">
        <v>69</v>
      </c>
      <c r="AY315" s="286" t="s">
        <v>151</v>
      </c>
    </row>
    <row r="316" s="12" customFormat="1">
      <c r="A316" s="12"/>
      <c r="B316" s="221"/>
      <c r="C316" s="222"/>
      <c r="D316" s="223" t="s">
        <v>175</v>
      </c>
      <c r="E316" s="224" t="s">
        <v>19</v>
      </c>
      <c r="F316" s="225" t="s">
        <v>1726</v>
      </c>
      <c r="G316" s="222"/>
      <c r="H316" s="226">
        <v>6.8339999999999996</v>
      </c>
      <c r="I316" s="227"/>
      <c r="J316" s="222"/>
      <c r="K316" s="222"/>
      <c r="L316" s="228"/>
      <c r="M316" s="229"/>
      <c r="N316" s="230"/>
      <c r="O316" s="230"/>
      <c r="P316" s="230"/>
      <c r="Q316" s="230"/>
      <c r="R316" s="230"/>
      <c r="S316" s="230"/>
      <c r="T316" s="231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32" t="s">
        <v>175</v>
      </c>
      <c r="AU316" s="232" t="s">
        <v>79</v>
      </c>
      <c r="AV316" s="12" t="s">
        <v>79</v>
      </c>
      <c r="AW316" s="12" t="s">
        <v>31</v>
      </c>
      <c r="AX316" s="12" t="s">
        <v>69</v>
      </c>
      <c r="AY316" s="232" t="s">
        <v>151</v>
      </c>
    </row>
    <row r="317" s="14" customFormat="1">
      <c r="A317" s="14"/>
      <c r="B317" s="250"/>
      <c r="C317" s="251"/>
      <c r="D317" s="223" t="s">
        <v>175</v>
      </c>
      <c r="E317" s="252" t="s">
        <v>19</v>
      </c>
      <c r="F317" s="253" t="s">
        <v>249</v>
      </c>
      <c r="G317" s="251"/>
      <c r="H317" s="254">
        <v>6.8339999999999996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175</v>
      </c>
      <c r="AU317" s="260" t="s">
        <v>79</v>
      </c>
      <c r="AV317" s="14" t="s">
        <v>150</v>
      </c>
      <c r="AW317" s="14" t="s">
        <v>31</v>
      </c>
      <c r="AX317" s="14" t="s">
        <v>77</v>
      </c>
      <c r="AY317" s="260" t="s">
        <v>151</v>
      </c>
    </row>
    <row r="318" s="2" customFormat="1" ht="16.5" customHeight="1">
      <c r="A318" s="41"/>
      <c r="B318" s="42"/>
      <c r="C318" s="208" t="s">
        <v>523</v>
      </c>
      <c r="D318" s="208" t="s">
        <v>152</v>
      </c>
      <c r="E318" s="209" t="s">
        <v>1727</v>
      </c>
      <c r="F318" s="210" t="s">
        <v>1728</v>
      </c>
      <c r="G318" s="211" t="s">
        <v>332</v>
      </c>
      <c r="H318" s="212">
        <v>0.19500000000000001</v>
      </c>
      <c r="I318" s="213"/>
      <c r="J318" s="214">
        <f>ROUND(I318*H318,2)</f>
        <v>0</v>
      </c>
      <c r="K318" s="210" t="s">
        <v>239</v>
      </c>
      <c r="L318" s="47"/>
      <c r="M318" s="215" t="s">
        <v>19</v>
      </c>
      <c r="N318" s="216" t="s">
        <v>40</v>
      </c>
      <c r="O318" s="87"/>
      <c r="P318" s="217">
        <f>O318*H318</f>
        <v>0</v>
      </c>
      <c r="Q318" s="217">
        <v>1.06277</v>
      </c>
      <c r="R318" s="217">
        <f>Q318*H318</f>
        <v>0.20724015000000001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150</v>
      </c>
      <c r="AT318" s="219" t="s">
        <v>152</v>
      </c>
      <c r="AU318" s="219" t="s">
        <v>79</v>
      </c>
      <c r="AY318" s="20" t="s">
        <v>151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77</v>
      </c>
      <c r="BK318" s="220">
        <f>ROUND(I318*H318,2)</f>
        <v>0</v>
      </c>
      <c r="BL318" s="20" t="s">
        <v>150</v>
      </c>
      <c r="BM318" s="219" t="s">
        <v>1729</v>
      </c>
    </row>
    <row r="319" s="2" customFormat="1">
      <c r="A319" s="41"/>
      <c r="B319" s="42"/>
      <c r="C319" s="43"/>
      <c r="D319" s="245" t="s">
        <v>241</v>
      </c>
      <c r="E319" s="43"/>
      <c r="F319" s="246" t="s">
        <v>1730</v>
      </c>
      <c r="G319" s="43"/>
      <c r="H319" s="43"/>
      <c r="I319" s="247"/>
      <c r="J319" s="43"/>
      <c r="K319" s="43"/>
      <c r="L319" s="47"/>
      <c r="M319" s="248"/>
      <c r="N319" s="249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241</v>
      </c>
      <c r="AU319" s="20" t="s">
        <v>79</v>
      </c>
    </row>
    <row r="320" s="12" customFormat="1">
      <c r="A320" s="12"/>
      <c r="B320" s="221"/>
      <c r="C320" s="222"/>
      <c r="D320" s="223" t="s">
        <v>175</v>
      </c>
      <c r="E320" s="224" t="s">
        <v>19</v>
      </c>
      <c r="F320" s="225" t="s">
        <v>1731</v>
      </c>
      <c r="G320" s="222"/>
      <c r="H320" s="226">
        <v>0.19500000000000001</v>
      </c>
      <c r="I320" s="227"/>
      <c r="J320" s="222"/>
      <c r="K320" s="222"/>
      <c r="L320" s="228"/>
      <c r="M320" s="229"/>
      <c r="N320" s="230"/>
      <c r="O320" s="230"/>
      <c r="P320" s="230"/>
      <c r="Q320" s="230"/>
      <c r="R320" s="230"/>
      <c r="S320" s="230"/>
      <c r="T320" s="231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T320" s="232" t="s">
        <v>175</v>
      </c>
      <c r="AU320" s="232" t="s">
        <v>79</v>
      </c>
      <c r="AV320" s="12" t="s">
        <v>79</v>
      </c>
      <c r="AW320" s="12" t="s">
        <v>31</v>
      </c>
      <c r="AX320" s="12" t="s">
        <v>69</v>
      </c>
      <c r="AY320" s="232" t="s">
        <v>151</v>
      </c>
    </row>
    <row r="321" s="14" customFormat="1">
      <c r="A321" s="14"/>
      <c r="B321" s="250"/>
      <c r="C321" s="251"/>
      <c r="D321" s="223" t="s">
        <v>175</v>
      </c>
      <c r="E321" s="252" t="s">
        <v>19</v>
      </c>
      <c r="F321" s="253" t="s">
        <v>249</v>
      </c>
      <c r="G321" s="251"/>
      <c r="H321" s="254">
        <v>0.19500000000000001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0" t="s">
        <v>175</v>
      </c>
      <c r="AU321" s="260" t="s">
        <v>79</v>
      </c>
      <c r="AV321" s="14" t="s">
        <v>150</v>
      </c>
      <c r="AW321" s="14" t="s">
        <v>31</v>
      </c>
      <c r="AX321" s="14" t="s">
        <v>77</v>
      </c>
      <c r="AY321" s="260" t="s">
        <v>151</v>
      </c>
    </row>
    <row r="322" s="11" customFormat="1" ht="22.8" customHeight="1">
      <c r="A322" s="11"/>
      <c r="B322" s="194"/>
      <c r="C322" s="195"/>
      <c r="D322" s="196" t="s">
        <v>68</v>
      </c>
      <c r="E322" s="243" t="s">
        <v>185</v>
      </c>
      <c r="F322" s="243" t="s">
        <v>554</v>
      </c>
      <c r="G322" s="195"/>
      <c r="H322" s="195"/>
      <c r="I322" s="198"/>
      <c r="J322" s="244">
        <f>BK322</f>
        <v>0</v>
      </c>
      <c r="K322" s="195"/>
      <c r="L322" s="200"/>
      <c r="M322" s="201"/>
      <c r="N322" s="202"/>
      <c r="O322" s="202"/>
      <c r="P322" s="203">
        <f>SUM(P323:P343)</f>
        <v>0</v>
      </c>
      <c r="Q322" s="202"/>
      <c r="R322" s="203">
        <f>SUM(R323:R343)</f>
        <v>10.172288000000002</v>
      </c>
      <c r="S322" s="202"/>
      <c r="T322" s="204">
        <f>SUM(T323:T343)</f>
        <v>0</v>
      </c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R322" s="205" t="s">
        <v>77</v>
      </c>
      <c r="AT322" s="206" t="s">
        <v>68</v>
      </c>
      <c r="AU322" s="206" t="s">
        <v>77</v>
      </c>
      <c r="AY322" s="205" t="s">
        <v>151</v>
      </c>
      <c r="BK322" s="207">
        <f>SUM(BK323:BK343)</f>
        <v>0</v>
      </c>
    </row>
    <row r="323" s="2" customFormat="1" ht="24.15" customHeight="1">
      <c r="A323" s="41"/>
      <c r="B323" s="42"/>
      <c r="C323" s="208" t="s">
        <v>529</v>
      </c>
      <c r="D323" s="208" t="s">
        <v>152</v>
      </c>
      <c r="E323" s="209" t="s">
        <v>1732</v>
      </c>
      <c r="F323" s="210" t="s">
        <v>1733</v>
      </c>
      <c r="G323" s="211" t="s">
        <v>422</v>
      </c>
      <c r="H323" s="212">
        <v>8</v>
      </c>
      <c r="I323" s="213"/>
      <c r="J323" s="214">
        <f>ROUND(I323*H323,2)</f>
        <v>0</v>
      </c>
      <c r="K323" s="210" t="s">
        <v>239</v>
      </c>
      <c r="L323" s="47"/>
      <c r="M323" s="215" t="s">
        <v>19</v>
      </c>
      <c r="N323" s="216" t="s">
        <v>40</v>
      </c>
      <c r="O323" s="87"/>
      <c r="P323" s="217">
        <f>O323*H323</f>
        <v>0</v>
      </c>
      <c r="Q323" s="217">
        <v>0.11519</v>
      </c>
      <c r="R323" s="217">
        <f>Q323*H323</f>
        <v>0.92152000000000001</v>
      </c>
      <c r="S323" s="217">
        <v>0</v>
      </c>
      <c r="T323" s="218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9" t="s">
        <v>150</v>
      </c>
      <c r="AT323" s="219" t="s">
        <v>152</v>
      </c>
      <c r="AU323" s="219" t="s">
        <v>79</v>
      </c>
      <c r="AY323" s="20" t="s">
        <v>151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20" t="s">
        <v>77</v>
      </c>
      <c r="BK323" s="220">
        <f>ROUND(I323*H323,2)</f>
        <v>0</v>
      </c>
      <c r="BL323" s="20" t="s">
        <v>150</v>
      </c>
      <c r="BM323" s="219" t="s">
        <v>1734</v>
      </c>
    </row>
    <row r="324" s="2" customFormat="1">
      <c r="A324" s="41"/>
      <c r="B324" s="42"/>
      <c r="C324" s="43"/>
      <c r="D324" s="245" t="s">
        <v>241</v>
      </c>
      <c r="E324" s="43"/>
      <c r="F324" s="246" t="s">
        <v>1735</v>
      </c>
      <c r="G324" s="43"/>
      <c r="H324" s="43"/>
      <c r="I324" s="247"/>
      <c r="J324" s="43"/>
      <c r="K324" s="43"/>
      <c r="L324" s="47"/>
      <c r="M324" s="248"/>
      <c r="N324" s="249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241</v>
      </c>
      <c r="AU324" s="20" t="s">
        <v>79</v>
      </c>
    </row>
    <row r="325" s="12" customFormat="1">
      <c r="A325" s="12"/>
      <c r="B325" s="221"/>
      <c r="C325" s="222"/>
      <c r="D325" s="223" t="s">
        <v>175</v>
      </c>
      <c r="E325" s="224" t="s">
        <v>19</v>
      </c>
      <c r="F325" s="225" t="s">
        <v>1736</v>
      </c>
      <c r="G325" s="222"/>
      <c r="H325" s="226">
        <v>8</v>
      </c>
      <c r="I325" s="227"/>
      <c r="J325" s="222"/>
      <c r="K325" s="222"/>
      <c r="L325" s="228"/>
      <c r="M325" s="229"/>
      <c r="N325" s="230"/>
      <c r="O325" s="230"/>
      <c r="P325" s="230"/>
      <c r="Q325" s="230"/>
      <c r="R325" s="230"/>
      <c r="S325" s="230"/>
      <c r="T325" s="231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T325" s="232" t="s">
        <v>175</v>
      </c>
      <c r="AU325" s="232" t="s">
        <v>79</v>
      </c>
      <c r="AV325" s="12" t="s">
        <v>79</v>
      </c>
      <c r="AW325" s="12" t="s">
        <v>31</v>
      </c>
      <c r="AX325" s="12" t="s">
        <v>77</v>
      </c>
      <c r="AY325" s="232" t="s">
        <v>151</v>
      </c>
    </row>
    <row r="326" s="2" customFormat="1" ht="16.5" customHeight="1">
      <c r="A326" s="41"/>
      <c r="B326" s="42"/>
      <c r="C326" s="261" t="s">
        <v>535</v>
      </c>
      <c r="D326" s="261" t="s">
        <v>349</v>
      </c>
      <c r="E326" s="262" t="s">
        <v>1737</v>
      </c>
      <c r="F326" s="263" t="s">
        <v>1738</v>
      </c>
      <c r="G326" s="264" t="s">
        <v>422</v>
      </c>
      <c r="H326" s="265">
        <v>8.1600000000000001</v>
      </c>
      <c r="I326" s="266"/>
      <c r="J326" s="267">
        <f>ROUND(I326*H326,2)</f>
        <v>0</v>
      </c>
      <c r="K326" s="263" t="s">
        <v>239</v>
      </c>
      <c r="L326" s="268"/>
      <c r="M326" s="269" t="s">
        <v>19</v>
      </c>
      <c r="N326" s="270" t="s">
        <v>40</v>
      </c>
      <c r="O326" s="87"/>
      <c r="P326" s="217">
        <f>O326*H326</f>
        <v>0</v>
      </c>
      <c r="Q326" s="217">
        <v>0.048300000000000003</v>
      </c>
      <c r="R326" s="217">
        <f>Q326*H326</f>
        <v>0.39412800000000003</v>
      </c>
      <c r="S326" s="217">
        <v>0</v>
      </c>
      <c r="T326" s="218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9" t="s">
        <v>181</v>
      </c>
      <c r="AT326" s="219" t="s">
        <v>349</v>
      </c>
      <c r="AU326" s="219" t="s">
        <v>79</v>
      </c>
      <c r="AY326" s="20" t="s">
        <v>151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77</v>
      </c>
      <c r="BK326" s="220">
        <f>ROUND(I326*H326,2)</f>
        <v>0</v>
      </c>
      <c r="BL326" s="20" t="s">
        <v>150</v>
      </c>
      <c r="BM326" s="219" t="s">
        <v>1739</v>
      </c>
    </row>
    <row r="327" s="12" customFormat="1">
      <c r="A327" s="12"/>
      <c r="B327" s="221"/>
      <c r="C327" s="222"/>
      <c r="D327" s="223" t="s">
        <v>175</v>
      </c>
      <c r="E327" s="222"/>
      <c r="F327" s="225" t="s">
        <v>1740</v>
      </c>
      <c r="G327" s="222"/>
      <c r="H327" s="226">
        <v>8.1600000000000001</v>
      </c>
      <c r="I327" s="227"/>
      <c r="J327" s="222"/>
      <c r="K327" s="222"/>
      <c r="L327" s="228"/>
      <c r="M327" s="229"/>
      <c r="N327" s="230"/>
      <c r="O327" s="230"/>
      <c r="P327" s="230"/>
      <c r="Q327" s="230"/>
      <c r="R327" s="230"/>
      <c r="S327" s="230"/>
      <c r="T327" s="231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T327" s="232" t="s">
        <v>175</v>
      </c>
      <c r="AU327" s="232" t="s">
        <v>79</v>
      </c>
      <c r="AV327" s="12" t="s">
        <v>79</v>
      </c>
      <c r="AW327" s="12" t="s">
        <v>4</v>
      </c>
      <c r="AX327" s="12" t="s">
        <v>77</v>
      </c>
      <c r="AY327" s="232" t="s">
        <v>151</v>
      </c>
    </row>
    <row r="328" s="2" customFormat="1" ht="24.15" customHeight="1">
      <c r="A328" s="41"/>
      <c r="B328" s="42"/>
      <c r="C328" s="208" t="s">
        <v>541</v>
      </c>
      <c r="D328" s="208" t="s">
        <v>152</v>
      </c>
      <c r="E328" s="209" t="s">
        <v>1741</v>
      </c>
      <c r="F328" s="210" t="s">
        <v>1742</v>
      </c>
      <c r="G328" s="211" t="s">
        <v>422</v>
      </c>
      <c r="H328" s="212">
        <v>37.200000000000003</v>
      </c>
      <c r="I328" s="213"/>
      <c r="J328" s="214">
        <f>ROUND(I328*H328,2)</f>
        <v>0</v>
      </c>
      <c r="K328" s="210" t="s">
        <v>239</v>
      </c>
      <c r="L328" s="47"/>
      <c r="M328" s="215" t="s">
        <v>19</v>
      </c>
      <c r="N328" s="216" t="s">
        <v>40</v>
      </c>
      <c r="O328" s="87"/>
      <c r="P328" s="217">
        <f>O328*H328</f>
        <v>0</v>
      </c>
      <c r="Q328" s="217">
        <v>0.15540000000000001</v>
      </c>
      <c r="R328" s="217">
        <f>Q328*H328</f>
        <v>5.7808800000000007</v>
      </c>
      <c r="S328" s="217">
        <v>0</v>
      </c>
      <c r="T328" s="218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9" t="s">
        <v>150</v>
      </c>
      <c r="AT328" s="219" t="s">
        <v>152</v>
      </c>
      <c r="AU328" s="219" t="s">
        <v>79</v>
      </c>
      <c r="AY328" s="20" t="s">
        <v>151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20" t="s">
        <v>77</v>
      </c>
      <c r="BK328" s="220">
        <f>ROUND(I328*H328,2)</f>
        <v>0</v>
      </c>
      <c r="BL328" s="20" t="s">
        <v>150</v>
      </c>
      <c r="BM328" s="219" t="s">
        <v>1743</v>
      </c>
    </row>
    <row r="329" s="2" customFormat="1">
      <c r="A329" s="41"/>
      <c r="B329" s="42"/>
      <c r="C329" s="43"/>
      <c r="D329" s="245" t="s">
        <v>241</v>
      </c>
      <c r="E329" s="43"/>
      <c r="F329" s="246" t="s">
        <v>1744</v>
      </c>
      <c r="G329" s="43"/>
      <c r="H329" s="43"/>
      <c r="I329" s="247"/>
      <c r="J329" s="43"/>
      <c r="K329" s="43"/>
      <c r="L329" s="47"/>
      <c r="M329" s="248"/>
      <c r="N329" s="249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241</v>
      </c>
      <c r="AU329" s="20" t="s">
        <v>79</v>
      </c>
    </row>
    <row r="330" s="12" customFormat="1">
      <c r="A330" s="12"/>
      <c r="B330" s="221"/>
      <c r="C330" s="222"/>
      <c r="D330" s="223" t="s">
        <v>175</v>
      </c>
      <c r="E330" s="224" t="s">
        <v>19</v>
      </c>
      <c r="F330" s="225" t="s">
        <v>1745</v>
      </c>
      <c r="G330" s="222"/>
      <c r="H330" s="226">
        <v>37.200000000000003</v>
      </c>
      <c r="I330" s="227"/>
      <c r="J330" s="222"/>
      <c r="K330" s="222"/>
      <c r="L330" s="228"/>
      <c r="M330" s="229"/>
      <c r="N330" s="230"/>
      <c r="O330" s="230"/>
      <c r="P330" s="230"/>
      <c r="Q330" s="230"/>
      <c r="R330" s="230"/>
      <c r="S330" s="230"/>
      <c r="T330" s="231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T330" s="232" t="s">
        <v>175</v>
      </c>
      <c r="AU330" s="232" t="s">
        <v>79</v>
      </c>
      <c r="AV330" s="12" t="s">
        <v>79</v>
      </c>
      <c r="AW330" s="12" t="s">
        <v>31</v>
      </c>
      <c r="AX330" s="12" t="s">
        <v>69</v>
      </c>
      <c r="AY330" s="232" t="s">
        <v>151</v>
      </c>
    </row>
    <row r="331" s="14" customFormat="1">
      <c r="A331" s="14"/>
      <c r="B331" s="250"/>
      <c r="C331" s="251"/>
      <c r="D331" s="223" t="s">
        <v>175</v>
      </c>
      <c r="E331" s="252" t="s">
        <v>19</v>
      </c>
      <c r="F331" s="253" t="s">
        <v>249</v>
      </c>
      <c r="G331" s="251"/>
      <c r="H331" s="254">
        <v>37.200000000000003</v>
      </c>
      <c r="I331" s="255"/>
      <c r="J331" s="251"/>
      <c r="K331" s="251"/>
      <c r="L331" s="256"/>
      <c r="M331" s="257"/>
      <c r="N331" s="258"/>
      <c r="O331" s="258"/>
      <c r="P331" s="258"/>
      <c r="Q331" s="258"/>
      <c r="R331" s="258"/>
      <c r="S331" s="258"/>
      <c r="T331" s="25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0" t="s">
        <v>175</v>
      </c>
      <c r="AU331" s="260" t="s">
        <v>79</v>
      </c>
      <c r="AV331" s="14" t="s">
        <v>150</v>
      </c>
      <c r="AW331" s="14" t="s">
        <v>31</v>
      </c>
      <c r="AX331" s="14" t="s">
        <v>77</v>
      </c>
      <c r="AY331" s="260" t="s">
        <v>151</v>
      </c>
    </row>
    <row r="332" s="2" customFormat="1" ht="16.5" customHeight="1">
      <c r="A332" s="41"/>
      <c r="B332" s="42"/>
      <c r="C332" s="261" t="s">
        <v>547</v>
      </c>
      <c r="D332" s="261" t="s">
        <v>349</v>
      </c>
      <c r="E332" s="262" t="s">
        <v>1746</v>
      </c>
      <c r="F332" s="263" t="s">
        <v>1747</v>
      </c>
      <c r="G332" s="264" t="s">
        <v>422</v>
      </c>
      <c r="H332" s="265">
        <v>37.944000000000003</v>
      </c>
      <c r="I332" s="266"/>
      <c r="J332" s="267">
        <f>ROUND(I332*H332,2)</f>
        <v>0</v>
      </c>
      <c r="K332" s="263" t="s">
        <v>239</v>
      </c>
      <c r="L332" s="268"/>
      <c r="M332" s="269" t="s">
        <v>19</v>
      </c>
      <c r="N332" s="270" t="s">
        <v>40</v>
      </c>
      <c r="O332" s="87"/>
      <c r="P332" s="217">
        <f>O332*H332</f>
        <v>0</v>
      </c>
      <c r="Q332" s="217">
        <v>0.080000000000000002</v>
      </c>
      <c r="R332" s="217">
        <f>Q332*H332</f>
        <v>3.0355200000000004</v>
      </c>
      <c r="S332" s="217">
        <v>0</v>
      </c>
      <c r="T332" s="218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9" t="s">
        <v>181</v>
      </c>
      <c r="AT332" s="219" t="s">
        <v>349</v>
      </c>
      <c r="AU332" s="219" t="s">
        <v>79</v>
      </c>
      <c r="AY332" s="20" t="s">
        <v>151</v>
      </c>
      <c r="BE332" s="220">
        <f>IF(N332="základní",J332,0)</f>
        <v>0</v>
      </c>
      <c r="BF332" s="220">
        <f>IF(N332="snížená",J332,0)</f>
        <v>0</v>
      </c>
      <c r="BG332" s="220">
        <f>IF(N332="zákl. přenesená",J332,0)</f>
        <v>0</v>
      </c>
      <c r="BH332" s="220">
        <f>IF(N332="sníž. přenesená",J332,0)</f>
        <v>0</v>
      </c>
      <c r="BI332" s="220">
        <f>IF(N332="nulová",J332,0)</f>
        <v>0</v>
      </c>
      <c r="BJ332" s="20" t="s">
        <v>77</v>
      </c>
      <c r="BK332" s="220">
        <f>ROUND(I332*H332,2)</f>
        <v>0</v>
      </c>
      <c r="BL332" s="20" t="s">
        <v>150</v>
      </c>
      <c r="BM332" s="219" t="s">
        <v>1748</v>
      </c>
    </row>
    <row r="333" s="12" customFormat="1">
      <c r="A333" s="12"/>
      <c r="B333" s="221"/>
      <c r="C333" s="222"/>
      <c r="D333" s="223" t="s">
        <v>175</v>
      </c>
      <c r="E333" s="222"/>
      <c r="F333" s="225" t="s">
        <v>1749</v>
      </c>
      <c r="G333" s="222"/>
      <c r="H333" s="226">
        <v>37.944000000000003</v>
      </c>
      <c r="I333" s="227"/>
      <c r="J333" s="222"/>
      <c r="K333" s="222"/>
      <c r="L333" s="228"/>
      <c r="M333" s="229"/>
      <c r="N333" s="230"/>
      <c r="O333" s="230"/>
      <c r="P333" s="230"/>
      <c r="Q333" s="230"/>
      <c r="R333" s="230"/>
      <c r="S333" s="230"/>
      <c r="T333" s="231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T333" s="232" t="s">
        <v>175</v>
      </c>
      <c r="AU333" s="232" t="s">
        <v>79</v>
      </c>
      <c r="AV333" s="12" t="s">
        <v>79</v>
      </c>
      <c r="AW333" s="12" t="s">
        <v>4</v>
      </c>
      <c r="AX333" s="12" t="s">
        <v>77</v>
      </c>
      <c r="AY333" s="232" t="s">
        <v>151</v>
      </c>
    </row>
    <row r="334" s="2" customFormat="1" ht="24.15" customHeight="1">
      <c r="A334" s="41"/>
      <c r="B334" s="42"/>
      <c r="C334" s="208" t="s">
        <v>555</v>
      </c>
      <c r="D334" s="208" t="s">
        <v>152</v>
      </c>
      <c r="E334" s="209" t="s">
        <v>1750</v>
      </c>
      <c r="F334" s="210" t="s">
        <v>1751</v>
      </c>
      <c r="G334" s="211" t="s">
        <v>245</v>
      </c>
      <c r="H334" s="212">
        <v>160</v>
      </c>
      <c r="I334" s="213"/>
      <c r="J334" s="214">
        <f>ROUND(I334*H334,2)</f>
        <v>0</v>
      </c>
      <c r="K334" s="210" t="s">
        <v>239</v>
      </c>
      <c r="L334" s="47"/>
      <c r="M334" s="215" t="s">
        <v>19</v>
      </c>
      <c r="N334" s="216" t="s">
        <v>40</v>
      </c>
      <c r="O334" s="87"/>
      <c r="P334" s="217">
        <f>O334*H334</f>
        <v>0</v>
      </c>
      <c r="Q334" s="217">
        <v>0.00012999999999999999</v>
      </c>
      <c r="R334" s="217">
        <f>Q334*H334</f>
        <v>0.020799999999999999</v>
      </c>
      <c r="S334" s="217">
        <v>0</v>
      </c>
      <c r="T334" s="218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9" t="s">
        <v>150</v>
      </c>
      <c r="AT334" s="219" t="s">
        <v>152</v>
      </c>
      <c r="AU334" s="219" t="s">
        <v>79</v>
      </c>
      <c r="AY334" s="20" t="s">
        <v>151</v>
      </c>
      <c r="BE334" s="220">
        <f>IF(N334="základní",J334,0)</f>
        <v>0</v>
      </c>
      <c r="BF334" s="220">
        <f>IF(N334="snížená",J334,0)</f>
        <v>0</v>
      </c>
      <c r="BG334" s="220">
        <f>IF(N334="zákl. přenesená",J334,0)</f>
        <v>0</v>
      </c>
      <c r="BH334" s="220">
        <f>IF(N334="sníž. přenesená",J334,0)</f>
        <v>0</v>
      </c>
      <c r="BI334" s="220">
        <f>IF(N334="nulová",J334,0)</f>
        <v>0</v>
      </c>
      <c r="BJ334" s="20" t="s">
        <v>77</v>
      </c>
      <c r="BK334" s="220">
        <f>ROUND(I334*H334,2)</f>
        <v>0</v>
      </c>
      <c r="BL334" s="20" t="s">
        <v>150</v>
      </c>
      <c r="BM334" s="219" t="s">
        <v>1752</v>
      </c>
    </row>
    <row r="335" s="2" customFormat="1">
      <c r="A335" s="41"/>
      <c r="B335" s="42"/>
      <c r="C335" s="43"/>
      <c r="D335" s="245" t="s">
        <v>241</v>
      </c>
      <c r="E335" s="43"/>
      <c r="F335" s="246" t="s">
        <v>1753</v>
      </c>
      <c r="G335" s="43"/>
      <c r="H335" s="43"/>
      <c r="I335" s="247"/>
      <c r="J335" s="43"/>
      <c r="K335" s="43"/>
      <c r="L335" s="47"/>
      <c r="M335" s="248"/>
      <c r="N335" s="249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241</v>
      </c>
      <c r="AU335" s="20" t="s">
        <v>79</v>
      </c>
    </row>
    <row r="336" s="2" customFormat="1" ht="24.15" customHeight="1">
      <c r="A336" s="41"/>
      <c r="B336" s="42"/>
      <c r="C336" s="208" t="s">
        <v>560</v>
      </c>
      <c r="D336" s="208" t="s">
        <v>152</v>
      </c>
      <c r="E336" s="209" t="s">
        <v>1754</v>
      </c>
      <c r="F336" s="210" t="s">
        <v>1755</v>
      </c>
      <c r="G336" s="211" t="s">
        <v>422</v>
      </c>
      <c r="H336" s="212">
        <v>4.7999999999999998</v>
      </c>
      <c r="I336" s="213"/>
      <c r="J336" s="214">
        <f>ROUND(I336*H336,2)</f>
        <v>0</v>
      </c>
      <c r="K336" s="210" t="s">
        <v>239</v>
      </c>
      <c r="L336" s="47"/>
      <c r="M336" s="215" t="s">
        <v>19</v>
      </c>
      <c r="N336" s="216" t="s">
        <v>40</v>
      </c>
      <c r="O336" s="87"/>
      <c r="P336" s="217">
        <f>O336*H336</f>
        <v>0</v>
      </c>
      <c r="Q336" s="217">
        <v>0.0037499999999999999</v>
      </c>
      <c r="R336" s="217">
        <f>Q336*H336</f>
        <v>0.017999999999999999</v>
      </c>
      <c r="S336" s="217">
        <v>0</v>
      </c>
      <c r="T336" s="218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9" t="s">
        <v>150</v>
      </c>
      <c r="AT336" s="219" t="s">
        <v>152</v>
      </c>
      <c r="AU336" s="219" t="s">
        <v>79</v>
      </c>
      <c r="AY336" s="20" t="s">
        <v>151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77</v>
      </c>
      <c r="BK336" s="220">
        <f>ROUND(I336*H336,2)</f>
        <v>0</v>
      </c>
      <c r="BL336" s="20" t="s">
        <v>150</v>
      </c>
      <c r="BM336" s="219" t="s">
        <v>1756</v>
      </c>
    </row>
    <row r="337" s="2" customFormat="1">
      <c r="A337" s="41"/>
      <c r="B337" s="42"/>
      <c r="C337" s="43"/>
      <c r="D337" s="245" t="s">
        <v>241</v>
      </c>
      <c r="E337" s="43"/>
      <c r="F337" s="246" t="s">
        <v>1757</v>
      </c>
      <c r="G337" s="43"/>
      <c r="H337" s="43"/>
      <c r="I337" s="247"/>
      <c r="J337" s="43"/>
      <c r="K337" s="43"/>
      <c r="L337" s="47"/>
      <c r="M337" s="248"/>
      <c r="N337" s="249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241</v>
      </c>
      <c r="AU337" s="20" t="s">
        <v>79</v>
      </c>
    </row>
    <row r="338" s="12" customFormat="1">
      <c r="A338" s="12"/>
      <c r="B338" s="221"/>
      <c r="C338" s="222"/>
      <c r="D338" s="223" t="s">
        <v>175</v>
      </c>
      <c r="E338" s="224" t="s">
        <v>19</v>
      </c>
      <c r="F338" s="225" t="s">
        <v>1758</v>
      </c>
      <c r="G338" s="222"/>
      <c r="H338" s="226">
        <v>4.7999999999999998</v>
      </c>
      <c r="I338" s="227"/>
      <c r="J338" s="222"/>
      <c r="K338" s="222"/>
      <c r="L338" s="228"/>
      <c r="M338" s="229"/>
      <c r="N338" s="230"/>
      <c r="O338" s="230"/>
      <c r="P338" s="230"/>
      <c r="Q338" s="230"/>
      <c r="R338" s="230"/>
      <c r="S338" s="230"/>
      <c r="T338" s="231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T338" s="232" t="s">
        <v>175</v>
      </c>
      <c r="AU338" s="232" t="s">
        <v>79</v>
      </c>
      <c r="AV338" s="12" t="s">
        <v>79</v>
      </c>
      <c r="AW338" s="12" t="s">
        <v>31</v>
      </c>
      <c r="AX338" s="12" t="s">
        <v>69</v>
      </c>
      <c r="AY338" s="232" t="s">
        <v>151</v>
      </c>
    </row>
    <row r="339" s="14" customFormat="1">
      <c r="A339" s="14"/>
      <c r="B339" s="250"/>
      <c r="C339" s="251"/>
      <c r="D339" s="223" t="s">
        <v>175</v>
      </c>
      <c r="E339" s="252" t="s">
        <v>19</v>
      </c>
      <c r="F339" s="253" t="s">
        <v>249</v>
      </c>
      <c r="G339" s="251"/>
      <c r="H339" s="254">
        <v>4.7999999999999998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175</v>
      </c>
      <c r="AU339" s="260" t="s">
        <v>79</v>
      </c>
      <c r="AV339" s="14" t="s">
        <v>150</v>
      </c>
      <c r="AW339" s="14" t="s">
        <v>31</v>
      </c>
      <c r="AX339" s="14" t="s">
        <v>77</v>
      </c>
      <c r="AY339" s="260" t="s">
        <v>151</v>
      </c>
    </row>
    <row r="340" s="2" customFormat="1" ht="24.15" customHeight="1">
      <c r="A340" s="41"/>
      <c r="B340" s="42"/>
      <c r="C340" s="208" t="s">
        <v>564</v>
      </c>
      <c r="D340" s="208" t="s">
        <v>152</v>
      </c>
      <c r="E340" s="209" t="s">
        <v>1759</v>
      </c>
      <c r="F340" s="210" t="s">
        <v>1760</v>
      </c>
      <c r="G340" s="211" t="s">
        <v>238</v>
      </c>
      <c r="H340" s="212">
        <v>72</v>
      </c>
      <c r="I340" s="213"/>
      <c r="J340" s="214">
        <f>ROUND(I340*H340,2)</f>
        <v>0</v>
      </c>
      <c r="K340" s="210" t="s">
        <v>239</v>
      </c>
      <c r="L340" s="47"/>
      <c r="M340" s="215" t="s">
        <v>19</v>
      </c>
      <c r="N340" s="216" t="s">
        <v>40</v>
      </c>
      <c r="O340" s="87"/>
      <c r="P340" s="217">
        <f>O340*H340</f>
        <v>0</v>
      </c>
      <c r="Q340" s="217">
        <v>2.0000000000000002E-05</v>
      </c>
      <c r="R340" s="217">
        <f>Q340*H340</f>
        <v>0.0014400000000000001</v>
      </c>
      <c r="S340" s="217">
        <v>0</v>
      </c>
      <c r="T340" s="21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9" t="s">
        <v>150</v>
      </c>
      <c r="AT340" s="219" t="s">
        <v>152</v>
      </c>
      <c r="AU340" s="219" t="s">
        <v>79</v>
      </c>
      <c r="AY340" s="20" t="s">
        <v>151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77</v>
      </c>
      <c r="BK340" s="220">
        <f>ROUND(I340*H340,2)</f>
        <v>0</v>
      </c>
      <c r="BL340" s="20" t="s">
        <v>150</v>
      </c>
      <c r="BM340" s="219" t="s">
        <v>1761</v>
      </c>
    </row>
    <row r="341" s="2" customFormat="1">
      <c r="A341" s="41"/>
      <c r="B341" s="42"/>
      <c r="C341" s="43"/>
      <c r="D341" s="245" t="s">
        <v>241</v>
      </c>
      <c r="E341" s="43"/>
      <c r="F341" s="246" t="s">
        <v>1762</v>
      </c>
      <c r="G341" s="43"/>
      <c r="H341" s="43"/>
      <c r="I341" s="247"/>
      <c r="J341" s="43"/>
      <c r="K341" s="43"/>
      <c r="L341" s="47"/>
      <c r="M341" s="248"/>
      <c r="N341" s="249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241</v>
      </c>
      <c r="AU341" s="20" t="s">
        <v>79</v>
      </c>
    </row>
    <row r="342" s="12" customFormat="1">
      <c r="A342" s="12"/>
      <c r="B342" s="221"/>
      <c r="C342" s="222"/>
      <c r="D342" s="223" t="s">
        <v>175</v>
      </c>
      <c r="E342" s="224" t="s">
        <v>19</v>
      </c>
      <c r="F342" s="225" t="s">
        <v>1763</v>
      </c>
      <c r="G342" s="222"/>
      <c r="H342" s="226">
        <v>72</v>
      </c>
      <c r="I342" s="227"/>
      <c r="J342" s="222"/>
      <c r="K342" s="222"/>
      <c r="L342" s="228"/>
      <c r="M342" s="229"/>
      <c r="N342" s="230"/>
      <c r="O342" s="230"/>
      <c r="P342" s="230"/>
      <c r="Q342" s="230"/>
      <c r="R342" s="230"/>
      <c r="S342" s="230"/>
      <c r="T342" s="231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T342" s="232" t="s">
        <v>175</v>
      </c>
      <c r="AU342" s="232" t="s">
        <v>79</v>
      </c>
      <c r="AV342" s="12" t="s">
        <v>79</v>
      </c>
      <c r="AW342" s="12" t="s">
        <v>31</v>
      </c>
      <c r="AX342" s="12" t="s">
        <v>69</v>
      </c>
      <c r="AY342" s="232" t="s">
        <v>151</v>
      </c>
    </row>
    <row r="343" s="14" customFormat="1">
      <c r="A343" s="14"/>
      <c r="B343" s="250"/>
      <c r="C343" s="251"/>
      <c r="D343" s="223" t="s">
        <v>175</v>
      </c>
      <c r="E343" s="252" t="s">
        <v>19</v>
      </c>
      <c r="F343" s="253" t="s">
        <v>249</v>
      </c>
      <c r="G343" s="251"/>
      <c r="H343" s="254">
        <v>72</v>
      </c>
      <c r="I343" s="255"/>
      <c r="J343" s="251"/>
      <c r="K343" s="251"/>
      <c r="L343" s="256"/>
      <c r="M343" s="257"/>
      <c r="N343" s="258"/>
      <c r="O343" s="258"/>
      <c r="P343" s="258"/>
      <c r="Q343" s="258"/>
      <c r="R343" s="258"/>
      <c r="S343" s="258"/>
      <c r="T343" s="25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0" t="s">
        <v>175</v>
      </c>
      <c r="AU343" s="260" t="s">
        <v>79</v>
      </c>
      <c r="AV343" s="14" t="s">
        <v>150</v>
      </c>
      <c r="AW343" s="14" t="s">
        <v>31</v>
      </c>
      <c r="AX343" s="14" t="s">
        <v>77</v>
      </c>
      <c r="AY343" s="260" t="s">
        <v>151</v>
      </c>
    </row>
    <row r="344" s="11" customFormat="1" ht="22.8" customHeight="1">
      <c r="A344" s="11"/>
      <c r="B344" s="194"/>
      <c r="C344" s="195"/>
      <c r="D344" s="196" t="s">
        <v>68</v>
      </c>
      <c r="E344" s="243" t="s">
        <v>594</v>
      </c>
      <c r="F344" s="243" t="s">
        <v>595</v>
      </c>
      <c r="G344" s="195"/>
      <c r="H344" s="195"/>
      <c r="I344" s="198"/>
      <c r="J344" s="244">
        <f>BK344</f>
        <v>0</v>
      </c>
      <c r="K344" s="195"/>
      <c r="L344" s="200"/>
      <c r="M344" s="201"/>
      <c r="N344" s="202"/>
      <c r="O344" s="202"/>
      <c r="P344" s="203">
        <f>SUM(P345:P346)</f>
        <v>0</v>
      </c>
      <c r="Q344" s="202"/>
      <c r="R344" s="203">
        <f>SUM(R345:R346)</f>
        <v>0</v>
      </c>
      <c r="S344" s="202"/>
      <c r="T344" s="204">
        <f>SUM(T345:T346)</f>
        <v>0</v>
      </c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R344" s="205" t="s">
        <v>77</v>
      </c>
      <c r="AT344" s="206" t="s">
        <v>68</v>
      </c>
      <c r="AU344" s="206" t="s">
        <v>77</v>
      </c>
      <c r="AY344" s="205" t="s">
        <v>151</v>
      </c>
      <c r="BK344" s="207">
        <f>SUM(BK345:BK346)</f>
        <v>0</v>
      </c>
    </row>
    <row r="345" s="2" customFormat="1" ht="24.15" customHeight="1">
      <c r="A345" s="41"/>
      <c r="B345" s="42"/>
      <c r="C345" s="208" t="s">
        <v>569</v>
      </c>
      <c r="D345" s="208" t="s">
        <v>152</v>
      </c>
      <c r="E345" s="209" t="s">
        <v>1764</v>
      </c>
      <c r="F345" s="210" t="s">
        <v>1765</v>
      </c>
      <c r="G345" s="211" t="s">
        <v>332</v>
      </c>
      <c r="H345" s="212">
        <v>306.72500000000002</v>
      </c>
      <c r="I345" s="213"/>
      <c r="J345" s="214">
        <f>ROUND(I345*H345,2)</f>
        <v>0</v>
      </c>
      <c r="K345" s="210" t="s">
        <v>239</v>
      </c>
      <c r="L345" s="47"/>
      <c r="M345" s="215" t="s">
        <v>19</v>
      </c>
      <c r="N345" s="216" t="s">
        <v>40</v>
      </c>
      <c r="O345" s="87"/>
      <c r="P345" s="217">
        <f>O345*H345</f>
        <v>0</v>
      </c>
      <c r="Q345" s="217">
        <v>0</v>
      </c>
      <c r="R345" s="217">
        <f>Q345*H345</f>
        <v>0</v>
      </c>
      <c r="S345" s="217">
        <v>0</v>
      </c>
      <c r="T345" s="218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9" t="s">
        <v>150</v>
      </c>
      <c r="AT345" s="219" t="s">
        <v>152</v>
      </c>
      <c r="AU345" s="219" t="s">
        <v>79</v>
      </c>
      <c r="AY345" s="20" t="s">
        <v>151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20" t="s">
        <v>77</v>
      </c>
      <c r="BK345" s="220">
        <f>ROUND(I345*H345,2)</f>
        <v>0</v>
      </c>
      <c r="BL345" s="20" t="s">
        <v>150</v>
      </c>
      <c r="BM345" s="219" t="s">
        <v>1766</v>
      </c>
    </row>
    <row r="346" s="2" customFormat="1">
      <c r="A346" s="41"/>
      <c r="B346" s="42"/>
      <c r="C346" s="43"/>
      <c r="D346" s="245" t="s">
        <v>241</v>
      </c>
      <c r="E346" s="43"/>
      <c r="F346" s="246" t="s">
        <v>1767</v>
      </c>
      <c r="G346" s="43"/>
      <c r="H346" s="43"/>
      <c r="I346" s="247"/>
      <c r="J346" s="43"/>
      <c r="K346" s="43"/>
      <c r="L346" s="47"/>
      <c r="M346" s="248"/>
      <c r="N346" s="249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241</v>
      </c>
      <c r="AU346" s="20" t="s">
        <v>79</v>
      </c>
    </row>
    <row r="347" s="11" customFormat="1" ht="25.92" customHeight="1">
      <c r="A347" s="11"/>
      <c r="B347" s="194"/>
      <c r="C347" s="195"/>
      <c r="D347" s="196" t="s">
        <v>68</v>
      </c>
      <c r="E347" s="197" t="s">
        <v>673</v>
      </c>
      <c r="F347" s="197" t="s">
        <v>674</v>
      </c>
      <c r="G347" s="195"/>
      <c r="H347" s="195"/>
      <c r="I347" s="198"/>
      <c r="J347" s="199">
        <f>BK347</f>
        <v>0</v>
      </c>
      <c r="K347" s="195"/>
      <c r="L347" s="200"/>
      <c r="M347" s="201"/>
      <c r="N347" s="202"/>
      <c r="O347" s="202"/>
      <c r="P347" s="203">
        <f>P348+P389+P398</f>
        <v>0</v>
      </c>
      <c r="Q347" s="202"/>
      <c r="R347" s="203">
        <f>R348+R389+R398</f>
        <v>2.0365812800000005</v>
      </c>
      <c r="S347" s="202"/>
      <c r="T347" s="204">
        <f>T348+T389+T398</f>
        <v>0</v>
      </c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R347" s="205" t="s">
        <v>79</v>
      </c>
      <c r="AT347" s="206" t="s">
        <v>68</v>
      </c>
      <c r="AU347" s="206" t="s">
        <v>69</v>
      </c>
      <c r="AY347" s="205" t="s">
        <v>151</v>
      </c>
      <c r="BK347" s="207">
        <f>BK348+BK389+BK398</f>
        <v>0</v>
      </c>
    </row>
    <row r="348" s="11" customFormat="1" ht="22.8" customHeight="1">
      <c r="A348" s="11"/>
      <c r="B348" s="194"/>
      <c r="C348" s="195"/>
      <c r="D348" s="196" t="s">
        <v>68</v>
      </c>
      <c r="E348" s="243" t="s">
        <v>1768</v>
      </c>
      <c r="F348" s="243" t="s">
        <v>1769</v>
      </c>
      <c r="G348" s="195"/>
      <c r="H348" s="195"/>
      <c r="I348" s="198"/>
      <c r="J348" s="244">
        <f>BK348</f>
        <v>0</v>
      </c>
      <c r="K348" s="195"/>
      <c r="L348" s="200"/>
      <c r="M348" s="201"/>
      <c r="N348" s="202"/>
      <c r="O348" s="202"/>
      <c r="P348" s="203">
        <f>SUM(P349:P388)</f>
        <v>0</v>
      </c>
      <c r="Q348" s="202"/>
      <c r="R348" s="203">
        <f>SUM(R349:R388)</f>
        <v>1.8742109800000004</v>
      </c>
      <c r="S348" s="202"/>
      <c r="T348" s="204">
        <f>SUM(T349:T388)</f>
        <v>0</v>
      </c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R348" s="205" t="s">
        <v>79</v>
      </c>
      <c r="AT348" s="206" t="s">
        <v>68</v>
      </c>
      <c r="AU348" s="206" t="s">
        <v>77</v>
      </c>
      <c r="AY348" s="205" t="s">
        <v>151</v>
      </c>
      <c r="BK348" s="207">
        <f>SUM(BK349:BK388)</f>
        <v>0</v>
      </c>
    </row>
    <row r="349" s="2" customFormat="1" ht="16.5" customHeight="1">
      <c r="A349" s="41"/>
      <c r="B349" s="42"/>
      <c r="C349" s="208" t="s">
        <v>576</v>
      </c>
      <c r="D349" s="208" t="s">
        <v>152</v>
      </c>
      <c r="E349" s="209" t="s">
        <v>1770</v>
      </c>
      <c r="F349" s="210" t="s">
        <v>1771</v>
      </c>
      <c r="G349" s="211" t="s">
        <v>245</v>
      </c>
      <c r="H349" s="212">
        <v>250.67099999999999</v>
      </c>
      <c r="I349" s="213"/>
      <c r="J349" s="214">
        <f>ROUND(I349*H349,2)</f>
        <v>0</v>
      </c>
      <c r="K349" s="210" t="s">
        <v>239</v>
      </c>
      <c r="L349" s="47"/>
      <c r="M349" s="215" t="s">
        <v>19</v>
      </c>
      <c r="N349" s="216" t="s">
        <v>40</v>
      </c>
      <c r="O349" s="87"/>
      <c r="P349" s="217">
        <f>O349*H349</f>
        <v>0</v>
      </c>
      <c r="Q349" s="217">
        <v>0</v>
      </c>
      <c r="R349" s="217">
        <f>Q349*H349</f>
        <v>0</v>
      </c>
      <c r="S349" s="217">
        <v>0</v>
      </c>
      <c r="T349" s="218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9" t="s">
        <v>212</v>
      </c>
      <c r="AT349" s="219" t="s">
        <v>152</v>
      </c>
      <c r="AU349" s="219" t="s">
        <v>79</v>
      </c>
      <c r="AY349" s="20" t="s">
        <v>151</v>
      </c>
      <c r="BE349" s="220">
        <f>IF(N349="základní",J349,0)</f>
        <v>0</v>
      </c>
      <c r="BF349" s="220">
        <f>IF(N349="snížená",J349,0)</f>
        <v>0</v>
      </c>
      <c r="BG349" s="220">
        <f>IF(N349="zákl. přenesená",J349,0)</f>
        <v>0</v>
      </c>
      <c r="BH349" s="220">
        <f>IF(N349="sníž. přenesená",J349,0)</f>
        <v>0</v>
      </c>
      <c r="BI349" s="220">
        <f>IF(N349="nulová",J349,0)</f>
        <v>0</v>
      </c>
      <c r="BJ349" s="20" t="s">
        <v>77</v>
      </c>
      <c r="BK349" s="220">
        <f>ROUND(I349*H349,2)</f>
        <v>0</v>
      </c>
      <c r="BL349" s="20" t="s">
        <v>212</v>
      </c>
      <c r="BM349" s="219" t="s">
        <v>1772</v>
      </c>
    </row>
    <row r="350" s="2" customFormat="1">
      <c r="A350" s="41"/>
      <c r="B350" s="42"/>
      <c r="C350" s="43"/>
      <c r="D350" s="245" t="s">
        <v>241</v>
      </c>
      <c r="E350" s="43"/>
      <c r="F350" s="246" t="s">
        <v>1773</v>
      </c>
      <c r="G350" s="43"/>
      <c r="H350" s="43"/>
      <c r="I350" s="247"/>
      <c r="J350" s="43"/>
      <c r="K350" s="43"/>
      <c r="L350" s="47"/>
      <c r="M350" s="248"/>
      <c r="N350" s="249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241</v>
      </c>
      <c r="AU350" s="20" t="s">
        <v>79</v>
      </c>
    </row>
    <row r="351" s="15" customFormat="1">
      <c r="A351" s="15"/>
      <c r="B351" s="277"/>
      <c r="C351" s="278"/>
      <c r="D351" s="223" t="s">
        <v>175</v>
      </c>
      <c r="E351" s="279" t="s">
        <v>19</v>
      </c>
      <c r="F351" s="280" t="s">
        <v>1774</v>
      </c>
      <c r="G351" s="278"/>
      <c r="H351" s="279" t="s">
        <v>19</v>
      </c>
      <c r="I351" s="281"/>
      <c r="J351" s="278"/>
      <c r="K351" s="278"/>
      <c r="L351" s="282"/>
      <c r="M351" s="283"/>
      <c r="N351" s="284"/>
      <c r="O351" s="284"/>
      <c r="P351" s="284"/>
      <c r="Q351" s="284"/>
      <c r="R351" s="284"/>
      <c r="S351" s="284"/>
      <c r="T351" s="28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86" t="s">
        <v>175</v>
      </c>
      <c r="AU351" s="286" t="s">
        <v>79</v>
      </c>
      <c r="AV351" s="15" t="s">
        <v>77</v>
      </c>
      <c r="AW351" s="15" t="s">
        <v>31</v>
      </c>
      <c r="AX351" s="15" t="s">
        <v>69</v>
      </c>
      <c r="AY351" s="286" t="s">
        <v>151</v>
      </c>
    </row>
    <row r="352" s="12" customFormat="1">
      <c r="A352" s="12"/>
      <c r="B352" s="221"/>
      <c r="C352" s="222"/>
      <c r="D352" s="223" t="s">
        <v>175</v>
      </c>
      <c r="E352" s="224" t="s">
        <v>19</v>
      </c>
      <c r="F352" s="225" t="s">
        <v>1775</v>
      </c>
      <c r="G352" s="222"/>
      <c r="H352" s="226">
        <v>16.800000000000001</v>
      </c>
      <c r="I352" s="227"/>
      <c r="J352" s="222"/>
      <c r="K352" s="222"/>
      <c r="L352" s="228"/>
      <c r="M352" s="229"/>
      <c r="N352" s="230"/>
      <c r="O352" s="230"/>
      <c r="P352" s="230"/>
      <c r="Q352" s="230"/>
      <c r="R352" s="230"/>
      <c r="S352" s="230"/>
      <c r="T352" s="231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T352" s="232" t="s">
        <v>175</v>
      </c>
      <c r="AU352" s="232" t="s">
        <v>79</v>
      </c>
      <c r="AV352" s="12" t="s">
        <v>79</v>
      </c>
      <c r="AW352" s="12" t="s">
        <v>31</v>
      </c>
      <c r="AX352" s="12" t="s">
        <v>69</v>
      </c>
      <c r="AY352" s="232" t="s">
        <v>151</v>
      </c>
    </row>
    <row r="353" s="12" customFormat="1">
      <c r="A353" s="12"/>
      <c r="B353" s="221"/>
      <c r="C353" s="222"/>
      <c r="D353" s="223" t="s">
        <v>175</v>
      </c>
      <c r="E353" s="224" t="s">
        <v>19</v>
      </c>
      <c r="F353" s="225" t="s">
        <v>1776</v>
      </c>
      <c r="G353" s="222"/>
      <c r="H353" s="226">
        <v>16.800000000000001</v>
      </c>
      <c r="I353" s="227"/>
      <c r="J353" s="222"/>
      <c r="K353" s="222"/>
      <c r="L353" s="228"/>
      <c r="M353" s="229"/>
      <c r="N353" s="230"/>
      <c r="O353" s="230"/>
      <c r="P353" s="230"/>
      <c r="Q353" s="230"/>
      <c r="R353" s="230"/>
      <c r="S353" s="230"/>
      <c r="T353" s="231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T353" s="232" t="s">
        <v>175</v>
      </c>
      <c r="AU353" s="232" t="s">
        <v>79</v>
      </c>
      <c r="AV353" s="12" t="s">
        <v>79</v>
      </c>
      <c r="AW353" s="12" t="s">
        <v>31</v>
      </c>
      <c r="AX353" s="12" t="s">
        <v>69</v>
      </c>
      <c r="AY353" s="232" t="s">
        <v>151</v>
      </c>
    </row>
    <row r="354" s="16" customFormat="1">
      <c r="A354" s="16"/>
      <c r="B354" s="287"/>
      <c r="C354" s="288"/>
      <c r="D354" s="223" t="s">
        <v>175</v>
      </c>
      <c r="E354" s="289" t="s">
        <v>19</v>
      </c>
      <c r="F354" s="290" t="s">
        <v>1540</v>
      </c>
      <c r="G354" s="288"/>
      <c r="H354" s="291">
        <v>33.600000000000001</v>
      </c>
      <c r="I354" s="292"/>
      <c r="J354" s="288"/>
      <c r="K354" s="288"/>
      <c r="L354" s="293"/>
      <c r="M354" s="294"/>
      <c r="N354" s="295"/>
      <c r="O354" s="295"/>
      <c r="P354" s="295"/>
      <c r="Q354" s="295"/>
      <c r="R354" s="295"/>
      <c r="S354" s="295"/>
      <c r="T354" s="29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97" t="s">
        <v>175</v>
      </c>
      <c r="AU354" s="297" t="s">
        <v>79</v>
      </c>
      <c r="AV354" s="16" t="s">
        <v>160</v>
      </c>
      <c r="AW354" s="16" t="s">
        <v>31</v>
      </c>
      <c r="AX354" s="16" t="s">
        <v>69</v>
      </c>
      <c r="AY354" s="297" t="s">
        <v>151</v>
      </c>
    </row>
    <row r="355" s="15" customFormat="1">
      <c r="A355" s="15"/>
      <c r="B355" s="277"/>
      <c r="C355" s="278"/>
      <c r="D355" s="223" t="s">
        <v>175</v>
      </c>
      <c r="E355" s="279" t="s">
        <v>19</v>
      </c>
      <c r="F355" s="280" t="s">
        <v>1777</v>
      </c>
      <c r="G355" s="278"/>
      <c r="H355" s="279" t="s">
        <v>19</v>
      </c>
      <c r="I355" s="281"/>
      <c r="J355" s="278"/>
      <c r="K355" s="278"/>
      <c r="L355" s="282"/>
      <c r="M355" s="283"/>
      <c r="N355" s="284"/>
      <c r="O355" s="284"/>
      <c r="P355" s="284"/>
      <c r="Q355" s="284"/>
      <c r="R355" s="284"/>
      <c r="S355" s="284"/>
      <c r="T355" s="28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86" t="s">
        <v>175</v>
      </c>
      <c r="AU355" s="286" t="s">
        <v>79</v>
      </c>
      <c r="AV355" s="15" t="s">
        <v>77</v>
      </c>
      <c r="AW355" s="15" t="s">
        <v>31</v>
      </c>
      <c r="AX355" s="15" t="s">
        <v>69</v>
      </c>
      <c r="AY355" s="286" t="s">
        <v>151</v>
      </c>
    </row>
    <row r="356" s="12" customFormat="1">
      <c r="A356" s="12"/>
      <c r="B356" s="221"/>
      <c r="C356" s="222"/>
      <c r="D356" s="223" t="s">
        <v>175</v>
      </c>
      <c r="E356" s="224" t="s">
        <v>19</v>
      </c>
      <c r="F356" s="225" t="s">
        <v>1778</v>
      </c>
      <c r="G356" s="222"/>
      <c r="H356" s="226">
        <v>43.164999999999999</v>
      </c>
      <c r="I356" s="227"/>
      <c r="J356" s="222"/>
      <c r="K356" s="222"/>
      <c r="L356" s="228"/>
      <c r="M356" s="229"/>
      <c r="N356" s="230"/>
      <c r="O356" s="230"/>
      <c r="P356" s="230"/>
      <c r="Q356" s="230"/>
      <c r="R356" s="230"/>
      <c r="S356" s="230"/>
      <c r="T356" s="231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T356" s="232" t="s">
        <v>175</v>
      </c>
      <c r="AU356" s="232" t="s">
        <v>79</v>
      </c>
      <c r="AV356" s="12" t="s">
        <v>79</v>
      </c>
      <c r="AW356" s="12" t="s">
        <v>31</v>
      </c>
      <c r="AX356" s="12" t="s">
        <v>69</v>
      </c>
      <c r="AY356" s="232" t="s">
        <v>151</v>
      </c>
    </row>
    <row r="357" s="12" customFormat="1">
      <c r="A357" s="12"/>
      <c r="B357" s="221"/>
      <c r="C357" s="222"/>
      <c r="D357" s="223" t="s">
        <v>175</v>
      </c>
      <c r="E357" s="224" t="s">
        <v>19</v>
      </c>
      <c r="F357" s="225" t="s">
        <v>1779</v>
      </c>
      <c r="G357" s="222"/>
      <c r="H357" s="226">
        <v>42.829999999999998</v>
      </c>
      <c r="I357" s="227"/>
      <c r="J357" s="222"/>
      <c r="K357" s="222"/>
      <c r="L357" s="228"/>
      <c r="M357" s="229"/>
      <c r="N357" s="230"/>
      <c r="O357" s="230"/>
      <c r="P357" s="230"/>
      <c r="Q357" s="230"/>
      <c r="R357" s="230"/>
      <c r="S357" s="230"/>
      <c r="T357" s="231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T357" s="232" t="s">
        <v>175</v>
      </c>
      <c r="AU357" s="232" t="s">
        <v>79</v>
      </c>
      <c r="AV357" s="12" t="s">
        <v>79</v>
      </c>
      <c r="AW357" s="12" t="s">
        <v>31</v>
      </c>
      <c r="AX357" s="12" t="s">
        <v>69</v>
      </c>
      <c r="AY357" s="232" t="s">
        <v>151</v>
      </c>
    </row>
    <row r="358" s="16" customFormat="1">
      <c r="A358" s="16"/>
      <c r="B358" s="287"/>
      <c r="C358" s="288"/>
      <c r="D358" s="223" t="s">
        <v>175</v>
      </c>
      <c r="E358" s="289" t="s">
        <v>19</v>
      </c>
      <c r="F358" s="290" t="s">
        <v>1540</v>
      </c>
      <c r="G358" s="288"/>
      <c r="H358" s="291">
        <v>85.995000000000005</v>
      </c>
      <c r="I358" s="292"/>
      <c r="J358" s="288"/>
      <c r="K358" s="288"/>
      <c r="L358" s="293"/>
      <c r="M358" s="294"/>
      <c r="N358" s="295"/>
      <c r="O358" s="295"/>
      <c r="P358" s="295"/>
      <c r="Q358" s="295"/>
      <c r="R358" s="295"/>
      <c r="S358" s="295"/>
      <c r="T358" s="29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97" t="s">
        <v>175</v>
      </c>
      <c r="AU358" s="297" t="s">
        <v>79</v>
      </c>
      <c r="AV358" s="16" t="s">
        <v>160</v>
      </c>
      <c r="AW358" s="16" t="s">
        <v>31</v>
      </c>
      <c r="AX358" s="16" t="s">
        <v>69</v>
      </c>
      <c r="AY358" s="297" t="s">
        <v>151</v>
      </c>
    </row>
    <row r="359" s="12" customFormat="1">
      <c r="A359" s="12"/>
      <c r="B359" s="221"/>
      <c r="C359" s="222"/>
      <c r="D359" s="223" t="s">
        <v>175</v>
      </c>
      <c r="E359" s="224" t="s">
        <v>19</v>
      </c>
      <c r="F359" s="225" t="s">
        <v>1780</v>
      </c>
      <c r="G359" s="222"/>
      <c r="H359" s="226">
        <v>44.765999999999998</v>
      </c>
      <c r="I359" s="227"/>
      <c r="J359" s="222"/>
      <c r="K359" s="222"/>
      <c r="L359" s="228"/>
      <c r="M359" s="229"/>
      <c r="N359" s="230"/>
      <c r="O359" s="230"/>
      <c r="P359" s="230"/>
      <c r="Q359" s="230"/>
      <c r="R359" s="230"/>
      <c r="S359" s="230"/>
      <c r="T359" s="231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32" t="s">
        <v>175</v>
      </c>
      <c r="AU359" s="232" t="s">
        <v>79</v>
      </c>
      <c r="AV359" s="12" t="s">
        <v>79</v>
      </c>
      <c r="AW359" s="12" t="s">
        <v>31</v>
      </c>
      <c r="AX359" s="12" t="s">
        <v>69</v>
      </c>
      <c r="AY359" s="232" t="s">
        <v>151</v>
      </c>
    </row>
    <row r="360" s="12" customFormat="1">
      <c r="A360" s="12"/>
      <c r="B360" s="221"/>
      <c r="C360" s="222"/>
      <c r="D360" s="223" t="s">
        <v>175</v>
      </c>
      <c r="E360" s="224" t="s">
        <v>19</v>
      </c>
      <c r="F360" s="225" t="s">
        <v>1781</v>
      </c>
      <c r="G360" s="222"/>
      <c r="H360" s="226">
        <v>17.812000000000001</v>
      </c>
      <c r="I360" s="227"/>
      <c r="J360" s="222"/>
      <c r="K360" s="222"/>
      <c r="L360" s="228"/>
      <c r="M360" s="229"/>
      <c r="N360" s="230"/>
      <c r="O360" s="230"/>
      <c r="P360" s="230"/>
      <c r="Q360" s="230"/>
      <c r="R360" s="230"/>
      <c r="S360" s="230"/>
      <c r="T360" s="231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T360" s="232" t="s">
        <v>175</v>
      </c>
      <c r="AU360" s="232" t="s">
        <v>79</v>
      </c>
      <c r="AV360" s="12" t="s">
        <v>79</v>
      </c>
      <c r="AW360" s="12" t="s">
        <v>31</v>
      </c>
      <c r="AX360" s="12" t="s">
        <v>69</v>
      </c>
      <c r="AY360" s="232" t="s">
        <v>151</v>
      </c>
    </row>
    <row r="361" s="12" customFormat="1">
      <c r="A361" s="12"/>
      <c r="B361" s="221"/>
      <c r="C361" s="222"/>
      <c r="D361" s="223" t="s">
        <v>175</v>
      </c>
      <c r="E361" s="224" t="s">
        <v>19</v>
      </c>
      <c r="F361" s="225" t="s">
        <v>1782</v>
      </c>
      <c r="G361" s="222"/>
      <c r="H361" s="226">
        <v>20.125</v>
      </c>
      <c r="I361" s="227"/>
      <c r="J361" s="222"/>
      <c r="K361" s="222"/>
      <c r="L361" s="228"/>
      <c r="M361" s="229"/>
      <c r="N361" s="230"/>
      <c r="O361" s="230"/>
      <c r="P361" s="230"/>
      <c r="Q361" s="230"/>
      <c r="R361" s="230"/>
      <c r="S361" s="230"/>
      <c r="T361" s="231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T361" s="232" t="s">
        <v>175</v>
      </c>
      <c r="AU361" s="232" t="s">
        <v>79</v>
      </c>
      <c r="AV361" s="12" t="s">
        <v>79</v>
      </c>
      <c r="AW361" s="12" t="s">
        <v>31</v>
      </c>
      <c r="AX361" s="12" t="s">
        <v>69</v>
      </c>
      <c r="AY361" s="232" t="s">
        <v>151</v>
      </c>
    </row>
    <row r="362" s="16" customFormat="1">
      <c r="A362" s="16"/>
      <c r="B362" s="287"/>
      <c r="C362" s="288"/>
      <c r="D362" s="223" t="s">
        <v>175</v>
      </c>
      <c r="E362" s="289" t="s">
        <v>19</v>
      </c>
      <c r="F362" s="290" t="s">
        <v>1540</v>
      </c>
      <c r="G362" s="288"/>
      <c r="H362" s="291">
        <v>82.703000000000003</v>
      </c>
      <c r="I362" s="292"/>
      <c r="J362" s="288"/>
      <c r="K362" s="288"/>
      <c r="L362" s="293"/>
      <c r="M362" s="294"/>
      <c r="N362" s="295"/>
      <c r="O362" s="295"/>
      <c r="P362" s="295"/>
      <c r="Q362" s="295"/>
      <c r="R362" s="295"/>
      <c r="S362" s="295"/>
      <c r="T362" s="29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97" t="s">
        <v>175</v>
      </c>
      <c r="AU362" s="297" t="s">
        <v>79</v>
      </c>
      <c r="AV362" s="16" t="s">
        <v>160</v>
      </c>
      <c r="AW362" s="16" t="s">
        <v>31</v>
      </c>
      <c r="AX362" s="16" t="s">
        <v>69</v>
      </c>
      <c r="AY362" s="297" t="s">
        <v>151</v>
      </c>
    </row>
    <row r="363" s="12" customFormat="1">
      <c r="A363" s="12"/>
      <c r="B363" s="221"/>
      <c r="C363" s="222"/>
      <c r="D363" s="223" t="s">
        <v>175</v>
      </c>
      <c r="E363" s="224" t="s">
        <v>19</v>
      </c>
      <c r="F363" s="225" t="s">
        <v>1783</v>
      </c>
      <c r="G363" s="222"/>
      <c r="H363" s="226">
        <v>48.372999999999998</v>
      </c>
      <c r="I363" s="227"/>
      <c r="J363" s="222"/>
      <c r="K363" s="222"/>
      <c r="L363" s="228"/>
      <c r="M363" s="229"/>
      <c r="N363" s="230"/>
      <c r="O363" s="230"/>
      <c r="P363" s="230"/>
      <c r="Q363" s="230"/>
      <c r="R363" s="230"/>
      <c r="S363" s="230"/>
      <c r="T363" s="231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T363" s="232" t="s">
        <v>175</v>
      </c>
      <c r="AU363" s="232" t="s">
        <v>79</v>
      </c>
      <c r="AV363" s="12" t="s">
        <v>79</v>
      </c>
      <c r="AW363" s="12" t="s">
        <v>31</v>
      </c>
      <c r="AX363" s="12" t="s">
        <v>69</v>
      </c>
      <c r="AY363" s="232" t="s">
        <v>151</v>
      </c>
    </row>
    <row r="364" s="14" customFormat="1">
      <c r="A364" s="14"/>
      <c r="B364" s="250"/>
      <c r="C364" s="251"/>
      <c r="D364" s="223" t="s">
        <v>175</v>
      </c>
      <c r="E364" s="252" t="s">
        <v>19</v>
      </c>
      <c r="F364" s="253" t="s">
        <v>249</v>
      </c>
      <c r="G364" s="251"/>
      <c r="H364" s="254">
        <v>250.67099999999999</v>
      </c>
      <c r="I364" s="255"/>
      <c r="J364" s="251"/>
      <c r="K364" s="251"/>
      <c r="L364" s="256"/>
      <c r="M364" s="257"/>
      <c r="N364" s="258"/>
      <c r="O364" s="258"/>
      <c r="P364" s="258"/>
      <c r="Q364" s="258"/>
      <c r="R364" s="258"/>
      <c r="S364" s="258"/>
      <c r="T364" s="25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0" t="s">
        <v>175</v>
      </c>
      <c r="AU364" s="260" t="s">
        <v>79</v>
      </c>
      <c r="AV364" s="14" t="s">
        <v>150</v>
      </c>
      <c r="AW364" s="14" t="s">
        <v>31</v>
      </c>
      <c r="AX364" s="14" t="s">
        <v>77</v>
      </c>
      <c r="AY364" s="260" t="s">
        <v>151</v>
      </c>
    </row>
    <row r="365" s="2" customFormat="1" ht="16.5" customHeight="1">
      <c r="A365" s="41"/>
      <c r="B365" s="42"/>
      <c r="C365" s="261" t="s">
        <v>581</v>
      </c>
      <c r="D365" s="261" t="s">
        <v>349</v>
      </c>
      <c r="E365" s="262" t="s">
        <v>1784</v>
      </c>
      <c r="F365" s="263" t="s">
        <v>1785</v>
      </c>
      <c r="G365" s="264" t="s">
        <v>332</v>
      </c>
      <c r="H365" s="265">
        <v>0.074999999999999997</v>
      </c>
      <c r="I365" s="266"/>
      <c r="J365" s="267">
        <f>ROUND(I365*H365,2)</f>
        <v>0</v>
      </c>
      <c r="K365" s="263" t="s">
        <v>239</v>
      </c>
      <c r="L365" s="268"/>
      <c r="M365" s="269" t="s">
        <v>19</v>
      </c>
      <c r="N365" s="270" t="s">
        <v>40</v>
      </c>
      <c r="O365" s="87"/>
      <c r="P365" s="217">
        <f>O365*H365</f>
        <v>0</v>
      </c>
      <c r="Q365" s="217">
        <v>1</v>
      </c>
      <c r="R365" s="217">
        <f>Q365*H365</f>
        <v>0.074999999999999997</v>
      </c>
      <c r="S365" s="217">
        <v>0</v>
      </c>
      <c r="T365" s="218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9" t="s">
        <v>407</v>
      </c>
      <c r="AT365" s="219" t="s">
        <v>349</v>
      </c>
      <c r="AU365" s="219" t="s">
        <v>79</v>
      </c>
      <c r="AY365" s="20" t="s">
        <v>151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20" t="s">
        <v>77</v>
      </c>
      <c r="BK365" s="220">
        <f>ROUND(I365*H365,2)</f>
        <v>0</v>
      </c>
      <c r="BL365" s="20" t="s">
        <v>212</v>
      </c>
      <c r="BM365" s="219" t="s">
        <v>1786</v>
      </c>
    </row>
    <row r="366" s="12" customFormat="1">
      <c r="A366" s="12"/>
      <c r="B366" s="221"/>
      <c r="C366" s="222"/>
      <c r="D366" s="223" t="s">
        <v>175</v>
      </c>
      <c r="E366" s="224" t="s">
        <v>19</v>
      </c>
      <c r="F366" s="225" t="s">
        <v>1787</v>
      </c>
      <c r="G366" s="222"/>
      <c r="H366" s="226">
        <v>0.074999999999999997</v>
      </c>
      <c r="I366" s="227"/>
      <c r="J366" s="222"/>
      <c r="K366" s="222"/>
      <c r="L366" s="228"/>
      <c r="M366" s="229"/>
      <c r="N366" s="230"/>
      <c r="O366" s="230"/>
      <c r="P366" s="230"/>
      <c r="Q366" s="230"/>
      <c r="R366" s="230"/>
      <c r="S366" s="230"/>
      <c r="T366" s="231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32" t="s">
        <v>175</v>
      </c>
      <c r="AU366" s="232" t="s">
        <v>79</v>
      </c>
      <c r="AV366" s="12" t="s">
        <v>79</v>
      </c>
      <c r="AW366" s="12" t="s">
        <v>31</v>
      </c>
      <c r="AX366" s="12" t="s">
        <v>77</v>
      </c>
      <c r="AY366" s="232" t="s">
        <v>151</v>
      </c>
    </row>
    <row r="367" s="2" customFormat="1" ht="16.5" customHeight="1">
      <c r="A367" s="41"/>
      <c r="B367" s="42"/>
      <c r="C367" s="208" t="s">
        <v>589</v>
      </c>
      <c r="D367" s="208" t="s">
        <v>152</v>
      </c>
      <c r="E367" s="209" t="s">
        <v>1788</v>
      </c>
      <c r="F367" s="210" t="s">
        <v>1789</v>
      </c>
      <c r="G367" s="211" t="s">
        <v>245</v>
      </c>
      <c r="H367" s="212">
        <v>67.200000000000003</v>
      </c>
      <c r="I367" s="213"/>
      <c r="J367" s="214">
        <f>ROUND(I367*H367,2)</f>
        <v>0</v>
      </c>
      <c r="K367" s="210" t="s">
        <v>239</v>
      </c>
      <c r="L367" s="47"/>
      <c r="M367" s="215" t="s">
        <v>19</v>
      </c>
      <c r="N367" s="216" t="s">
        <v>40</v>
      </c>
      <c r="O367" s="87"/>
      <c r="P367" s="217">
        <f>O367*H367</f>
        <v>0</v>
      </c>
      <c r="Q367" s="217">
        <v>6.0000000000000002E-05</v>
      </c>
      <c r="R367" s="217">
        <f>Q367*H367</f>
        <v>0.004032</v>
      </c>
      <c r="S367" s="217">
        <v>0</v>
      </c>
      <c r="T367" s="218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9" t="s">
        <v>212</v>
      </c>
      <c r="AT367" s="219" t="s">
        <v>152</v>
      </c>
      <c r="AU367" s="219" t="s">
        <v>79</v>
      </c>
      <c r="AY367" s="20" t="s">
        <v>151</v>
      </c>
      <c r="BE367" s="220">
        <f>IF(N367="základní",J367,0)</f>
        <v>0</v>
      </c>
      <c r="BF367" s="220">
        <f>IF(N367="snížená",J367,0)</f>
        <v>0</v>
      </c>
      <c r="BG367" s="220">
        <f>IF(N367="zákl. přenesená",J367,0)</f>
        <v>0</v>
      </c>
      <c r="BH367" s="220">
        <f>IF(N367="sníž. přenesená",J367,0)</f>
        <v>0</v>
      </c>
      <c r="BI367" s="220">
        <f>IF(N367="nulová",J367,0)</f>
        <v>0</v>
      </c>
      <c r="BJ367" s="20" t="s">
        <v>77</v>
      </c>
      <c r="BK367" s="220">
        <f>ROUND(I367*H367,2)</f>
        <v>0</v>
      </c>
      <c r="BL367" s="20" t="s">
        <v>212</v>
      </c>
      <c r="BM367" s="219" t="s">
        <v>1790</v>
      </c>
    </row>
    <row r="368" s="2" customFormat="1">
      <c r="A368" s="41"/>
      <c r="B368" s="42"/>
      <c r="C368" s="43"/>
      <c r="D368" s="245" t="s">
        <v>241</v>
      </c>
      <c r="E368" s="43"/>
      <c r="F368" s="246" t="s">
        <v>1791</v>
      </c>
      <c r="G368" s="43"/>
      <c r="H368" s="43"/>
      <c r="I368" s="247"/>
      <c r="J368" s="43"/>
      <c r="K368" s="43"/>
      <c r="L368" s="47"/>
      <c r="M368" s="248"/>
      <c r="N368" s="249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241</v>
      </c>
      <c r="AU368" s="20" t="s">
        <v>79</v>
      </c>
    </row>
    <row r="369" s="12" customFormat="1">
      <c r="A369" s="12"/>
      <c r="B369" s="221"/>
      <c r="C369" s="222"/>
      <c r="D369" s="223" t="s">
        <v>175</v>
      </c>
      <c r="E369" s="224" t="s">
        <v>19</v>
      </c>
      <c r="F369" s="225" t="s">
        <v>1792</v>
      </c>
      <c r="G369" s="222"/>
      <c r="H369" s="226">
        <v>33.600000000000001</v>
      </c>
      <c r="I369" s="227"/>
      <c r="J369" s="222"/>
      <c r="K369" s="222"/>
      <c r="L369" s="228"/>
      <c r="M369" s="229"/>
      <c r="N369" s="230"/>
      <c r="O369" s="230"/>
      <c r="P369" s="230"/>
      <c r="Q369" s="230"/>
      <c r="R369" s="230"/>
      <c r="S369" s="230"/>
      <c r="T369" s="231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32" t="s">
        <v>175</v>
      </c>
      <c r="AU369" s="232" t="s">
        <v>79</v>
      </c>
      <c r="AV369" s="12" t="s">
        <v>79</v>
      </c>
      <c r="AW369" s="12" t="s">
        <v>31</v>
      </c>
      <c r="AX369" s="12" t="s">
        <v>69</v>
      </c>
      <c r="AY369" s="232" t="s">
        <v>151</v>
      </c>
    </row>
    <row r="370" s="12" customFormat="1">
      <c r="A370" s="12"/>
      <c r="B370" s="221"/>
      <c r="C370" s="222"/>
      <c r="D370" s="223" t="s">
        <v>175</v>
      </c>
      <c r="E370" s="224" t="s">
        <v>19</v>
      </c>
      <c r="F370" s="225" t="s">
        <v>1793</v>
      </c>
      <c r="G370" s="222"/>
      <c r="H370" s="226">
        <v>33.600000000000001</v>
      </c>
      <c r="I370" s="227"/>
      <c r="J370" s="222"/>
      <c r="K370" s="222"/>
      <c r="L370" s="228"/>
      <c r="M370" s="229"/>
      <c r="N370" s="230"/>
      <c r="O370" s="230"/>
      <c r="P370" s="230"/>
      <c r="Q370" s="230"/>
      <c r="R370" s="230"/>
      <c r="S370" s="230"/>
      <c r="T370" s="231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232" t="s">
        <v>175</v>
      </c>
      <c r="AU370" s="232" t="s">
        <v>79</v>
      </c>
      <c r="AV370" s="12" t="s">
        <v>79</v>
      </c>
      <c r="AW370" s="12" t="s">
        <v>31</v>
      </c>
      <c r="AX370" s="12" t="s">
        <v>69</v>
      </c>
      <c r="AY370" s="232" t="s">
        <v>151</v>
      </c>
    </row>
    <row r="371" s="15" customFormat="1">
      <c r="A371" s="15"/>
      <c r="B371" s="277"/>
      <c r="C371" s="278"/>
      <c r="D371" s="223" t="s">
        <v>175</v>
      </c>
      <c r="E371" s="279" t="s">
        <v>19</v>
      </c>
      <c r="F371" s="280" t="s">
        <v>1794</v>
      </c>
      <c r="G371" s="278"/>
      <c r="H371" s="279" t="s">
        <v>19</v>
      </c>
      <c r="I371" s="281"/>
      <c r="J371" s="278"/>
      <c r="K371" s="278"/>
      <c r="L371" s="282"/>
      <c r="M371" s="283"/>
      <c r="N371" s="284"/>
      <c r="O371" s="284"/>
      <c r="P371" s="284"/>
      <c r="Q371" s="284"/>
      <c r="R371" s="284"/>
      <c r="S371" s="284"/>
      <c r="T371" s="28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86" t="s">
        <v>175</v>
      </c>
      <c r="AU371" s="286" t="s">
        <v>79</v>
      </c>
      <c r="AV371" s="15" t="s">
        <v>77</v>
      </c>
      <c r="AW371" s="15" t="s">
        <v>31</v>
      </c>
      <c r="AX371" s="15" t="s">
        <v>69</v>
      </c>
      <c r="AY371" s="286" t="s">
        <v>151</v>
      </c>
    </row>
    <row r="372" s="14" customFormat="1">
      <c r="A372" s="14"/>
      <c r="B372" s="250"/>
      <c r="C372" s="251"/>
      <c r="D372" s="223" t="s">
        <v>175</v>
      </c>
      <c r="E372" s="252" t="s">
        <v>19</v>
      </c>
      <c r="F372" s="253" t="s">
        <v>249</v>
      </c>
      <c r="G372" s="251"/>
      <c r="H372" s="254">
        <v>67.200000000000003</v>
      </c>
      <c r="I372" s="255"/>
      <c r="J372" s="251"/>
      <c r="K372" s="251"/>
      <c r="L372" s="256"/>
      <c r="M372" s="257"/>
      <c r="N372" s="258"/>
      <c r="O372" s="258"/>
      <c r="P372" s="258"/>
      <c r="Q372" s="258"/>
      <c r="R372" s="258"/>
      <c r="S372" s="258"/>
      <c r="T372" s="25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0" t="s">
        <v>175</v>
      </c>
      <c r="AU372" s="260" t="s">
        <v>79</v>
      </c>
      <c r="AV372" s="14" t="s">
        <v>150</v>
      </c>
      <c r="AW372" s="14" t="s">
        <v>31</v>
      </c>
      <c r="AX372" s="14" t="s">
        <v>77</v>
      </c>
      <c r="AY372" s="260" t="s">
        <v>151</v>
      </c>
    </row>
    <row r="373" s="2" customFormat="1" ht="16.5" customHeight="1">
      <c r="A373" s="41"/>
      <c r="B373" s="42"/>
      <c r="C373" s="261" t="s">
        <v>596</v>
      </c>
      <c r="D373" s="261" t="s">
        <v>349</v>
      </c>
      <c r="E373" s="262" t="s">
        <v>1795</v>
      </c>
      <c r="F373" s="263" t="s">
        <v>1796</v>
      </c>
      <c r="G373" s="264" t="s">
        <v>332</v>
      </c>
      <c r="H373" s="265">
        <v>0.17699999999999999</v>
      </c>
      <c r="I373" s="266"/>
      <c r="J373" s="267">
        <f>ROUND(I373*H373,2)</f>
        <v>0</v>
      </c>
      <c r="K373" s="263" t="s">
        <v>239</v>
      </c>
      <c r="L373" s="268"/>
      <c r="M373" s="269" t="s">
        <v>19</v>
      </c>
      <c r="N373" s="270" t="s">
        <v>40</v>
      </c>
      <c r="O373" s="87"/>
      <c r="P373" s="217">
        <f>O373*H373</f>
        <v>0</v>
      </c>
      <c r="Q373" s="217">
        <v>1</v>
      </c>
      <c r="R373" s="217">
        <f>Q373*H373</f>
        <v>0.17699999999999999</v>
      </c>
      <c r="S373" s="217">
        <v>0</v>
      </c>
      <c r="T373" s="218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9" t="s">
        <v>407</v>
      </c>
      <c r="AT373" s="219" t="s">
        <v>349</v>
      </c>
      <c r="AU373" s="219" t="s">
        <v>79</v>
      </c>
      <c r="AY373" s="20" t="s">
        <v>151</v>
      </c>
      <c r="BE373" s="220">
        <f>IF(N373="základní",J373,0)</f>
        <v>0</v>
      </c>
      <c r="BF373" s="220">
        <f>IF(N373="snížená",J373,0)</f>
        <v>0</v>
      </c>
      <c r="BG373" s="220">
        <f>IF(N373="zákl. přenesená",J373,0)</f>
        <v>0</v>
      </c>
      <c r="BH373" s="220">
        <f>IF(N373="sníž. přenesená",J373,0)</f>
        <v>0</v>
      </c>
      <c r="BI373" s="220">
        <f>IF(N373="nulová",J373,0)</f>
        <v>0</v>
      </c>
      <c r="BJ373" s="20" t="s">
        <v>77</v>
      </c>
      <c r="BK373" s="220">
        <f>ROUND(I373*H373,2)</f>
        <v>0</v>
      </c>
      <c r="BL373" s="20" t="s">
        <v>212</v>
      </c>
      <c r="BM373" s="219" t="s">
        <v>1797</v>
      </c>
    </row>
    <row r="374" s="12" customFormat="1">
      <c r="A374" s="12"/>
      <c r="B374" s="221"/>
      <c r="C374" s="222"/>
      <c r="D374" s="223" t="s">
        <v>175</v>
      </c>
      <c r="E374" s="222"/>
      <c r="F374" s="225" t="s">
        <v>1798</v>
      </c>
      <c r="G374" s="222"/>
      <c r="H374" s="226">
        <v>0.17699999999999999</v>
      </c>
      <c r="I374" s="227"/>
      <c r="J374" s="222"/>
      <c r="K374" s="222"/>
      <c r="L374" s="228"/>
      <c r="M374" s="229"/>
      <c r="N374" s="230"/>
      <c r="O374" s="230"/>
      <c r="P374" s="230"/>
      <c r="Q374" s="230"/>
      <c r="R374" s="230"/>
      <c r="S374" s="230"/>
      <c r="T374" s="231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32" t="s">
        <v>175</v>
      </c>
      <c r="AU374" s="232" t="s">
        <v>79</v>
      </c>
      <c r="AV374" s="12" t="s">
        <v>79</v>
      </c>
      <c r="AW374" s="12" t="s">
        <v>4</v>
      </c>
      <c r="AX374" s="12" t="s">
        <v>77</v>
      </c>
      <c r="AY374" s="232" t="s">
        <v>151</v>
      </c>
    </row>
    <row r="375" s="2" customFormat="1" ht="16.5" customHeight="1">
      <c r="A375" s="41"/>
      <c r="B375" s="42"/>
      <c r="C375" s="208" t="s">
        <v>1799</v>
      </c>
      <c r="D375" s="208" t="s">
        <v>152</v>
      </c>
      <c r="E375" s="209" t="s">
        <v>1800</v>
      </c>
      <c r="F375" s="210" t="s">
        <v>1801</v>
      </c>
      <c r="G375" s="211" t="s">
        <v>245</v>
      </c>
      <c r="H375" s="212">
        <v>242.471</v>
      </c>
      <c r="I375" s="213"/>
      <c r="J375" s="214">
        <f>ROUND(I375*H375,2)</f>
        <v>0</v>
      </c>
      <c r="K375" s="210" t="s">
        <v>239</v>
      </c>
      <c r="L375" s="47"/>
      <c r="M375" s="215" t="s">
        <v>19</v>
      </c>
      <c r="N375" s="216" t="s">
        <v>40</v>
      </c>
      <c r="O375" s="87"/>
      <c r="P375" s="217">
        <f>O375*H375</f>
        <v>0</v>
      </c>
      <c r="Q375" s="217">
        <v>0.00038000000000000002</v>
      </c>
      <c r="R375" s="217">
        <f>Q375*H375</f>
        <v>0.092138980000000009</v>
      </c>
      <c r="S375" s="217">
        <v>0</v>
      </c>
      <c r="T375" s="218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9" t="s">
        <v>212</v>
      </c>
      <c r="AT375" s="219" t="s">
        <v>152</v>
      </c>
      <c r="AU375" s="219" t="s">
        <v>79</v>
      </c>
      <c r="AY375" s="20" t="s">
        <v>151</v>
      </c>
      <c r="BE375" s="220">
        <f>IF(N375="základní",J375,0)</f>
        <v>0</v>
      </c>
      <c r="BF375" s="220">
        <f>IF(N375="snížená",J375,0)</f>
        <v>0</v>
      </c>
      <c r="BG375" s="220">
        <f>IF(N375="zákl. přenesená",J375,0)</f>
        <v>0</v>
      </c>
      <c r="BH375" s="220">
        <f>IF(N375="sníž. přenesená",J375,0)</f>
        <v>0</v>
      </c>
      <c r="BI375" s="220">
        <f>IF(N375="nulová",J375,0)</f>
        <v>0</v>
      </c>
      <c r="BJ375" s="20" t="s">
        <v>77</v>
      </c>
      <c r="BK375" s="220">
        <f>ROUND(I375*H375,2)</f>
        <v>0</v>
      </c>
      <c r="BL375" s="20" t="s">
        <v>212</v>
      </c>
      <c r="BM375" s="219" t="s">
        <v>1802</v>
      </c>
    </row>
    <row r="376" s="2" customFormat="1">
      <c r="A376" s="41"/>
      <c r="B376" s="42"/>
      <c r="C376" s="43"/>
      <c r="D376" s="245" t="s">
        <v>241</v>
      </c>
      <c r="E376" s="43"/>
      <c r="F376" s="246" t="s">
        <v>1803</v>
      </c>
      <c r="G376" s="43"/>
      <c r="H376" s="43"/>
      <c r="I376" s="247"/>
      <c r="J376" s="43"/>
      <c r="K376" s="43"/>
      <c r="L376" s="47"/>
      <c r="M376" s="248"/>
      <c r="N376" s="249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241</v>
      </c>
      <c r="AU376" s="20" t="s">
        <v>79</v>
      </c>
    </row>
    <row r="377" s="12" customFormat="1">
      <c r="A377" s="12"/>
      <c r="B377" s="221"/>
      <c r="C377" s="222"/>
      <c r="D377" s="223" t="s">
        <v>175</v>
      </c>
      <c r="E377" s="224" t="s">
        <v>19</v>
      </c>
      <c r="F377" s="225" t="s">
        <v>1804</v>
      </c>
      <c r="G377" s="222"/>
      <c r="H377" s="226">
        <v>48.372999999999998</v>
      </c>
      <c r="I377" s="227"/>
      <c r="J377" s="222"/>
      <c r="K377" s="222"/>
      <c r="L377" s="228"/>
      <c r="M377" s="229"/>
      <c r="N377" s="230"/>
      <c r="O377" s="230"/>
      <c r="P377" s="230"/>
      <c r="Q377" s="230"/>
      <c r="R377" s="230"/>
      <c r="S377" s="230"/>
      <c r="T377" s="231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T377" s="232" t="s">
        <v>175</v>
      </c>
      <c r="AU377" s="232" t="s">
        <v>79</v>
      </c>
      <c r="AV377" s="12" t="s">
        <v>79</v>
      </c>
      <c r="AW377" s="12" t="s">
        <v>31</v>
      </c>
      <c r="AX377" s="12" t="s">
        <v>69</v>
      </c>
      <c r="AY377" s="232" t="s">
        <v>151</v>
      </c>
    </row>
    <row r="378" s="12" customFormat="1">
      <c r="A378" s="12"/>
      <c r="B378" s="221"/>
      <c r="C378" s="222"/>
      <c r="D378" s="223" t="s">
        <v>175</v>
      </c>
      <c r="E378" s="224" t="s">
        <v>19</v>
      </c>
      <c r="F378" s="225" t="s">
        <v>1805</v>
      </c>
      <c r="G378" s="222"/>
      <c r="H378" s="226">
        <v>47.481999999999999</v>
      </c>
      <c r="I378" s="227"/>
      <c r="J378" s="222"/>
      <c r="K378" s="222"/>
      <c r="L378" s="228"/>
      <c r="M378" s="229"/>
      <c r="N378" s="230"/>
      <c r="O378" s="230"/>
      <c r="P378" s="230"/>
      <c r="Q378" s="230"/>
      <c r="R378" s="230"/>
      <c r="S378" s="230"/>
      <c r="T378" s="231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T378" s="232" t="s">
        <v>175</v>
      </c>
      <c r="AU378" s="232" t="s">
        <v>79</v>
      </c>
      <c r="AV378" s="12" t="s">
        <v>79</v>
      </c>
      <c r="AW378" s="12" t="s">
        <v>31</v>
      </c>
      <c r="AX378" s="12" t="s">
        <v>69</v>
      </c>
      <c r="AY378" s="232" t="s">
        <v>151</v>
      </c>
    </row>
    <row r="379" s="12" customFormat="1">
      <c r="A379" s="12"/>
      <c r="B379" s="221"/>
      <c r="C379" s="222"/>
      <c r="D379" s="223" t="s">
        <v>175</v>
      </c>
      <c r="E379" s="224" t="s">
        <v>19</v>
      </c>
      <c r="F379" s="225" t="s">
        <v>1806</v>
      </c>
      <c r="G379" s="222"/>
      <c r="H379" s="226">
        <v>47.113</v>
      </c>
      <c r="I379" s="227"/>
      <c r="J379" s="222"/>
      <c r="K379" s="222"/>
      <c r="L379" s="228"/>
      <c r="M379" s="229"/>
      <c r="N379" s="230"/>
      <c r="O379" s="230"/>
      <c r="P379" s="230"/>
      <c r="Q379" s="230"/>
      <c r="R379" s="230"/>
      <c r="S379" s="230"/>
      <c r="T379" s="231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T379" s="232" t="s">
        <v>175</v>
      </c>
      <c r="AU379" s="232" t="s">
        <v>79</v>
      </c>
      <c r="AV379" s="12" t="s">
        <v>79</v>
      </c>
      <c r="AW379" s="12" t="s">
        <v>31</v>
      </c>
      <c r="AX379" s="12" t="s">
        <v>69</v>
      </c>
      <c r="AY379" s="232" t="s">
        <v>151</v>
      </c>
    </row>
    <row r="380" s="12" customFormat="1">
      <c r="A380" s="12"/>
      <c r="B380" s="221"/>
      <c r="C380" s="222"/>
      <c r="D380" s="223" t="s">
        <v>175</v>
      </c>
      <c r="E380" s="224" t="s">
        <v>19</v>
      </c>
      <c r="F380" s="225" t="s">
        <v>1776</v>
      </c>
      <c r="G380" s="222"/>
      <c r="H380" s="226">
        <v>16.800000000000001</v>
      </c>
      <c r="I380" s="227"/>
      <c r="J380" s="222"/>
      <c r="K380" s="222"/>
      <c r="L380" s="228"/>
      <c r="M380" s="229"/>
      <c r="N380" s="230"/>
      <c r="O380" s="230"/>
      <c r="P380" s="230"/>
      <c r="Q380" s="230"/>
      <c r="R380" s="230"/>
      <c r="S380" s="230"/>
      <c r="T380" s="231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T380" s="232" t="s">
        <v>175</v>
      </c>
      <c r="AU380" s="232" t="s">
        <v>79</v>
      </c>
      <c r="AV380" s="12" t="s">
        <v>79</v>
      </c>
      <c r="AW380" s="12" t="s">
        <v>31</v>
      </c>
      <c r="AX380" s="12" t="s">
        <v>69</v>
      </c>
      <c r="AY380" s="232" t="s">
        <v>151</v>
      </c>
    </row>
    <row r="381" s="12" customFormat="1">
      <c r="A381" s="12"/>
      <c r="B381" s="221"/>
      <c r="C381" s="222"/>
      <c r="D381" s="223" t="s">
        <v>175</v>
      </c>
      <c r="E381" s="224" t="s">
        <v>19</v>
      </c>
      <c r="F381" s="225" t="s">
        <v>1807</v>
      </c>
      <c r="G381" s="222"/>
      <c r="H381" s="226">
        <v>44.765999999999998</v>
      </c>
      <c r="I381" s="227"/>
      <c r="J381" s="222"/>
      <c r="K381" s="222"/>
      <c r="L381" s="228"/>
      <c r="M381" s="229"/>
      <c r="N381" s="230"/>
      <c r="O381" s="230"/>
      <c r="P381" s="230"/>
      <c r="Q381" s="230"/>
      <c r="R381" s="230"/>
      <c r="S381" s="230"/>
      <c r="T381" s="231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T381" s="232" t="s">
        <v>175</v>
      </c>
      <c r="AU381" s="232" t="s">
        <v>79</v>
      </c>
      <c r="AV381" s="12" t="s">
        <v>79</v>
      </c>
      <c r="AW381" s="12" t="s">
        <v>31</v>
      </c>
      <c r="AX381" s="12" t="s">
        <v>69</v>
      </c>
      <c r="AY381" s="232" t="s">
        <v>151</v>
      </c>
    </row>
    <row r="382" s="12" customFormat="1">
      <c r="A382" s="12"/>
      <c r="B382" s="221"/>
      <c r="C382" s="222"/>
      <c r="D382" s="223" t="s">
        <v>175</v>
      </c>
      <c r="E382" s="224" t="s">
        <v>19</v>
      </c>
      <c r="F382" s="225" t="s">
        <v>1808</v>
      </c>
      <c r="G382" s="222"/>
      <c r="H382" s="226">
        <v>17.812000000000001</v>
      </c>
      <c r="I382" s="227"/>
      <c r="J382" s="222"/>
      <c r="K382" s="222"/>
      <c r="L382" s="228"/>
      <c r="M382" s="229"/>
      <c r="N382" s="230"/>
      <c r="O382" s="230"/>
      <c r="P382" s="230"/>
      <c r="Q382" s="230"/>
      <c r="R382" s="230"/>
      <c r="S382" s="230"/>
      <c r="T382" s="231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32" t="s">
        <v>175</v>
      </c>
      <c r="AU382" s="232" t="s">
        <v>79</v>
      </c>
      <c r="AV382" s="12" t="s">
        <v>79</v>
      </c>
      <c r="AW382" s="12" t="s">
        <v>31</v>
      </c>
      <c r="AX382" s="12" t="s">
        <v>69</v>
      </c>
      <c r="AY382" s="232" t="s">
        <v>151</v>
      </c>
    </row>
    <row r="383" s="12" customFormat="1">
      <c r="A383" s="12"/>
      <c r="B383" s="221"/>
      <c r="C383" s="222"/>
      <c r="D383" s="223" t="s">
        <v>175</v>
      </c>
      <c r="E383" s="224" t="s">
        <v>19</v>
      </c>
      <c r="F383" s="225" t="s">
        <v>1782</v>
      </c>
      <c r="G383" s="222"/>
      <c r="H383" s="226">
        <v>20.125</v>
      </c>
      <c r="I383" s="227"/>
      <c r="J383" s="222"/>
      <c r="K383" s="222"/>
      <c r="L383" s="228"/>
      <c r="M383" s="229"/>
      <c r="N383" s="230"/>
      <c r="O383" s="230"/>
      <c r="P383" s="230"/>
      <c r="Q383" s="230"/>
      <c r="R383" s="230"/>
      <c r="S383" s="230"/>
      <c r="T383" s="231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32" t="s">
        <v>175</v>
      </c>
      <c r="AU383" s="232" t="s">
        <v>79</v>
      </c>
      <c r="AV383" s="12" t="s">
        <v>79</v>
      </c>
      <c r="AW383" s="12" t="s">
        <v>31</v>
      </c>
      <c r="AX383" s="12" t="s">
        <v>69</v>
      </c>
      <c r="AY383" s="232" t="s">
        <v>151</v>
      </c>
    </row>
    <row r="384" s="14" customFormat="1">
      <c r="A384" s="14"/>
      <c r="B384" s="250"/>
      <c r="C384" s="251"/>
      <c r="D384" s="223" t="s">
        <v>175</v>
      </c>
      <c r="E384" s="252" t="s">
        <v>19</v>
      </c>
      <c r="F384" s="253" t="s">
        <v>249</v>
      </c>
      <c r="G384" s="251"/>
      <c r="H384" s="254">
        <v>242.471</v>
      </c>
      <c r="I384" s="255"/>
      <c r="J384" s="251"/>
      <c r="K384" s="251"/>
      <c r="L384" s="256"/>
      <c r="M384" s="257"/>
      <c r="N384" s="258"/>
      <c r="O384" s="258"/>
      <c r="P384" s="258"/>
      <c r="Q384" s="258"/>
      <c r="R384" s="258"/>
      <c r="S384" s="258"/>
      <c r="T384" s="25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0" t="s">
        <v>175</v>
      </c>
      <c r="AU384" s="260" t="s">
        <v>79</v>
      </c>
      <c r="AV384" s="14" t="s">
        <v>150</v>
      </c>
      <c r="AW384" s="14" t="s">
        <v>31</v>
      </c>
      <c r="AX384" s="14" t="s">
        <v>77</v>
      </c>
      <c r="AY384" s="260" t="s">
        <v>151</v>
      </c>
    </row>
    <row r="385" s="2" customFormat="1" ht="24.15" customHeight="1">
      <c r="A385" s="41"/>
      <c r="B385" s="42"/>
      <c r="C385" s="261" t="s">
        <v>1809</v>
      </c>
      <c r="D385" s="261" t="s">
        <v>349</v>
      </c>
      <c r="E385" s="262" t="s">
        <v>1810</v>
      </c>
      <c r="F385" s="263" t="s">
        <v>1811</v>
      </c>
      <c r="G385" s="264" t="s">
        <v>245</v>
      </c>
      <c r="H385" s="265">
        <v>282.60000000000002</v>
      </c>
      <c r="I385" s="266"/>
      <c r="J385" s="267">
        <f>ROUND(I385*H385,2)</f>
        <v>0</v>
      </c>
      <c r="K385" s="263" t="s">
        <v>239</v>
      </c>
      <c r="L385" s="268"/>
      <c r="M385" s="269" t="s">
        <v>19</v>
      </c>
      <c r="N385" s="270" t="s">
        <v>40</v>
      </c>
      <c r="O385" s="87"/>
      <c r="P385" s="217">
        <f>O385*H385</f>
        <v>0</v>
      </c>
      <c r="Q385" s="217">
        <v>0.0054000000000000003</v>
      </c>
      <c r="R385" s="217">
        <f>Q385*H385</f>
        <v>1.5260400000000003</v>
      </c>
      <c r="S385" s="217">
        <v>0</v>
      </c>
      <c r="T385" s="218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9" t="s">
        <v>407</v>
      </c>
      <c r="AT385" s="219" t="s">
        <v>349</v>
      </c>
      <c r="AU385" s="219" t="s">
        <v>79</v>
      </c>
      <c r="AY385" s="20" t="s">
        <v>151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20" t="s">
        <v>77</v>
      </c>
      <c r="BK385" s="220">
        <f>ROUND(I385*H385,2)</f>
        <v>0</v>
      </c>
      <c r="BL385" s="20" t="s">
        <v>212</v>
      </c>
      <c r="BM385" s="219" t="s">
        <v>1812</v>
      </c>
    </row>
    <row r="386" s="12" customFormat="1">
      <c r="A386" s="12"/>
      <c r="B386" s="221"/>
      <c r="C386" s="222"/>
      <c r="D386" s="223" t="s">
        <v>175</v>
      </c>
      <c r="E386" s="222"/>
      <c r="F386" s="225" t="s">
        <v>1813</v>
      </c>
      <c r="G386" s="222"/>
      <c r="H386" s="226">
        <v>282.60000000000002</v>
      </c>
      <c r="I386" s="227"/>
      <c r="J386" s="222"/>
      <c r="K386" s="222"/>
      <c r="L386" s="228"/>
      <c r="M386" s="229"/>
      <c r="N386" s="230"/>
      <c r="O386" s="230"/>
      <c r="P386" s="230"/>
      <c r="Q386" s="230"/>
      <c r="R386" s="230"/>
      <c r="S386" s="230"/>
      <c r="T386" s="231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32" t="s">
        <v>175</v>
      </c>
      <c r="AU386" s="232" t="s">
        <v>79</v>
      </c>
      <c r="AV386" s="12" t="s">
        <v>79</v>
      </c>
      <c r="AW386" s="12" t="s">
        <v>4</v>
      </c>
      <c r="AX386" s="12" t="s">
        <v>77</v>
      </c>
      <c r="AY386" s="232" t="s">
        <v>151</v>
      </c>
    </row>
    <row r="387" s="2" customFormat="1" ht="24.15" customHeight="1">
      <c r="A387" s="41"/>
      <c r="B387" s="42"/>
      <c r="C387" s="208" t="s">
        <v>1814</v>
      </c>
      <c r="D387" s="208" t="s">
        <v>152</v>
      </c>
      <c r="E387" s="209" t="s">
        <v>1815</v>
      </c>
      <c r="F387" s="210" t="s">
        <v>1816</v>
      </c>
      <c r="G387" s="211" t="s">
        <v>332</v>
      </c>
      <c r="H387" s="212">
        <v>1.8740000000000001</v>
      </c>
      <c r="I387" s="213"/>
      <c r="J387" s="214">
        <f>ROUND(I387*H387,2)</f>
        <v>0</v>
      </c>
      <c r="K387" s="210" t="s">
        <v>239</v>
      </c>
      <c r="L387" s="47"/>
      <c r="M387" s="215" t="s">
        <v>19</v>
      </c>
      <c r="N387" s="216" t="s">
        <v>40</v>
      </c>
      <c r="O387" s="87"/>
      <c r="P387" s="217">
        <f>O387*H387</f>
        <v>0</v>
      </c>
      <c r="Q387" s="217">
        <v>0</v>
      </c>
      <c r="R387" s="217">
        <f>Q387*H387</f>
        <v>0</v>
      </c>
      <c r="S387" s="217">
        <v>0</v>
      </c>
      <c r="T387" s="218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9" t="s">
        <v>212</v>
      </c>
      <c r="AT387" s="219" t="s">
        <v>152</v>
      </c>
      <c r="AU387" s="219" t="s">
        <v>79</v>
      </c>
      <c r="AY387" s="20" t="s">
        <v>151</v>
      </c>
      <c r="BE387" s="220">
        <f>IF(N387="základní",J387,0)</f>
        <v>0</v>
      </c>
      <c r="BF387" s="220">
        <f>IF(N387="snížená",J387,0)</f>
        <v>0</v>
      </c>
      <c r="BG387" s="220">
        <f>IF(N387="zákl. přenesená",J387,0)</f>
        <v>0</v>
      </c>
      <c r="BH387" s="220">
        <f>IF(N387="sníž. přenesená",J387,0)</f>
        <v>0</v>
      </c>
      <c r="BI387" s="220">
        <f>IF(N387="nulová",J387,0)</f>
        <v>0</v>
      </c>
      <c r="BJ387" s="20" t="s">
        <v>77</v>
      </c>
      <c r="BK387" s="220">
        <f>ROUND(I387*H387,2)</f>
        <v>0</v>
      </c>
      <c r="BL387" s="20" t="s">
        <v>212</v>
      </c>
      <c r="BM387" s="219" t="s">
        <v>1817</v>
      </c>
    </row>
    <row r="388" s="2" customFormat="1">
      <c r="A388" s="41"/>
      <c r="B388" s="42"/>
      <c r="C388" s="43"/>
      <c r="D388" s="245" t="s">
        <v>241</v>
      </c>
      <c r="E388" s="43"/>
      <c r="F388" s="246" t="s">
        <v>1818</v>
      </c>
      <c r="G388" s="43"/>
      <c r="H388" s="43"/>
      <c r="I388" s="247"/>
      <c r="J388" s="43"/>
      <c r="K388" s="43"/>
      <c r="L388" s="47"/>
      <c r="M388" s="248"/>
      <c r="N388" s="249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241</v>
      </c>
      <c r="AU388" s="20" t="s">
        <v>79</v>
      </c>
    </row>
    <row r="389" s="11" customFormat="1" ht="22.8" customHeight="1">
      <c r="A389" s="11"/>
      <c r="B389" s="194"/>
      <c r="C389" s="195"/>
      <c r="D389" s="196" t="s">
        <v>68</v>
      </c>
      <c r="E389" s="243" t="s">
        <v>1819</v>
      </c>
      <c r="F389" s="243" t="s">
        <v>1820</v>
      </c>
      <c r="G389" s="195"/>
      <c r="H389" s="195"/>
      <c r="I389" s="198"/>
      <c r="J389" s="244">
        <f>BK389</f>
        <v>0</v>
      </c>
      <c r="K389" s="195"/>
      <c r="L389" s="200"/>
      <c r="M389" s="201"/>
      <c r="N389" s="202"/>
      <c r="O389" s="202"/>
      <c r="P389" s="203">
        <f>SUM(P390:P397)</f>
        <v>0</v>
      </c>
      <c r="Q389" s="202"/>
      <c r="R389" s="203">
        <f>SUM(R390:R397)</f>
        <v>0.16237030000000002</v>
      </c>
      <c r="S389" s="202"/>
      <c r="T389" s="204">
        <f>SUM(T390:T397)</f>
        <v>0</v>
      </c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R389" s="205" t="s">
        <v>79</v>
      </c>
      <c r="AT389" s="206" t="s">
        <v>68</v>
      </c>
      <c r="AU389" s="206" t="s">
        <v>77</v>
      </c>
      <c r="AY389" s="205" t="s">
        <v>151</v>
      </c>
      <c r="BK389" s="207">
        <f>SUM(BK390:BK397)</f>
        <v>0</v>
      </c>
    </row>
    <row r="390" s="2" customFormat="1" ht="16.5" customHeight="1">
      <c r="A390" s="41"/>
      <c r="B390" s="42"/>
      <c r="C390" s="208" t="s">
        <v>1821</v>
      </c>
      <c r="D390" s="208" t="s">
        <v>152</v>
      </c>
      <c r="E390" s="209" t="s">
        <v>1822</v>
      </c>
      <c r="F390" s="210" t="s">
        <v>1823</v>
      </c>
      <c r="G390" s="211" t="s">
        <v>394</v>
      </c>
      <c r="H390" s="212">
        <v>3244</v>
      </c>
      <c r="I390" s="213"/>
      <c r="J390" s="214">
        <f>ROUND(I390*H390,2)</f>
        <v>0</v>
      </c>
      <c r="K390" s="210" t="s">
        <v>239</v>
      </c>
      <c r="L390" s="47"/>
      <c r="M390" s="215" t="s">
        <v>19</v>
      </c>
      <c r="N390" s="216" t="s">
        <v>40</v>
      </c>
      <c r="O390" s="87"/>
      <c r="P390" s="217">
        <f>O390*H390</f>
        <v>0</v>
      </c>
      <c r="Q390" s="217">
        <v>5.0000000000000002E-05</v>
      </c>
      <c r="R390" s="217">
        <f>Q390*H390</f>
        <v>0.16220000000000001</v>
      </c>
      <c r="S390" s="217">
        <v>0</v>
      </c>
      <c r="T390" s="218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9" t="s">
        <v>212</v>
      </c>
      <c r="AT390" s="219" t="s">
        <v>152</v>
      </c>
      <c r="AU390" s="219" t="s">
        <v>79</v>
      </c>
      <c r="AY390" s="20" t="s">
        <v>151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20" t="s">
        <v>77</v>
      </c>
      <c r="BK390" s="220">
        <f>ROUND(I390*H390,2)</f>
        <v>0</v>
      </c>
      <c r="BL390" s="20" t="s">
        <v>212</v>
      </c>
      <c r="BM390" s="219" t="s">
        <v>1824</v>
      </c>
    </row>
    <row r="391" s="2" customFormat="1">
      <c r="A391" s="41"/>
      <c r="B391" s="42"/>
      <c r="C391" s="43"/>
      <c r="D391" s="245" t="s">
        <v>241</v>
      </c>
      <c r="E391" s="43"/>
      <c r="F391" s="246" t="s">
        <v>1825</v>
      </c>
      <c r="G391" s="43"/>
      <c r="H391" s="43"/>
      <c r="I391" s="247"/>
      <c r="J391" s="43"/>
      <c r="K391" s="43"/>
      <c r="L391" s="47"/>
      <c r="M391" s="248"/>
      <c r="N391" s="249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241</v>
      </c>
      <c r="AU391" s="20" t="s">
        <v>79</v>
      </c>
    </row>
    <row r="392" s="12" customFormat="1">
      <c r="A392" s="12"/>
      <c r="B392" s="221"/>
      <c r="C392" s="222"/>
      <c r="D392" s="223" t="s">
        <v>175</v>
      </c>
      <c r="E392" s="224" t="s">
        <v>19</v>
      </c>
      <c r="F392" s="225" t="s">
        <v>1826</v>
      </c>
      <c r="G392" s="222"/>
      <c r="H392" s="226">
        <v>3244</v>
      </c>
      <c r="I392" s="227"/>
      <c r="J392" s="222"/>
      <c r="K392" s="222"/>
      <c r="L392" s="228"/>
      <c r="M392" s="229"/>
      <c r="N392" s="230"/>
      <c r="O392" s="230"/>
      <c r="P392" s="230"/>
      <c r="Q392" s="230"/>
      <c r="R392" s="230"/>
      <c r="S392" s="230"/>
      <c r="T392" s="231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T392" s="232" t="s">
        <v>175</v>
      </c>
      <c r="AU392" s="232" t="s">
        <v>79</v>
      </c>
      <c r="AV392" s="12" t="s">
        <v>79</v>
      </c>
      <c r="AW392" s="12" t="s">
        <v>31</v>
      </c>
      <c r="AX392" s="12" t="s">
        <v>77</v>
      </c>
      <c r="AY392" s="232" t="s">
        <v>151</v>
      </c>
    </row>
    <row r="393" s="2" customFormat="1" ht="16.5" customHeight="1">
      <c r="A393" s="41"/>
      <c r="B393" s="42"/>
      <c r="C393" s="208" t="s">
        <v>1827</v>
      </c>
      <c r="D393" s="208" t="s">
        <v>152</v>
      </c>
      <c r="E393" s="209" t="s">
        <v>1828</v>
      </c>
      <c r="F393" s="210" t="s">
        <v>1829</v>
      </c>
      <c r="G393" s="211" t="s">
        <v>332</v>
      </c>
      <c r="H393" s="212">
        <v>3.4060000000000001</v>
      </c>
      <c r="I393" s="213"/>
      <c r="J393" s="214">
        <f>ROUND(I393*H393,2)</f>
        <v>0</v>
      </c>
      <c r="K393" s="210" t="s">
        <v>19</v>
      </c>
      <c r="L393" s="47"/>
      <c r="M393" s="215" t="s">
        <v>19</v>
      </c>
      <c r="N393" s="216" t="s">
        <v>40</v>
      </c>
      <c r="O393" s="87"/>
      <c r="P393" s="217">
        <f>O393*H393</f>
        <v>0</v>
      </c>
      <c r="Q393" s="217">
        <v>5.0000000000000002E-05</v>
      </c>
      <c r="R393" s="217">
        <f>Q393*H393</f>
        <v>0.00017030000000000002</v>
      </c>
      <c r="S393" s="217">
        <v>0</v>
      </c>
      <c r="T393" s="218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9" t="s">
        <v>212</v>
      </c>
      <c r="AT393" s="219" t="s">
        <v>152</v>
      </c>
      <c r="AU393" s="219" t="s">
        <v>79</v>
      </c>
      <c r="AY393" s="20" t="s">
        <v>151</v>
      </c>
      <c r="BE393" s="220">
        <f>IF(N393="základní",J393,0)</f>
        <v>0</v>
      </c>
      <c r="BF393" s="220">
        <f>IF(N393="snížená",J393,0)</f>
        <v>0</v>
      </c>
      <c r="BG393" s="220">
        <f>IF(N393="zákl. přenesená",J393,0)</f>
        <v>0</v>
      </c>
      <c r="BH393" s="220">
        <f>IF(N393="sníž. přenesená",J393,0)</f>
        <v>0</v>
      </c>
      <c r="BI393" s="220">
        <f>IF(N393="nulová",J393,0)</f>
        <v>0</v>
      </c>
      <c r="BJ393" s="20" t="s">
        <v>77</v>
      </c>
      <c r="BK393" s="220">
        <f>ROUND(I393*H393,2)</f>
        <v>0</v>
      </c>
      <c r="BL393" s="20" t="s">
        <v>212</v>
      </c>
      <c r="BM393" s="219" t="s">
        <v>1830</v>
      </c>
    </row>
    <row r="394" s="12" customFormat="1">
      <c r="A394" s="12"/>
      <c r="B394" s="221"/>
      <c r="C394" s="222"/>
      <c r="D394" s="223" t="s">
        <v>175</v>
      </c>
      <c r="E394" s="224" t="s">
        <v>19</v>
      </c>
      <c r="F394" s="225" t="s">
        <v>1831</v>
      </c>
      <c r="G394" s="222"/>
      <c r="H394" s="226">
        <v>3.4060000000000001</v>
      </c>
      <c r="I394" s="227"/>
      <c r="J394" s="222"/>
      <c r="K394" s="222"/>
      <c r="L394" s="228"/>
      <c r="M394" s="229"/>
      <c r="N394" s="230"/>
      <c r="O394" s="230"/>
      <c r="P394" s="230"/>
      <c r="Q394" s="230"/>
      <c r="R394" s="230"/>
      <c r="S394" s="230"/>
      <c r="T394" s="231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T394" s="232" t="s">
        <v>175</v>
      </c>
      <c r="AU394" s="232" t="s">
        <v>79</v>
      </c>
      <c r="AV394" s="12" t="s">
        <v>79</v>
      </c>
      <c r="AW394" s="12" t="s">
        <v>31</v>
      </c>
      <c r="AX394" s="12" t="s">
        <v>69</v>
      </c>
      <c r="AY394" s="232" t="s">
        <v>151</v>
      </c>
    </row>
    <row r="395" s="14" customFormat="1">
      <c r="A395" s="14"/>
      <c r="B395" s="250"/>
      <c r="C395" s="251"/>
      <c r="D395" s="223" t="s">
        <v>175</v>
      </c>
      <c r="E395" s="252" t="s">
        <v>19</v>
      </c>
      <c r="F395" s="253" t="s">
        <v>249</v>
      </c>
      <c r="G395" s="251"/>
      <c r="H395" s="254">
        <v>3.4060000000000001</v>
      </c>
      <c r="I395" s="255"/>
      <c r="J395" s="251"/>
      <c r="K395" s="251"/>
      <c r="L395" s="256"/>
      <c r="M395" s="257"/>
      <c r="N395" s="258"/>
      <c r="O395" s="258"/>
      <c r="P395" s="258"/>
      <c r="Q395" s="258"/>
      <c r="R395" s="258"/>
      <c r="S395" s="258"/>
      <c r="T395" s="25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0" t="s">
        <v>175</v>
      </c>
      <c r="AU395" s="260" t="s">
        <v>79</v>
      </c>
      <c r="AV395" s="14" t="s">
        <v>150</v>
      </c>
      <c r="AW395" s="14" t="s">
        <v>31</v>
      </c>
      <c r="AX395" s="14" t="s">
        <v>77</v>
      </c>
      <c r="AY395" s="260" t="s">
        <v>151</v>
      </c>
    </row>
    <row r="396" s="2" customFormat="1" ht="24.15" customHeight="1">
      <c r="A396" s="41"/>
      <c r="B396" s="42"/>
      <c r="C396" s="208" t="s">
        <v>1832</v>
      </c>
      <c r="D396" s="208" t="s">
        <v>152</v>
      </c>
      <c r="E396" s="209" t="s">
        <v>1833</v>
      </c>
      <c r="F396" s="210" t="s">
        <v>1834</v>
      </c>
      <c r="G396" s="211" t="s">
        <v>332</v>
      </c>
      <c r="H396" s="212">
        <v>0.16200000000000001</v>
      </c>
      <c r="I396" s="213"/>
      <c r="J396" s="214">
        <f>ROUND(I396*H396,2)</f>
        <v>0</v>
      </c>
      <c r="K396" s="210" t="s">
        <v>239</v>
      </c>
      <c r="L396" s="47"/>
      <c r="M396" s="215" t="s">
        <v>19</v>
      </c>
      <c r="N396" s="216" t="s">
        <v>40</v>
      </c>
      <c r="O396" s="87"/>
      <c r="P396" s="217">
        <f>O396*H396</f>
        <v>0</v>
      </c>
      <c r="Q396" s="217">
        <v>0</v>
      </c>
      <c r="R396" s="217">
        <f>Q396*H396</f>
        <v>0</v>
      </c>
      <c r="S396" s="217">
        <v>0</v>
      </c>
      <c r="T396" s="218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9" t="s">
        <v>212</v>
      </c>
      <c r="AT396" s="219" t="s">
        <v>152</v>
      </c>
      <c r="AU396" s="219" t="s">
        <v>79</v>
      </c>
      <c r="AY396" s="20" t="s">
        <v>151</v>
      </c>
      <c r="BE396" s="220">
        <f>IF(N396="základní",J396,0)</f>
        <v>0</v>
      </c>
      <c r="BF396" s="220">
        <f>IF(N396="snížená",J396,0)</f>
        <v>0</v>
      </c>
      <c r="BG396" s="220">
        <f>IF(N396="zákl. přenesená",J396,0)</f>
        <v>0</v>
      </c>
      <c r="BH396" s="220">
        <f>IF(N396="sníž. přenesená",J396,0)</f>
        <v>0</v>
      </c>
      <c r="BI396" s="220">
        <f>IF(N396="nulová",J396,0)</f>
        <v>0</v>
      </c>
      <c r="BJ396" s="20" t="s">
        <v>77</v>
      </c>
      <c r="BK396" s="220">
        <f>ROUND(I396*H396,2)</f>
        <v>0</v>
      </c>
      <c r="BL396" s="20" t="s">
        <v>212</v>
      </c>
      <c r="BM396" s="219" t="s">
        <v>1835</v>
      </c>
    </row>
    <row r="397" s="2" customFormat="1">
      <c r="A397" s="41"/>
      <c r="B397" s="42"/>
      <c r="C397" s="43"/>
      <c r="D397" s="245" t="s">
        <v>241</v>
      </c>
      <c r="E397" s="43"/>
      <c r="F397" s="246" t="s">
        <v>1836</v>
      </c>
      <c r="G397" s="43"/>
      <c r="H397" s="43"/>
      <c r="I397" s="247"/>
      <c r="J397" s="43"/>
      <c r="K397" s="43"/>
      <c r="L397" s="47"/>
      <c r="M397" s="248"/>
      <c r="N397" s="249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241</v>
      </c>
      <c r="AU397" s="20" t="s">
        <v>79</v>
      </c>
    </row>
    <row r="398" s="11" customFormat="1" ht="22.8" customHeight="1">
      <c r="A398" s="11"/>
      <c r="B398" s="194"/>
      <c r="C398" s="195"/>
      <c r="D398" s="196" t="s">
        <v>68</v>
      </c>
      <c r="E398" s="243" t="s">
        <v>1837</v>
      </c>
      <c r="F398" s="243" t="s">
        <v>1838</v>
      </c>
      <c r="G398" s="195"/>
      <c r="H398" s="195"/>
      <c r="I398" s="198"/>
      <c r="J398" s="244">
        <f>BK398</f>
        <v>0</v>
      </c>
      <c r="K398" s="195"/>
      <c r="L398" s="200"/>
      <c r="M398" s="201"/>
      <c r="N398" s="202"/>
      <c r="O398" s="202"/>
      <c r="P398" s="203">
        <f>SUM(P399:P408)</f>
        <v>0</v>
      </c>
      <c r="Q398" s="202"/>
      <c r="R398" s="203">
        <f>SUM(R399:R408)</f>
        <v>0</v>
      </c>
      <c r="S398" s="202"/>
      <c r="T398" s="204">
        <f>SUM(T399:T408)</f>
        <v>0</v>
      </c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R398" s="205" t="s">
        <v>79</v>
      </c>
      <c r="AT398" s="206" t="s">
        <v>68</v>
      </c>
      <c r="AU398" s="206" t="s">
        <v>77</v>
      </c>
      <c r="AY398" s="205" t="s">
        <v>151</v>
      </c>
      <c r="BK398" s="207">
        <f>SUM(BK399:BK408)</f>
        <v>0</v>
      </c>
    </row>
    <row r="399" s="2" customFormat="1" ht="16.5" customHeight="1">
      <c r="A399" s="41"/>
      <c r="B399" s="42"/>
      <c r="C399" s="208" t="s">
        <v>1839</v>
      </c>
      <c r="D399" s="208" t="s">
        <v>152</v>
      </c>
      <c r="E399" s="209" t="s">
        <v>1840</v>
      </c>
      <c r="F399" s="210" t="s">
        <v>1841</v>
      </c>
      <c r="G399" s="211" t="s">
        <v>245</v>
      </c>
      <c r="H399" s="212">
        <v>77.200000000000003</v>
      </c>
      <c r="I399" s="213"/>
      <c r="J399" s="214">
        <f>ROUND(I399*H399,2)</f>
        <v>0</v>
      </c>
      <c r="K399" s="210" t="s">
        <v>19</v>
      </c>
      <c r="L399" s="47"/>
      <c r="M399" s="215" t="s">
        <v>19</v>
      </c>
      <c r="N399" s="216" t="s">
        <v>40</v>
      </c>
      <c r="O399" s="87"/>
      <c r="P399" s="217">
        <f>O399*H399</f>
        <v>0</v>
      </c>
      <c r="Q399" s="217">
        <v>0</v>
      </c>
      <c r="R399" s="217">
        <f>Q399*H399</f>
        <v>0</v>
      </c>
      <c r="S399" s="217">
        <v>0</v>
      </c>
      <c r="T399" s="218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9" t="s">
        <v>212</v>
      </c>
      <c r="AT399" s="219" t="s">
        <v>152</v>
      </c>
      <c r="AU399" s="219" t="s">
        <v>79</v>
      </c>
      <c r="AY399" s="20" t="s">
        <v>151</v>
      </c>
      <c r="BE399" s="220">
        <f>IF(N399="základní",J399,0)</f>
        <v>0</v>
      </c>
      <c r="BF399" s="220">
        <f>IF(N399="snížená",J399,0)</f>
        <v>0</v>
      </c>
      <c r="BG399" s="220">
        <f>IF(N399="zákl. přenesená",J399,0)</f>
        <v>0</v>
      </c>
      <c r="BH399" s="220">
        <f>IF(N399="sníž. přenesená",J399,0)</f>
        <v>0</v>
      </c>
      <c r="BI399" s="220">
        <f>IF(N399="nulová",J399,0)</f>
        <v>0</v>
      </c>
      <c r="BJ399" s="20" t="s">
        <v>77</v>
      </c>
      <c r="BK399" s="220">
        <f>ROUND(I399*H399,2)</f>
        <v>0</v>
      </c>
      <c r="BL399" s="20" t="s">
        <v>212</v>
      </c>
      <c r="BM399" s="219" t="s">
        <v>1842</v>
      </c>
    </row>
    <row r="400" s="15" customFormat="1">
      <c r="A400" s="15"/>
      <c r="B400" s="277"/>
      <c r="C400" s="278"/>
      <c r="D400" s="223" t="s">
        <v>175</v>
      </c>
      <c r="E400" s="279" t="s">
        <v>19</v>
      </c>
      <c r="F400" s="280" t="s">
        <v>1843</v>
      </c>
      <c r="G400" s="278"/>
      <c r="H400" s="279" t="s">
        <v>19</v>
      </c>
      <c r="I400" s="281"/>
      <c r="J400" s="278"/>
      <c r="K400" s="278"/>
      <c r="L400" s="282"/>
      <c r="M400" s="283"/>
      <c r="N400" s="284"/>
      <c r="O400" s="284"/>
      <c r="P400" s="284"/>
      <c r="Q400" s="284"/>
      <c r="R400" s="284"/>
      <c r="S400" s="284"/>
      <c r="T400" s="28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86" t="s">
        <v>175</v>
      </c>
      <c r="AU400" s="286" t="s">
        <v>79</v>
      </c>
      <c r="AV400" s="15" t="s">
        <v>77</v>
      </c>
      <c r="AW400" s="15" t="s">
        <v>31</v>
      </c>
      <c r="AX400" s="15" t="s">
        <v>69</v>
      </c>
      <c r="AY400" s="286" t="s">
        <v>151</v>
      </c>
    </row>
    <row r="401" s="15" customFormat="1">
      <c r="A401" s="15"/>
      <c r="B401" s="277"/>
      <c r="C401" s="278"/>
      <c r="D401" s="223" t="s">
        <v>175</v>
      </c>
      <c r="E401" s="279" t="s">
        <v>19</v>
      </c>
      <c r="F401" s="280" t="s">
        <v>1844</v>
      </c>
      <c r="G401" s="278"/>
      <c r="H401" s="279" t="s">
        <v>19</v>
      </c>
      <c r="I401" s="281"/>
      <c r="J401" s="278"/>
      <c r="K401" s="278"/>
      <c r="L401" s="282"/>
      <c r="M401" s="283"/>
      <c r="N401" s="284"/>
      <c r="O401" s="284"/>
      <c r="P401" s="284"/>
      <c r="Q401" s="284"/>
      <c r="R401" s="284"/>
      <c r="S401" s="284"/>
      <c r="T401" s="28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86" t="s">
        <v>175</v>
      </c>
      <c r="AU401" s="286" t="s">
        <v>79</v>
      </c>
      <c r="AV401" s="15" t="s">
        <v>77</v>
      </c>
      <c r="AW401" s="15" t="s">
        <v>31</v>
      </c>
      <c r="AX401" s="15" t="s">
        <v>69</v>
      </c>
      <c r="AY401" s="286" t="s">
        <v>151</v>
      </c>
    </row>
    <row r="402" s="12" customFormat="1">
      <c r="A402" s="12"/>
      <c r="B402" s="221"/>
      <c r="C402" s="222"/>
      <c r="D402" s="223" t="s">
        <v>175</v>
      </c>
      <c r="E402" s="224" t="s">
        <v>19</v>
      </c>
      <c r="F402" s="225" t="s">
        <v>1845</v>
      </c>
      <c r="G402" s="222"/>
      <c r="H402" s="226">
        <v>77.200000000000003</v>
      </c>
      <c r="I402" s="227"/>
      <c r="J402" s="222"/>
      <c r="K402" s="222"/>
      <c r="L402" s="228"/>
      <c r="M402" s="229"/>
      <c r="N402" s="230"/>
      <c r="O402" s="230"/>
      <c r="P402" s="230"/>
      <c r="Q402" s="230"/>
      <c r="R402" s="230"/>
      <c r="S402" s="230"/>
      <c r="T402" s="231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T402" s="232" t="s">
        <v>175</v>
      </c>
      <c r="AU402" s="232" t="s">
        <v>79</v>
      </c>
      <c r="AV402" s="12" t="s">
        <v>79</v>
      </c>
      <c r="AW402" s="12" t="s">
        <v>31</v>
      </c>
      <c r="AX402" s="12" t="s">
        <v>69</v>
      </c>
      <c r="AY402" s="232" t="s">
        <v>151</v>
      </c>
    </row>
    <row r="403" s="14" customFormat="1">
      <c r="A403" s="14"/>
      <c r="B403" s="250"/>
      <c r="C403" s="251"/>
      <c r="D403" s="223" t="s">
        <v>175</v>
      </c>
      <c r="E403" s="252" t="s">
        <v>19</v>
      </c>
      <c r="F403" s="253" t="s">
        <v>249</v>
      </c>
      <c r="G403" s="251"/>
      <c r="H403" s="254">
        <v>77.200000000000003</v>
      </c>
      <c r="I403" s="255"/>
      <c r="J403" s="251"/>
      <c r="K403" s="251"/>
      <c r="L403" s="256"/>
      <c r="M403" s="257"/>
      <c r="N403" s="258"/>
      <c r="O403" s="258"/>
      <c r="P403" s="258"/>
      <c r="Q403" s="258"/>
      <c r="R403" s="258"/>
      <c r="S403" s="258"/>
      <c r="T403" s="25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0" t="s">
        <v>175</v>
      </c>
      <c r="AU403" s="260" t="s">
        <v>79</v>
      </c>
      <c r="AV403" s="14" t="s">
        <v>150</v>
      </c>
      <c r="AW403" s="14" t="s">
        <v>31</v>
      </c>
      <c r="AX403" s="14" t="s">
        <v>77</v>
      </c>
      <c r="AY403" s="260" t="s">
        <v>151</v>
      </c>
    </row>
    <row r="404" s="2" customFormat="1" ht="16.5" customHeight="1">
      <c r="A404" s="41"/>
      <c r="B404" s="42"/>
      <c r="C404" s="208" t="s">
        <v>1846</v>
      </c>
      <c r="D404" s="208" t="s">
        <v>152</v>
      </c>
      <c r="E404" s="209" t="s">
        <v>1847</v>
      </c>
      <c r="F404" s="210" t="s">
        <v>1848</v>
      </c>
      <c r="G404" s="211" t="s">
        <v>245</v>
      </c>
      <c r="H404" s="212">
        <v>23.899999999999999</v>
      </c>
      <c r="I404" s="213"/>
      <c r="J404" s="214">
        <f>ROUND(I404*H404,2)</f>
        <v>0</v>
      </c>
      <c r="K404" s="210" t="s">
        <v>19</v>
      </c>
      <c r="L404" s="47"/>
      <c r="M404" s="215" t="s">
        <v>19</v>
      </c>
      <c r="N404" s="216" t="s">
        <v>40</v>
      </c>
      <c r="O404" s="87"/>
      <c r="P404" s="217">
        <f>O404*H404</f>
        <v>0</v>
      </c>
      <c r="Q404" s="217">
        <v>0</v>
      </c>
      <c r="R404" s="217">
        <f>Q404*H404</f>
        <v>0</v>
      </c>
      <c r="S404" s="217">
        <v>0</v>
      </c>
      <c r="T404" s="218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9" t="s">
        <v>212</v>
      </c>
      <c r="AT404" s="219" t="s">
        <v>152</v>
      </c>
      <c r="AU404" s="219" t="s">
        <v>79</v>
      </c>
      <c r="AY404" s="20" t="s">
        <v>151</v>
      </c>
      <c r="BE404" s="220">
        <f>IF(N404="základní",J404,0)</f>
        <v>0</v>
      </c>
      <c r="BF404" s="220">
        <f>IF(N404="snížená",J404,0)</f>
        <v>0</v>
      </c>
      <c r="BG404" s="220">
        <f>IF(N404="zákl. přenesená",J404,0)</f>
        <v>0</v>
      </c>
      <c r="BH404" s="220">
        <f>IF(N404="sníž. přenesená",J404,0)</f>
        <v>0</v>
      </c>
      <c r="BI404" s="220">
        <f>IF(N404="nulová",J404,0)</f>
        <v>0</v>
      </c>
      <c r="BJ404" s="20" t="s">
        <v>77</v>
      </c>
      <c r="BK404" s="220">
        <f>ROUND(I404*H404,2)</f>
        <v>0</v>
      </c>
      <c r="BL404" s="20" t="s">
        <v>212</v>
      </c>
      <c r="BM404" s="219" t="s">
        <v>1849</v>
      </c>
    </row>
    <row r="405" s="15" customFormat="1">
      <c r="A405" s="15"/>
      <c r="B405" s="277"/>
      <c r="C405" s="278"/>
      <c r="D405" s="223" t="s">
        <v>175</v>
      </c>
      <c r="E405" s="279" t="s">
        <v>19</v>
      </c>
      <c r="F405" s="280" t="s">
        <v>1844</v>
      </c>
      <c r="G405" s="278"/>
      <c r="H405" s="279" t="s">
        <v>19</v>
      </c>
      <c r="I405" s="281"/>
      <c r="J405" s="278"/>
      <c r="K405" s="278"/>
      <c r="L405" s="282"/>
      <c r="M405" s="283"/>
      <c r="N405" s="284"/>
      <c r="O405" s="284"/>
      <c r="P405" s="284"/>
      <c r="Q405" s="284"/>
      <c r="R405" s="284"/>
      <c r="S405" s="284"/>
      <c r="T405" s="28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86" t="s">
        <v>175</v>
      </c>
      <c r="AU405" s="286" t="s">
        <v>79</v>
      </c>
      <c r="AV405" s="15" t="s">
        <v>77</v>
      </c>
      <c r="AW405" s="15" t="s">
        <v>31</v>
      </c>
      <c r="AX405" s="15" t="s">
        <v>69</v>
      </c>
      <c r="AY405" s="286" t="s">
        <v>151</v>
      </c>
    </row>
    <row r="406" s="12" customFormat="1">
      <c r="A406" s="12"/>
      <c r="B406" s="221"/>
      <c r="C406" s="222"/>
      <c r="D406" s="223" t="s">
        <v>175</v>
      </c>
      <c r="E406" s="224" t="s">
        <v>19</v>
      </c>
      <c r="F406" s="225" t="s">
        <v>1850</v>
      </c>
      <c r="G406" s="222"/>
      <c r="H406" s="226">
        <v>11.9</v>
      </c>
      <c r="I406" s="227"/>
      <c r="J406" s="222"/>
      <c r="K406" s="222"/>
      <c r="L406" s="228"/>
      <c r="M406" s="229"/>
      <c r="N406" s="230"/>
      <c r="O406" s="230"/>
      <c r="P406" s="230"/>
      <c r="Q406" s="230"/>
      <c r="R406" s="230"/>
      <c r="S406" s="230"/>
      <c r="T406" s="231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T406" s="232" t="s">
        <v>175</v>
      </c>
      <c r="AU406" s="232" t="s">
        <v>79</v>
      </c>
      <c r="AV406" s="12" t="s">
        <v>79</v>
      </c>
      <c r="AW406" s="12" t="s">
        <v>31</v>
      </c>
      <c r="AX406" s="12" t="s">
        <v>69</v>
      </c>
      <c r="AY406" s="232" t="s">
        <v>151</v>
      </c>
    </row>
    <row r="407" s="12" customFormat="1">
      <c r="A407" s="12"/>
      <c r="B407" s="221"/>
      <c r="C407" s="222"/>
      <c r="D407" s="223" t="s">
        <v>175</v>
      </c>
      <c r="E407" s="224" t="s">
        <v>19</v>
      </c>
      <c r="F407" s="225" t="s">
        <v>1851</v>
      </c>
      <c r="G407" s="222"/>
      <c r="H407" s="226">
        <v>12</v>
      </c>
      <c r="I407" s="227"/>
      <c r="J407" s="222"/>
      <c r="K407" s="222"/>
      <c r="L407" s="228"/>
      <c r="M407" s="229"/>
      <c r="N407" s="230"/>
      <c r="O407" s="230"/>
      <c r="P407" s="230"/>
      <c r="Q407" s="230"/>
      <c r="R407" s="230"/>
      <c r="S407" s="230"/>
      <c r="T407" s="231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T407" s="232" t="s">
        <v>175</v>
      </c>
      <c r="AU407" s="232" t="s">
        <v>79</v>
      </c>
      <c r="AV407" s="12" t="s">
        <v>79</v>
      </c>
      <c r="AW407" s="12" t="s">
        <v>31</v>
      </c>
      <c r="AX407" s="12" t="s">
        <v>69</v>
      </c>
      <c r="AY407" s="232" t="s">
        <v>151</v>
      </c>
    </row>
    <row r="408" s="14" customFormat="1">
      <c r="A408" s="14"/>
      <c r="B408" s="250"/>
      <c r="C408" s="251"/>
      <c r="D408" s="223" t="s">
        <v>175</v>
      </c>
      <c r="E408" s="252" t="s">
        <v>19</v>
      </c>
      <c r="F408" s="253" t="s">
        <v>249</v>
      </c>
      <c r="G408" s="251"/>
      <c r="H408" s="254">
        <v>23.899999999999999</v>
      </c>
      <c r="I408" s="255"/>
      <c r="J408" s="251"/>
      <c r="K408" s="251"/>
      <c r="L408" s="256"/>
      <c r="M408" s="274"/>
      <c r="N408" s="275"/>
      <c r="O408" s="275"/>
      <c r="P408" s="275"/>
      <c r="Q408" s="275"/>
      <c r="R408" s="275"/>
      <c r="S408" s="275"/>
      <c r="T408" s="27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0" t="s">
        <v>175</v>
      </c>
      <c r="AU408" s="260" t="s">
        <v>79</v>
      </c>
      <c r="AV408" s="14" t="s">
        <v>150</v>
      </c>
      <c r="AW408" s="14" t="s">
        <v>31</v>
      </c>
      <c r="AX408" s="14" t="s">
        <v>77</v>
      </c>
      <c r="AY408" s="260" t="s">
        <v>151</v>
      </c>
    </row>
    <row r="409" s="2" customFormat="1" ht="6.96" customHeight="1">
      <c r="A409" s="41"/>
      <c r="B409" s="62"/>
      <c r="C409" s="63"/>
      <c r="D409" s="63"/>
      <c r="E409" s="63"/>
      <c r="F409" s="63"/>
      <c r="G409" s="63"/>
      <c r="H409" s="63"/>
      <c r="I409" s="63"/>
      <c r="J409" s="63"/>
      <c r="K409" s="63"/>
      <c r="L409" s="47"/>
      <c r="M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</sheetData>
  <sheetProtection sheet="1" autoFilter="0" formatColumns="0" formatRows="0" objects="1" scenarios="1" spinCount="100000" saltValue="obSlo0VwJTBaHSFBQzCB8pFJWRdZ4RmB2c1H93DB6hfXHw9nshv5Y47KzIzs+4Adg6mx+ZHdAsewipn0Cq8o7A==" hashValue="JXl0K/JQnYfCTawF+dWBjUzhHW3lQgyZMYstHadDuQLsJk7yrqVGxwkFFEV/b7zKRSDtJ/inTbhcUCeAZPYGuw==" algorithmName="SHA-512" password="CC35"/>
  <autoFilter ref="C91:K408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15001106"/>
    <hyperlink ref="F100" r:id="rId2" display="https://podminky.urs.cz/item/CS_URS_2024_02/115101201"/>
    <hyperlink ref="F104" r:id="rId3" display="https://podminky.urs.cz/item/CS_URS_2024_02/115101301"/>
    <hyperlink ref="F108" r:id="rId4" display="https://podminky.urs.cz/item/CS_URS_2024_02/124253101"/>
    <hyperlink ref="F113" r:id="rId5" display="https://podminky.urs.cz/item/CS_URS_2024_02/162251102"/>
    <hyperlink ref="F117" r:id="rId6" display="https://podminky.urs.cz/item/CS_URS_2024_02/162751117"/>
    <hyperlink ref="F122" r:id="rId7" display="https://podminky.urs.cz/item/CS_URS_2024_02/162751119"/>
    <hyperlink ref="F126" r:id="rId8" display="https://podminky.urs.cz/item/CS_URS_2024_02/167151111"/>
    <hyperlink ref="F130" r:id="rId9" display="https://podminky.urs.cz/item/CS_URS_2024_02/171103202"/>
    <hyperlink ref="F134" r:id="rId10" display="https://podminky.urs.cz/item/CS_URS_2024_02/171201231"/>
    <hyperlink ref="F138" r:id="rId11" display="https://podminky.urs.cz/item/CS_URS_2024_02/171251201"/>
    <hyperlink ref="F142" r:id="rId12" display="https://podminky.urs.cz/item/CS_URS_2024_02/174151101"/>
    <hyperlink ref="F157" r:id="rId13" display="https://podminky.urs.cz/item/CS_URS_2024_02/212752102"/>
    <hyperlink ref="F161" r:id="rId14" display="https://podminky.urs.cz/item/CS_URS_2024_02/273313511"/>
    <hyperlink ref="F165" r:id="rId15" display="https://podminky.urs.cz/item/CS_URS_2024_02/274322611"/>
    <hyperlink ref="F170" r:id="rId16" display="https://podminky.urs.cz/item/CS_URS_2024_02/275321511"/>
    <hyperlink ref="F175" r:id="rId17" display="https://podminky.urs.cz/item/CS_URS_2024_02/275351121"/>
    <hyperlink ref="F180" r:id="rId18" display="https://podminky.urs.cz/item/CS_URS_2024_02/275351122"/>
    <hyperlink ref="F185" r:id="rId19" display="https://podminky.urs.cz/item/CS_URS_2024_02/275361821"/>
    <hyperlink ref="F187" r:id="rId20" display="https://podminky.urs.cz/item/CS_URS_2024_02/279321311"/>
    <hyperlink ref="F191" r:id="rId21" display="https://podminky.urs.cz/item/CS_URS_2024_02/279351311"/>
    <hyperlink ref="F194" r:id="rId22" display="https://podminky.urs.cz/item/CS_URS_2024_02/279351312"/>
    <hyperlink ref="F198" r:id="rId23" display="https://podminky.urs.cz/item/CS_URS_2024_02/279362021"/>
    <hyperlink ref="F203" r:id="rId24" display="https://podminky.urs.cz/item/CS_URS_2024_02/317321018"/>
    <hyperlink ref="F207" r:id="rId25" display="https://podminky.urs.cz/item/CS_URS_2024_02/317351105"/>
    <hyperlink ref="F211" r:id="rId26" display="https://podminky.urs.cz/item/CS_URS_2024_02/317351106"/>
    <hyperlink ref="F213" r:id="rId27" display="https://podminky.urs.cz/item/CS_URS_2024_02/317361016"/>
    <hyperlink ref="F217" r:id="rId28" display="https://podminky.urs.cz/item/CS_URS_2024_02/334323118"/>
    <hyperlink ref="F227" r:id="rId29" display="https://podminky.urs.cz/item/CS_URS_2024_02/334351112"/>
    <hyperlink ref="F235" r:id="rId30" display="https://podminky.urs.cz/item/CS_URS_2024_02/334351211"/>
    <hyperlink ref="F243" r:id="rId31" display="https://podminky.urs.cz/item/CS_URS_2024_02/334361226"/>
    <hyperlink ref="F247" r:id="rId32" display="https://podminky.urs.cz/item/CS_URS_2024_02/421321129"/>
    <hyperlink ref="F251" r:id="rId33" display="https://podminky.urs.cz/item/CS_URS_2024_02/421351112"/>
    <hyperlink ref="F254" r:id="rId34" display="https://podminky.urs.cz/item/CS_URS_2024_02/421351212"/>
    <hyperlink ref="F258" r:id="rId35" display="https://podminky.urs.cz/item/CS_URS_2024_02/421361226"/>
    <hyperlink ref="F260" r:id="rId36" display="https://podminky.urs.cz/item/CS_URS_2024_02/465512127"/>
    <hyperlink ref="F265" r:id="rId37" display="https://podminky.urs.cz/item/CS_URS_2024_02/451317122"/>
    <hyperlink ref="F270" r:id="rId38" display="https://podminky.urs.cz/item/CS_URS_2024_02/452318510"/>
    <hyperlink ref="F278" r:id="rId39" display="https://podminky.urs.cz/item/CS_URS_2024_02/463212121"/>
    <hyperlink ref="F281" r:id="rId40" display="https://podminky.urs.cz/item/CS_URS_2024_02/463212191"/>
    <hyperlink ref="F284" r:id="rId41" display="https://podminky.urs.cz/item/CS_URS_2024_02/564861011"/>
    <hyperlink ref="F288" r:id="rId42" display="https://podminky.urs.cz/item/CS_URS_2024_02/565145121"/>
    <hyperlink ref="F291" r:id="rId43" display="https://podminky.urs.cz/item/CS_URS_2024_02/564952111"/>
    <hyperlink ref="F294" r:id="rId44" display="https://podminky.urs.cz/item/CS_URS_2024_02/573191111"/>
    <hyperlink ref="F298" r:id="rId45" display="https://podminky.urs.cz/item/CS_URS_2024_02/573211107"/>
    <hyperlink ref="F301" r:id="rId46" display="https://podminky.urs.cz/item/CS_URS_2024_02/577134211"/>
    <hyperlink ref="F306" r:id="rId47" display="https://podminky.urs.cz/item/CS_URS_2024_02/577146111"/>
    <hyperlink ref="F310" r:id="rId48" display="https://podminky.urs.cz/item/CS_URS_2024_02/578143113"/>
    <hyperlink ref="F314" r:id="rId49" display="https://podminky.urs.cz/item/CS_URS_2024_02/631311132"/>
    <hyperlink ref="F319" r:id="rId50" display="https://podminky.urs.cz/item/CS_URS_2024_02/631362021"/>
    <hyperlink ref="F324" r:id="rId51" display="https://podminky.urs.cz/item/CS_URS_2024_02/916131212"/>
    <hyperlink ref="F329" r:id="rId52" display="https://podminky.urs.cz/item/CS_URS_2024_02/916131213"/>
    <hyperlink ref="F335" r:id="rId53" display="https://podminky.urs.cz/item/CS_URS_2024_02/949101111"/>
    <hyperlink ref="F337" r:id="rId54" display="https://podminky.urs.cz/item/CS_URS_2024_02/953334624"/>
    <hyperlink ref="F341" r:id="rId55" display="https://podminky.urs.cz/item/CS_URS_2024_02/953961114"/>
    <hyperlink ref="F346" r:id="rId56" display="https://podminky.urs.cz/item/CS_URS_2024_02/998212111"/>
    <hyperlink ref="F350" r:id="rId57" display="https://podminky.urs.cz/item/CS_URS_2024_02/711311001"/>
    <hyperlink ref="F368" r:id="rId58" display="https://podminky.urs.cz/item/CS_URS_2024_02/711321132"/>
    <hyperlink ref="F376" r:id="rId59" display="https://podminky.urs.cz/item/CS_URS_2024_02/711341564"/>
    <hyperlink ref="F388" r:id="rId60" display="https://podminky.urs.cz/item/CS_URS_2024_02/998711102"/>
    <hyperlink ref="F391" r:id="rId61" display="https://podminky.urs.cz/item/CS_URS_2024_02/767995115"/>
    <hyperlink ref="F397" r:id="rId62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1" customFormat="1" ht="12" customHeight="1">
      <c r="B8" s="23"/>
      <c r="D8" s="145" t="s">
        <v>128</v>
      </c>
      <c r="L8" s="23"/>
    </row>
    <row r="9" s="2" customFormat="1" ht="16.5" customHeight="1">
      <c r="A9" s="41"/>
      <c r="B9" s="47"/>
      <c r="C9" s="41"/>
      <c r="D9" s="41"/>
      <c r="E9" s="146" t="s">
        <v>1490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1852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1853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16. 10. 2024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ROUND(J90,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ROUND((SUM(BE90:BE120)),  2)</f>
        <v>0</v>
      </c>
      <c r="G35" s="41"/>
      <c r="H35" s="41"/>
      <c r="I35" s="160">
        <v>0.20999999999999999</v>
      </c>
      <c r="J35" s="159">
        <f>ROUND(((SUM(BE90:BE120))*I35),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ROUND((SUM(BF90:BF120)),  2)</f>
        <v>0</v>
      </c>
      <c r="G36" s="41"/>
      <c r="H36" s="41"/>
      <c r="I36" s="160">
        <v>0.12</v>
      </c>
      <c r="J36" s="159">
        <f>ROUND(((SUM(BF90:BF120))*I36),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ROUND((SUM(BG90:BG120)),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ROUND((SUM(BH90:BH120)),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ROUND((SUM(BI90:BI120)),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Polní cesty a ÚSES stavby D6 Lubenec - obchvat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1490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1852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SO-900 - Bourací práce starého mostu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16. 10. 2024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131</v>
      </c>
      <c r="D61" s="174"/>
      <c r="E61" s="174"/>
      <c r="F61" s="174"/>
      <c r="G61" s="174"/>
      <c r="H61" s="174"/>
      <c r="I61" s="174"/>
      <c r="J61" s="175" t="s">
        <v>132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133</v>
      </c>
    </row>
    <row r="64" s="9" customFormat="1" ht="24.96" customHeight="1">
      <c r="A64" s="9"/>
      <c r="B64" s="177"/>
      <c r="C64" s="178"/>
      <c r="D64" s="179" t="s">
        <v>222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3" customFormat="1" ht="19.92" customHeight="1">
      <c r="A65" s="13"/>
      <c r="B65" s="238"/>
      <c r="C65" s="128"/>
      <c r="D65" s="239" t="s">
        <v>229</v>
      </c>
      <c r="E65" s="240"/>
      <c r="F65" s="240"/>
      <c r="G65" s="240"/>
      <c r="H65" s="240"/>
      <c r="I65" s="240"/>
      <c r="J65" s="241">
        <f>J92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38"/>
      <c r="C66" s="128"/>
      <c r="D66" s="239" t="s">
        <v>230</v>
      </c>
      <c r="E66" s="240"/>
      <c r="F66" s="240"/>
      <c r="G66" s="240"/>
      <c r="H66" s="240"/>
      <c r="I66" s="240"/>
      <c r="J66" s="241">
        <f>J105</f>
        <v>0</v>
      </c>
      <c r="K66" s="128"/>
      <c r="L66" s="24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38"/>
      <c r="C67" s="128"/>
      <c r="D67" s="239" t="s">
        <v>231</v>
      </c>
      <c r="E67" s="240"/>
      <c r="F67" s="240"/>
      <c r="G67" s="240"/>
      <c r="H67" s="240"/>
      <c r="I67" s="240"/>
      <c r="J67" s="241">
        <f>J111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38"/>
      <c r="C68" s="128"/>
      <c r="D68" s="239" t="s">
        <v>232</v>
      </c>
      <c r="E68" s="240"/>
      <c r="F68" s="240"/>
      <c r="G68" s="240"/>
      <c r="H68" s="240"/>
      <c r="I68" s="240"/>
      <c r="J68" s="241">
        <f>J118</f>
        <v>0</v>
      </c>
      <c r="K68" s="128"/>
      <c r="L68" s="24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135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Polní cesty a ÚSES stavby D6 Lubenec - obchvat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128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2" t="s">
        <v>1490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1852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SO-900 - Bourací práce starého mostu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 xml:space="preserve"> </v>
      </c>
      <c r="G84" s="43"/>
      <c r="H84" s="43"/>
      <c r="I84" s="35" t="s">
        <v>23</v>
      </c>
      <c r="J84" s="75" t="str">
        <f>IF(J14="","",J14)</f>
        <v>16. 10. 2024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 xml:space="preserve"> </v>
      </c>
      <c r="G86" s="43"/>
      <c r="H86" s="43"/>
      <c r="I86" s="35" t="s">
        <v>30</v>
      </c>
      <c r="J86" s="39" t="str">
        <f>E23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IF(E20="","",E20)</f>
        <v>Vyplň údaj</v>
      </c>
      <c r="G87" s="43"/>
      <c r="H87" s="43"/>
      <c r="I87" s="35" t="s">
        <v>32</v>
      </c>
      <c r="J87" s="39" t="str">
        <f>E26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0" customFormat="1" ht="29.28" customHeight="1">
      <c r="A89" s="183"/>
      <c r="B89" s="184"/>
      <c r="C89" s="185" t="s">
        <v>136</v>
      </c>
      <c r="D89" s="186" t="s">
        <v>54</v>
      </c>
      <c r="E89" s="186" t="s">
        <v>50</v>
      </c>
      <c r="F89" s="186" t="s">
        <v>51</v>
      </c>
      <c r="G89" s="186" t="s">
        <v>137</v>
      </c>
      <c r="H89" s="186" t="s">
        <v>138</v>
      </c>
      <c r="I89" s="186" t="s">
        <v>139</v>
      </c>
      <c r="J89" s="186" t="s">
        <v>132</v>
      </c>
      <c r="K89" s="187" t="s">
        <v>140</v>
      </c>
      <c r="L89" s="188"/>
      <c r="M89" s="95" t="s">
        <v>19</v>
      </c>
      <c r="N89" s="96" t="s">
        <v>39</v>
      </c>
      <c r="O89" s="96" t="s">
        <v>141</v>
      </c>
      <c r="P89" s="96" t="s">
        <v>142</v>
      </c>
      <c r="Q89" s="96" t="s">
        <v>143</v>
      </c>
      <c r="R89" s="96" t="s">
        <v>144</v>
      </c>
      <c r="S89" s="96" t="s">
        <v>145</v>
      </c>
      <c r="T89" s="97" t="s">
        <v>146</v>
      </c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</row>
    <row r="90" s="2" customFormat="1" ht="22.8" customHeight="1">
      <c r="A90" s="41"/>
      <c r="B90" s="42"/>
      <c r="C90" s="102" t="s">
        <v>147</v>
      </c>
      <c r="D90" s="43"/>
      <c r="E90" s="43"/>
      <c r="F90" s="43"/>
      <c r="G90" s="43"/>
      <c r="H90" s="43"/>
      <c r="I90" s="43"/>
      <c r="J90" s="189">
        <f>BK90</f>
        <v>0</v>
      </c>
      <c r="K90" s="43"/>
      <c r="L90" s="47"/>
      <c r="M90" s="98"/>
      <c r="N90" s="190"/>
      <c r="O90" s="99"/>
      <c r="P90" s="191">
        <f>P91</f>
        <v>0</v>
      </c>
      <c r="Q90" s="99"/>
      <c r="R90" s="191">
        <f>R91</f>
        <v>1.728</v>
      </c>
      <c r="S90" s="99"/>
      <c r="T90" s="192">
        <f>T91</f>
        <v>39.988880000000002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133</v>
      </c>
      <c r="BK90" s="193">
        <f>BK91</f>
        <v>0</v>
      </c>
    </row>
    <row r="91" s="11" customFormat="1" ht="25.92" customHeight="1">
      <c r="A91" s="11"/>
      <c r="B91" s="194"/>
      <c r="C91" s="195"/>
      <c r="D91" s="196" t="s">
        <v>68</v>
      </c>
      <c r="E91" s="197" t="s">
        <v>233</v>
      </c>
      <c r="F91" s="197" t="s">
        <v>234</v>
      </c>
      <c r="G91" s="195"/>
      <c r="H91" s="195"/>
      <c r="I91" s="198"/>
      <c r="J91" s="199">
        <f>BK91</f>
        <v>0</v>
      </c>
      <c r="K91" s="195"/>
      <c r="L91" s="200"/>
      <c r="M91" s="201"/>
      <c r="N91" s="202"/>
      <c r="O91" s="202"/>
      <c r="P91" s="203">
        <f>P92+P105+P111+P118</f>
        <v>0</v>
      </c>
      <c r="Q91" s="202"/>
      <c r="R91" s="203">
        <f>R92+R105+R111+R118</f>
        <v>1.728</v>
      </c>
      <c r="S91" s="202"/>
      <c r="T91" s="204">
        <f>T92+T105+T111+T118</f>
        <v>39.988880000000002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205" t="s">
        <v>77</v>
      </c>
      <c r="AT91" s="206" t="s">
        <v>68</v>
      </c>
      <c r="AU91" s="206" t="s">
        <v>69</v>
      </c>
      <c r="AY91" s="205" t="s">
        <v>151</v>
      </c>
      <c r="BK91" s="207">
        <f>BK92+BK105+BK111+BK118</f>
        <v>0</v>
      </c>
    </row>
    <row r="92" s="11" customFormat="1" ht="22.8" customHeight="1">
      <c r="A92" s="11"/>
      <c r="B92" s="194"/>
      <c r="C92" s="195"/>
      <c r="D92" s="196" t="s">
        <v>68</v>
      </c>
      <c r="E92" s="243" t="s">
        <v>185</v>
      </c>
      <c r="F92" s="243" t="s">
        <v>554</v>
      </c>
      <c r="G92" s="195"/>
      <c r="H92" s="195"/>
      <c r="I92" s="198"/>
      <c r="J92" s="244">
        <f>BK92</f>
        <v>0</v>
      </c>
      <c r="K92" s="195"/>
      <c r="L92" s="200"/>
      <c r="M92" s="201"/>
      <c r="N92" s="202"/>
      <c r="O92" s="202"/>
      <c r="P92" s="203">
        <f>SUM(P93:P104)</f>
        <v>0</v>
      </c>
      <c r="Q92" s="202"/>
      <c r="R92" s="203">
        <f>SUM(R93:R104)</f>
        <v>1.728</v>
      </c>
      <c r="S92" s="202"/>
      <c r="T92" s="204">
        <f>SUM(T93:T104)</f>
        <v>39.988880000000002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5" t="s">
        <v>77</v>
      </c>
      <c r="AT92" s="206" t="s">
        <v>68</v>
      </c>
      <c r="AU92" s="206" t="s">
        <v>77</v>
      </c>
      <c r="AY92" s="205" t="s">
        <v>151</v>
      </c>
      <c r="BK92" s="207">
        <f>SUM(BK93:BK104)</f>
        <v>0</v>
      </c>
    </row>
    <row r="93" s="2" customFormat="1" ht="16.5" customHeight="1">
      <c r="A93" s="41"/>
      <c r="B93" s="42"/>
      <c r="C93" s="208" t="s">
        <v>77</v>
      </c>
      <c r="D93" s="208" t="s">
        <v>152</v>
      </c>
      <c r="E93" s="209" t="s">
        <v>1854</v>
      </c>
      <c r="F93" s="210" t="s">
        <v>1855</v>
      </c>
      <c r="G93" s="211" t="s">
        <v>276</v>
      </c>
      <c r="H93" s="212">
        <v>14.4</v>
      </c>
      <c r="I93" s="213"/>
      <c r="J93" s="214">
        <f>ROUND(I93*H93,2)</f>
        <v>0</v>
      </c>
      <c r="K93" s="210" t="s">
        <v>239</v>
      </c>
      <c r="L93" s="47"/>
      <c r="M93" s="215" t="s">
        <v>19</v>
      </c>
      <c r="N93" s="216" t="s">
        <v>40</v>
      </c>
      <c r="O93" s="87"/>
      <c r="P93" s="217">
        <f>O93*H93</f>
        <v>0</v>
      </c>
      <c r="Q93" s="217">
        <v>0.12</v>
      </c>
      <c r="R93" s="217">
        <f>Q93*H93</f>
        <v>1.728</v>
      </c>
      <c r="S93" s="217">
        <v>2.4900000000000002</v>
      </c>
      <c r="T93" s="218">
        <f>S93*H93</f>
        <v>35.856000000000002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150</v>
      </c>
      <c r="AT93" s="219" t="s">
        <v>152</v>
      </c>
      <c r="AU93" s="219" t="s">
        <v>79</v>
      </c>
      <c r="AY93" s="20" t="s">
        <v>151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77</v>
      </c>
      <c r="BK93" s="220">
        <f>ROUND(I93*H93,2)</f>
        <v>0</v>
      </c>
      <c r="BL93" s="20" t="s">
        <v>150</v>
      </c>
      <c r="BM93" s="219" t="s">
        <v>1856</v>
      </c>
    </row>
    <row r="94" s="2" customFormat="1">
      <c r="A94" s="41"/>
      <c r="B94" s="42"/>
      <c r="C94" s="43"/>
      <c r="D94" s="245" t="s">
        <v>241</v>
      </c>
      <c r="E94" s="43"/>
      <c r="F94" s="246" t="s">
        <v>1857</v>
      </c>
      <c r="G94" s="43"/>
      <c r="H94" s="43"/>
      <c r="I94" s="247"/>
      <c r="J94" s="43"/>
      <c r="K94" s="43"/>
      <c r="L94" s="47"/>
      <c r="M94" s="248"/>
      <c r="N94" s="249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241</v>
      </c>
      <c r="AU94" s="20" t="s">
        <v>79</v>
      </c>
    </row>
    <row r="95" s="12" customFormat="1">
      <c r="A95" s="12"/>
      <c r="B95" s="221"/>
      <c r="C95" s="222"/>
      <c r="D95" s="223" t="s">
        <v>175</v>
      </c>
      <c r="E95" s="224" t="s">
        <v>19</v>
      </c>
      <c r="F95" s="225" t="s">
        <v>1858</v>
      </c>
      <c r="G95" s="222"/>
      <c r="H95" s="226">
        <v>14.4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2" t="s">
        <v>175</v>
      </c>
      <c r="AU95" s="232" t="s">
        <v>79</v>
      </c>
      <c r="AV95" s="12" t="s">
        <v>79</v>
      </c>
      <c r="AW95" s="12" t="s">
        <v>31</v>
      </c>
      <c r="AX95" s="12" t="s">
        <v>69</v>
      </c>
      <c r="AY95" s="232" t="s">
        <v>151</v>
      </c>
    </row>
    <row r="96" s="14" customFormat="1">
      <c r="A96" s="14"/>
      <c r="B96" s="250"/>
      <c r="C96" s="251"/>
      <c r="D96" s="223" t="s">
        <v>175</v>
      </c>
      <c r="E96" s="252" t="s">
        <v>19</v>
      </c>
      <c r="F96" s="253" t="s">
        <v>249</v>
      </c>
      <c r="G96" s="251"/>
      <c r="H96" s="254">
        <v>14.4</v>
      </c>
      <c r="I96" s="255"/>
      <c r="J96" s="251"/>
      <c r="K96" s="251"/>
      <c r="L96" s="256"/>
      <c r="M96" s="257"/>
      <c r="N96" s="258"/>
      <c r="O96" s="258"/>
      <c r="P96" s="258"/>
      <c r="Q96" s="258"/>
      <c r="R96" s="258"/>
      <c r="S96" s="258"/>
      <c r="T96" s="259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0" t="s">
        <v>175</v>
      </c>
      <c r="AU96" s="260" t="s">
        <v>79</v>
      </c>
      <c r="AV96" s="14" t="s">
        <v>150</v>
      </c>
      <c r="AW96" s="14" t="s">
        <v>31</v>
      </c>
      <c r="AX96" s="14" t="s">
        <v>77</v>
      </c>
      <c r="AY96" s="260" t="s">
        <v>151</v>
      </c>
    </row>
    <row r="97" s="2" customFormat="1" ht="21.75" customHeight="1">
      <c r="A97" s="41"/>
      <c r="B97" s="42"/>
      <c r="C97" s="208" t="s">
        <v>79</v>
      </c>
      <c r="D97" s="208" t="s">
        <v>152</v>
      </c>
      <c r="E97" s="209" t="s">
        <v>1859</v>
      </c>
      <c r="F97" s="210" t="s">
        <v>1860</v>
      </c>
      <c r="G97" s="211" t="s">
        <v>276</v>
      </c>
      <c r="H97" s="212">
        <v>3.3460000000000001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0.78000000000000003</v>
      </c>
      <c r="T97" s="218">
        <f>S97*H97</f>
        <v>2.60988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1861</v>
      </c>
    </row>
    <row r="98" s="2" customFormat="1">
      <c r="A98" s="41"/>
      <c r="B98" s="42"/>
      <c r="C98" s="43"/>
      <c r="D98" s="245" t="s">
        <v>241</v>
      </c>
      <c r="E98" s="43"/>
      <c r="F98" s="246" t="s">
        <v>1862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12" customFormat="1">
      <c r="A99" s="12"/>
      <c r="B99" s="221"/>
      <c r="C99" s="222"/>
      <c r="D99" s="223" t="s">
        <v>175</v>
      </c>
      <c r="E99" s="224" t="s">
        <v>19</v>
      </c>
      <c r="F99" s="225" t="s">
        <v>1863</v>
      </c>
      <c r="G99" s="222"/>
      <c r="H99" s="226">
        <v>3.3460000000000001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2" t="s">
        <v>175</v>
      </c>
      <c r="AU99" s="232" t="s">
        <v>79</v>
      </c>
      <c r="AV99" s="12" t="s">
        <v>79</v>
      </c>
      <c r="AW99" s="12" t="s">
        <v>31</v>
      </c>
      <c r="AX99" s="12" t="s">
        <v>69</v>
      </c>
      <c r="AY99" s="232" t="s">
        <v>151</v>
      </c>
    </row>
    <row r="100" s="14" customFormat="1">
      <c r="A100" s="14"/>
      <c r="B100" s="250"/>
      <c r="C100" s="251"/>
      <c r="D100" s="223" t="s">
        <v>175</v>
      </c>
      <c r="E100" s="252" t="s">
        <v>19</v>
      </c>
      <c r="F100" s="253" t="s">
        <v>249</v>
      </c>
      <c r="G100" s="251"/>
      <c r="H100" s="254">
        <v>3.3460000000000001</v>
      </c>
      <c r="I100" s="255"/>
      <c r="J100" s="251"/>
      <c r="K100" s="251"/>
      <c r="L100" s="256"/>
      <c r="M100" s="257"/>
      <c r="N100" s="258"/>
      <c r="O100" s="258"/>
      <c r="P100" s="258"/>
      <c r="Q100" s="258"/>
      <c r="R100" s="258"/>
      <c r="S100" s="258"/>
      <c r="T100" s="25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0" t="s">
        <v>175</v>
      </c>
      <c r="AU100" s="260" t="s">
        <v>79</v>
      </c>
      <c r="AV100" s="14" t="s">
        <v>150</v>
      </c>
      <c r="AW100" s="14" t="s">
        <v>31</v>
      </c>
      <c r="AX100" s="14" t="s">
        <v>77</v>
      </c>
      <c r="AY100" s="260" t="s">
        <v>151</v>
      </c>
    </row>
    <row r="101" s="2" customFormat="1" ht="44.25" customHeight="1">
      <c r="A101" s="41"/>
      <c r="B101" s="42"/>
      <c r="C101" s="208" t="s">
        <v>160</v>
      </c>
      <c r="D101" s="208" t="s">
        <v>152</v>
      </c>
      <c r="E101" s="209" t="s">
        <v>1864</v>
      </c>
      <c r="F101" s="210" t="s">
        <v>1865</v>
      </c>
      <c r="G101" s="211" t="s">
        <v>394</v>
      </c>
      <c r="H101" s="212">
        <v>1523</v>
      </c>
      <c r="I101" s="213"/>
      <c r="J101" s="214">
        <f>ROUND(I101*H101,2)</f>
        <v>0</v>
      </c>
      <c r="K101" s="210" t="s">
        <v>239</v>
      </c>
      <c r="L101" s="47"/>
      <c r="M101" s="215" t="s">
        <v>19</v>
      </c>
      <c r="N101" s="216" t="s">
        <v>40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0.001</v>
      </c>
      <c r="T101" s="218">
        <f>S101*H101</f>
        <v>1.5230000000000001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150</v>
      </c>
      <c r="AT101" s="219" t="s">
        <v>152</v>
      </c>
      <c r="AU101" s="219" t="s">
        <v>79</v>
      </c>
      <c r="AY101" s="20" t="s">
        <v>151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77</v>
      </c>
      <c r="BK101" s="220">
        <f>ROUND(I101*H101,2)</f>
        <v>0</v>
      </c>
      <c r="BL101" s="20" t="s">
        <v>150</v>
      </c>
      <c r="BM101" s="219" t="s">
        <v>1866</v>
      </c>
    </row>
    <row r="102" s="2" customFormat="1">
      <c r="A102" s="41"/>
      <c r="B102" s="42"/>
      <c r="C102" s="43"/>
      <c r="D102" s="245" t="s">
        <v>241</v>
      </c>
      <c r="E102" s="43"/>
      <c r="F102" s="246" t="s">
        <v>1867</v>
      </c>
      <c r="G102" s="43"/>
      <c r="H102" s="43"/>
      <c r="I102" s="247"/>
      <c r="J102" s="43"/>
      <c r="K102" s="43"/>
      <c r="L102" s="47"/>
      <c r="M102" s="248"/>
      <c r="N102" s="24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241</v>
      </c>
      <c r="AU102" s="20" t="s">
        <v>79</v>
      </c>
    </row>
    <row r="103" s="12" customFormat="1">
      <c r="A103" s="12"/>
      <c r="B103" s="221"/>
      <c r="C103" s="222"/>
      <c r="D103" s="223" t="s">
        <v>175</v>
      </c>
      <c r="E103" s="224" t="s">
        <v>19</v>
      </c>
      <c r="F103" s="225" t="s">
        <v>1868</v>
      </c>
      <c r="G103" s="222"/>
      <c r="H103" s="226">
        <v>1523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2" t="s">
        <v>175</v>
      </c>
      <c r="AU103" s="232" t="s">
        <v>79</v>
      </c>
      <c r="AV103" s="12" t="s">
        <v>79</v>
      </c>
      <c r="AW103" s="12" t="s">
        <v>31</v>
      </c>
      <c r="AX103" s="12" t="s">
        <v>69</v>
      </c>
      <c r="AY103" s="232" t="s">
        <v>151</v>
      </c>
    </row>
    <row r="104" s="14" customFormat="1">
      <c r="A104" s="14"/>
      <c r="B104" s="250"/>
      <c r="C104" s="251"/>
      <c r="D104" s="223" t="s">
        <v>175</v>
      </c>
      <c r="E104" s="252" t="s">
        <v>19</v>
      </c>
      <c r="F104" s="253" t="s">
        <v>249</v>
      </c>
      <c r="G104" s="251"/>
      <c r="H104" s="254">
        <v>1523</v>
      </c>
      <c r="I104" s="255"/>
      <c r="J104" s="251"/>
      <c r="K104" s="251"/>
      <c r="L104" s="256"/>
      <c r="M104" s="257"/>
      <c r="N104" s="258"/>
      <c r="O104" s="258"/>
      <c r="P104" s="258"/>
      <c r="Q104" s="258"/>
      <c r="R104" s="258"/>
      <c r="S104" s="258"/>
      <c r="T104" s="25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0" t="s">
        <v>175</v>
      </c>
      <c r="AU104" s="260" t="s">
        <v>79</v>
      </c>
      <c r="AV104" s="14" t="s">
        <v>150</v>
      </c>
      <c r="AW104" s="14" t="s">
        <v>31</v>
      </c>
      <c r="AX104" s="14" t="s">
        <v>77</v>
      </c>
      <c r="AY104" s="260" t="s">
        <v>151</v>
      </c>
    </row>
    <row r="105" s="11" customFormat="1" ht="22.8" customHeight="1">
      <c r="A105" s="11"/>
      <c r="B105" s="194"/>
      <c r="C105" s="195"/>
      <c r="D105" s="196" t="s">
        <v>68</v>
      </c>
      <c r="E105" s="243" t="s">
        <v>574</v>
      </c>
      <c r="F105" s="243" t="s">
        <v>575</v>
      </c>
      <c r="G105" s="195"/>
      <c r="H105" s="195"/>
      <c r="I105" s="198"/>
      <c r="J105" s="244">
        <f>BK105</f>
        <v>0</v>
      </c>
      <c r="K105" s="195"/>
      <c r="L105" s="200"/>
      <c r="M105" s="201"/>
      <c r="N105" s="202"/>
      <c r="O105" s="202"/>
      <c r="P105" s="203">
        <f>SUM(P106:P110)</f>
        <v>0</v>
      </c>
      <c r="Q105" s="202"/>
      <c r="R105" s="203">
        <f>SUM(R106:R110)</f>
        <v>0</v>
      </c>
      <c r="S105" s="202"/>
      <c r="T105" s="204">
        <f>SUM(T106:T110)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205" t="s">
        <v>77</v>
      </c>
      <c r="AT105" s="206" t="s">
        <v>68</v>
      </c>
      <c r="AU105" s="206" t="s">
        <v>77</v>
      </c>
      <c r="AY105" s="205" t="s">
        <v>151</v>
      </c>
      <c r="BK105" s="207">
        <f>SUM(BK106:BK110)</f>
        <v>0</v>
      </c>
    </row>
    <row r="106" s="2" customFormat="1" ht="21.75" customHeight="1">
      <c r="A106" s="41"/>
      <c r="B106" s="42"/>
      <c r="C106" s="208" t="s">
        <v>150</v>
      </c>
      <c r="D106" s="208" t="s">
        <v>152</v>
      </c>
      <c r="E106" s="209" t="s">
        <v>577</v>
      </c>
      <c r="F106" s="210" t="s">
        <v>578</v>
      </c>
      <c r="G106" s="211" t="s">
        <v>332</v>
      </c>
      <c r="H106" s="212">
        <v>39.988999999999997</v>
      </c>
      <c r="I106" s="213"/>
      <c r="J106" s="214">
        <f>ROUND(I106*H106,2)</f>
        <v>0</v>
      </c>
      <c r="K106" s="210" t="s">
        <v>239</v>
      </c>
      <c r="L106" s="47"/>
      <c r="M106" s="215" t="s">
        <v>19</v>
      </c>
      <c r="N106" s="216" t="s">
        <v>40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150</v>
      </c>
      <c r="AT106" s="219" t="s">
        <v>152</v>
      </c>
      <c r="AU106" s="219" t="s">
        <v>79</v>
      </c>
      <c r="AY106" s="20" t="s">
        <v>151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77</v>
      </c>
      <c r="BK106" s="220">
        <f>ROUND(I106*H106,2)</f>
        <v>0</v>
      </c>
      <c r="BL106" s="20" t="s">
        <v>150</v>
      </c>
      <c r="BM106" s="219" t="s">
        <v>1869</v>
      </c>
    </row>
    <row r="107" s="2" customFormat="1">
      <c r="A107" s="41"/>
      <c r="B107" s="42"/>
      <c r="C107" s="43"/>
      <c r="D107" s="245" t="s">
        <v>241</v>
      </c>
      <c r="E107" s="43"/>
      <c r="F107" s="246" t="s">
        <v>580</v>
      </c>
      <c r="G107" s="43"/>
      <c r="H107" s="43"/>
      <c r="I107" s="247"/>
      <c r="J107" s="43"/>
      <c r="K107" s="43"/>
      <c r="L107" s="47"/>
      <c r="M107" s="248"/>
      <c r="N107" s="249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241</v>
      </c>
      <c r="AU107" s="20" t="s">
        <v>79</v>
      </c>
    </row>
    <row r="108" s="2" customFormat="1" ht="24.15" customHeight="1">
      <c r="A108" s="41"/>
      <c r="B108" s="42"/>
      <c r="C108" s="208" t="s">
        <v>167</v>
      </c>
      <c r="D108" s="208" t="s">
        <v>152</v>
      </c>
      <c r="E108" s="209" t="s">
        <v>582</v>
      </c>
      <c r="F108" s="210" t="s">
        <v>583</v>
      </c>
      <c r="G108" s="211" t="s">
        <v>332</v>
      </c>
      <c r="H108" s="212">
        <v>559.846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1870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585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2"/>
      <c r="F110" s="225" t="s">
        <v>1871</v>
      </c>
      <c r="G110" s="222"/>
      <c r="H110" s="226">
        <v>559.846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4</v>
      </c>
      <c r="AX110" s="12" t="s">
        <v>77</v>
      </c>
      <c r="AY110" s="232" t="s">
        <v>151</v>
      </c>
    </row>
    <row r="111" s="11" customFormat="1" ht="22.8" customHeight="1">
      <c r="A111" s="11"/>
      <c r="B111" s="194"/>
      <c r="C111" s="195"/>
      <c r="D111" s="196" t="s">
        <v>68</v>
      </c>
      <c r="E111" s="243" t="s">
        <v>587</v>
      </c>
      <c r="F111" s="243" t="s">
        <v>588</v>
      </c>
      <c r="G111" s="195"/>
      <c r="H111" s="195"/>
      <c r="I111" s="198"/>
      <c r="J111" s="244">
        <f>BK111</f>
        <v>0</v>
      </c>
      <c r="K111" s="195"/>
      <c r="L111" s="200"/>
      <c r="M111" s="201"/>
      <c r="N111" s="202"/>
      <c r="O111" s="202"/>
      <c r="P111" s="203">
        <f>SUM(P112:P117)</f>
        <v>0</v>
      </c>
      <c r="Q111" s="202"/>
      <c r="R111" s="203">
        <f>SUM(R112:R117)</f>
        <v>0</v>
      </c>
      <c r="S111" s="202"/>
      <c r="T111" s="204">
        <f>SUM(T112:T117)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205" t="s">
        <v>77</v>
      </c>
      <c r="AT111" s="206" t="s">
        <v>68</v>
      </c>
      <c r="AU111" s="206" t="s">
        <v>77</v>
      </c>
      <c r="AY111" s="205" t="s">
        <v>151</v>
      </c>
      <c r="BK111" s="207">
        <f>SUM(BK112:BK117)</f>
        <v>0</v>
      </c>
    </row>
    <row r="112" s="2" customFormat="1" ht="33" customHeight="1">
      <c r="A112" s="41"/>
      <c r="B112" s="42"/>
      <c r="C112" s="208" t="s">
        <v>171</v>
      </c>
      <c r="D112" s="208" t="s">
        <v>152</v>
      </c>
      <c r="E112" s="209" t="s">
        <v>1872</v>
      </c>
      <c r="F112" s="210" t="s">
        <v>1873</v>
      </c>
      <c r="G112" s="211" t="s">
        <v>332</v>
      </c>
      <c r="H112" s="212">
        <v>39.988999999999997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1874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1875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2" customFormat="1" ht="33" customHeight="1">
      <c r="A114" s="41"/>
      <c r="B114" s="42"/>
      <c r="C114" s="208" t="s">
        <v>177</v>
      </c>
      <c r="D114" s="208" t="s">
        <v>152</v>
      </c>
      <c r="E114" s="209" t="s">
        <v>1876</v>
      </c>
      <c r="F114" s="210" t="s">
        <v>1877</v>
      </c>
      <c r="G114" s="211" t="s">
        <v>332</v>
      </c>
      <c r="H114" s="212">
        <v>39.988999999999997</v>
      </c>
      <c r="I114" s="213"/>
      <c r="J114" s="214">
        <f>ROUND(I114*H114,2)</f>
        <v>0</v>
      </c>
      <c r="K114" s="210" t="s">
        <v>239</v>
      </c>
      <c r="L114" s="47"/>
      <c r="M114" s="215" t="s">
        <v>19</v>
      </c>
      <c r="N114" s="216" t="s">
        <v>40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150</v>
      </c>
      <c r="AT114" s="219" t="s">
        <v>152</v>
      </c>
      <c r="AU114" s="219" t="s">
        <v>79</v>
      </c>
      <c r="AY114" s="20" t="s">
        <v>151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77</v>
      </c>
      <c r="BK114" s="220">
        <f>ROUND(I114*H114,2)</f>
        <v>0</v>
      </c>
      <c r="BL114" s="20" t="s">
        <v>150</v>
      </c>
      <c r="BM114" s="219" t="s">
        <v>1878</v>
      </c>
    </row>
    <row r="115" s="2" customFormat="1">
      <c r="A115" s="41"/>
      <c r="B115" s="42"/>
      <c r="C115" s="43"/>
      <c r="D115" s="245" t="s">
        <v>241</v>
      </c>
      <c r="E115" s="43"/>
      <c r="F115" s="246" t="s">
        <v>1879</v>
      </c>
      <c r="G115" s="43"/>
      <c r="H115" s="43"/>
      <c r="I115" s="247"/>
      <c r="J115" s="43"/>
      <c r="K115" s="43"/>
      <c r="L115" s="47"/>
      <c r="M115" s="248"/>
      <c r="N115" s="24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241</v>
      </c>
      <c r="AU115" s="20" t="s">
        <v>79</v>
      </c>
    </row>
    <row r="116" s="2" customFormat="1" ht="21.75" customHeight="1">
      <c r="A116" s="41"/>
      <c r="B116" s="42"/>
      <c r="C116" s="208" t="s">
        <v>181</v>
      </c>
      <c r="D116" s="208" t="s">
        <v>152</v>
      </c>
      <c r="E116" s="209" t="s">
        <v>1880</v>
      </c>
      <c r="F116" s="210" t="s">
        <v>1881</v>
      </c>
      <c r="G116" s="211" t="s">
        <v>332</v>
      </c>
      <c r="H116" s="212">
        <v>39.988999999999997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1882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1883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1" customFormat="1" ht="22.8" customHeight="1">
      <c r="A118" s="11"/>
      <c r="B118" s="194"/>
      <c r="C118" s="195"/>
      <c r="D118" s="196" t="s">
        <v>68</v>
      </c>
      <c r="E118" s="243" t="s">
        <v>594</v>
      </c>
      <c r="F118" s="243" t="s">
        <v>595</v>
      </c>
      <c r="G118" s="195"/>
      <c r="H118" s="195"/>
      <c r="I118" s="198"/>
      <c r="J118" s="244">
        <f>BK118</f>
        <v>0</v>
      </c>
      <c r="K118" s="195"/>
      <c r="L118" s="200"/>
      <c r="M118" s="201"/>
      <c r="N118" s="202"/>
      <c r="O118" s="202"/>
      <c r="P118" s="203">
        <f>SUM(P119:P120)</f>
        <v>0</v>
      </c>
      <c r="Q118" s="202"/>
      <c r="R118" s="203">
        <f>SUM(R119:R120)</f>
        <v>0</v>
      </c>
      <c r="S118" s="202"/>
      <c r="T118" s="204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5" t="s">
        <v>77</v>
      </c>
      <c r="AT118" s="206" t="s">
        <v>68</v>
      </c>
      <c r="AU118" s="206" t="s">
        <v>77</v>
      </c>
      <c r="AY118" s="205" t="s">
        <v>151</v>
      </c>
      <c r="BK118" s="207">
        <f>SUM(BK119:BK120)</f>
        <v>0</v>
      </c>
    </row>
    <row r="119" s="2" customFormat="1" ht="24.15" customHeight="1">
      <c r="A119" s="41"/>
      <c r="B119" s="42"/>
      <c r="C119" s="208" t="s">
        <v>185</v>
      </c>
      <c r="D119" s="208" t="s">
        <v>152</v>
      </c>
      <c r="E119" s="209" t="s">
        <v>1764</v>
      </c>
      <c r="F119" s="210" t="s">
        <v>1765</v>
      </c>
      <c r="G119" s="211" t="s">
        <v>332</v>
      </c>
      <c r="H119" s="212">
        <v>1.728</v>
      </c>
      <c r="I119" s="213"/>
      <c r="J119" s="214">
        <f>ROUND(I119*H119,2)</f>
        <v>0</v>
      </c>
      <c r="K119" s="210" t="s">
        <v>239</v>
      </c>
      <c r="L119" s="47"/>
      <c r="M119" s="215" t="s">
        <v>19</v>
      </c>
      <c r="N119" s="216" t="s">
        <v>40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150</v>
      </c>
      <c r="AT119" s="219" t="s">
        <v>152</v>
      </c>
      <c r="AU119" s="219" t="s">
        <v>79</v>
      </c>
      <c r="AY119" s="20" t="s">
        <v>151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77</v>
      </c>
      <c r="BK119" s="220">
        <f>ROUND(I119*H119,2)</f>
        <v>0</v>
      </c>
      <c r="BL119" s="20" t="s">
        <v>150</v>
      </c>
      <c r="BM119" s="219" t="s">
        <v>1884</v>
      </c>
    </row>
    <row r="120" s="2" customFormat="1">
      <c r="A120" s="41"/>
      <c r="B120" s="42"/>
      <c r="C120" s="43"/>
      <c r="D120" s="245" t="s">
        <v>241</v>
      </c>
      <c r="E120" s="43"/>
      <c r="F120" s="246" t="s">
        <v>1767</v>
      </c>
      <c r="G120" s="43"/>
      <c r="H120" s="43"/>
      <c r="I120" s="247"/>
      <c r="J120" s="43"/>
      <c r="K120" s="43"/>
      <c r="L120" s="47"/>
      <c r="M120" s="271"/>
      <c r="N120" s="272"/>
      <c r="O120" s="235"/>
      <c r="P120" s="235"/>
      <c r="Q120" s="235"/>
      <c r="R120" s="235"/>
      <c r="S120" s="235"/>
      <c r="T120" s="273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241</v>
      </c>
      <c r="AU120" s="20" t="s">
        <v>79</v>
      </c>
    </row>
    <row r="121" s="2" customFormat="1" ht="6.96" customHeight="1">
      <c r="A121" s="41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47"/>
      <c r="M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</sheetData>
  <sheetProtection sheet="1" autoFilter="0" formatColumns="0" formatRows="0" objects="1" scenarios="1" spinCount="100000" saltValue="VxfVsrHWTMlMyb3j+iAUET5kxQ3fq9WOz5Jyk/1V/v1kTgjw7ihTKl5DyXbgytNfCiCyE8FshiOXSN5nxZkmwQ==" hashValue="rGAcduRArBQINiqU7iiHMx8tadSCEyPOXTpqkaz9DERHJ8eyWfNdZWgds9Lkn1vYuwGrEY+hnwu6q+OOpfVwHA==" algorithmName="SHA-512" password="CC35"/>
  <autoFilter ref="C89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4_02/962021112"/>
    <hyperlink ref="F98" r:id="rId2" display="https://podminky.urs.cz/item/CS_URS_2024_02/963065512"/>
    <hyperlink ref="F102" r:id="rId3" display="https://podminky.urs.cz/item/CS_URS_2024_02/963071111"/>
    <hyperlink ref="F107" r:id="rId4" display="https://podminky.urs.cz/item/CS_URS_2024_02/997013501"/>
    <hyperlink ref="F109" r:id="rId5" display="https://podminky.urs.cz/item/CS_URS_2024_02/997013509"/>
    <hyperlink ref="F113" r:id="rId6" display="https://podminky.urs.cz/item/CS_URS_2024_02/997013869"/>
    <hyperlink ref="F115" r:id="rId7" display="https://podminky.urs.cz/item/CS_URS_2024_02/997211111"/>
    <hyperlink ref="F117" r:id="rId8" display="https://podminky.urs.cz/item/CS_URS_2024_02/997211612"/>
    <hyperlink ref="F120" r:id="rId9" display="https://podminky.urs.cz/item/CS_URS_2024_02/998212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8" customWidth="1"/>
    <col min="2" max="2" width="1.667969" style="298" customWidth="1"/>
    <col min="3" max="4" width="5" style="298" customWidth="1"/>
    <col min="5" max="5" width="11.66016" style="298" customWidth="1"/>
    <col min="6" max="6" width="9.160156" style="298" customWidth="1"/>
    <col min="7" max="7" width="5" style="298" customWidth="1"/>
    <col min="8" max="8" width="77.83203" style="298" customWidth="1"/>
    <col min="9" max="10" width="20" style="298" customWidth="1"/>
    <col min="11" max="11" width="1.667969" style="298" customWidth="1"/>
  </cols>
  <sheetData>
    <row r="1" s="1" customFormat="1" ht="37.5" customHeight="1"/>
    <row r="2" s="1" customFormat="1" ht="7.5" customHeight="1">
      <c r="B2" s="299"/>
      <c r="C2" s="300"/>
      <c r="D2" s="300"/>
      <c r="E2" s="300"/>
      <c r="F2" s="300"/>
      <c r="G2" s="300"/>
      <c r="H2" s="300"/>
      <c r="I2" s="300"/>
      <c r="J2" s="300"/>
      <c r="K2" s="301"/>
    </row>
    <row r="3" s="17" customFormat="1" ht="45" customHeight="1">
      <c r="B3" s="302"/>
      <c r="C3" s="303" t="s">
        <v>1885</v>
      </c>
      <c r="D3" s="303"/>
      <c r="E3" s="303"/>
      <c r="F3" s="303"/>
      <c r="G3" s="303"/>
      <c r="H3" s="303"/>
      <c r="I3" s="303"/>
      <c r="J3" s="303"/>
      <c r="K3" s="304"/>
    </row>
    <row r="4" s="1" customFormat="1" ht="25.5" customHeight="1">
      <c r="B4" s="305"/>
      <c r="C4" s="306" t="s">
        <v>1886</v>
      </c>
      <c r="D4" s="306"/>
      <c r="E4" s="306"/>
      <c r="F4" s="306"/>
      <c r="G4" s="306"/>
      <c r="H4" s="306"/>
      <c r="I4" s="306"/>
      <c r="J4" s="306"/>
      <c r="K4" s="307"/>
    </row>
    <row r="5" s="1" customFormat="1" ht="5.25" customHeight="1">
      <c r="B5" s="305"/>
      <c r="C5" s="308"/>
      <c r="D5" s="308"/>
      <c r="E5" s="308"/>
      <c r="F5" s="308"/>
      <c r="G5" s="308"/>
      <c r="H5" s="308"/>
      <c r="I5" s="308"/>
      <c r="J5" s="308"/>
      <c r="K5" s="307"/>
    </row>
    <row r="6" s="1" customFormat="1" ht="15" customHeight="1">
      <c r="B6" s="305"/>
      <c r="C6" s="309" t="s">
        <v>1887</v>
      </c>
      <c r="D6" s="309"/>
      <c r="E6" s="309"/>
      <c r="F6" s="309"/>
      <c r="G6" s="309"/>
      <c r="H6" s="309"/>
      <c r="I6" s="309"/>
      <c r="J6" s="309"/>
      <c r="K6" s="307"/>
    </row>
    <row r="7" s="1" customFormat="1" ht="15" customHeight="1">
      <c r="B7" s="310"/>
      <c r="C7" s="309" t="s">
        <v>1888</v>
      </c>
      <c r="D7" s="309"/>
      <c r="E7" s="309"/>
      <c r="F7" s="309"/>
      <c r="G7" s="309"/>
      <c r="H7" s="309"/>
      <c r="I7" s="309"/>
      <c r="J7" s="309"/>
      <c r="K7" s="307"/>
    </row>
    <row r="8" s="1" customFormat="1" ht="12.75" customHeight="1">
      <c r="B8" s="310"/>
      <c r="C8" s="309"/>
      <c r="D8" s="309"/>
      <c r="E8" s="309"/>
      <c r="F8" s="309"/>
      <c r="G8" s="309"/>
      <c r="H8" s="309"/>
      <c r="I8" s="309"/>
      <c r="J8" s="309"/>
      <c r="K8" s="307"/>
    </row>
    <row r="9" s="1" customFormat="1" ht="15" customHeight="1">
      <c r="B9" s="310"/>
      <c r="C9" s="309" t="s">
        <v>1889</v>
      </c>
      <c r="D9" s="309"/>
      <c r="E9" s="309"/>
      <c r="F9" s="309"/>
      <c r="G9" s="309"/>
      <c r="H9" s="309"/>
      <c r="I9" s="309"/>
      <c r="J9" s="309"/>
      <c r="K9" s="307"/>
    </row>
    <row r="10" s="1" customFormat="1" ht="15" customHeight="1">
      <c r="B10" s="310"/>
      <c r="C10" s="309"/>
      <c r="D10" s="309" t="s">
        <v>1890</v>
      </c>
      <c r="E10" s="309"/>
      <c r="F10" s="309"/>
      <c r="G10" s="309"/>
      <c r="H10" s="309"/>
      <c r="I10" s="309"/>
      <c r="J10" s="309"/>
      <c r="K10" s="307"/>
    </row>
    <row r="11" s="1" customFormat="1" ht="15" customHeight="1">
      <c r="B11" s="310"/>
      <c r="C11" s="311"/>
      <c r="D11" s="309" t="s">
        <v>1891</v>
      </c>
      <c r="E11" s="309"/>
      <c r="F11" s="309"/>
      <c r="G11" s="309"/>
      <c r="H11" s="309"/>
      <c r="I11" s="309"/>
      <c r="J11" s="309"/>
      <c r="K11" s="307"/>
    </row>
    <row r="12" s="1" customFormat="1" ht="15" customHeight="1">
      <c r="B12" s="310"/>
      <c r="C12" s="311"/>
      <c r="D12" s="309"/>
      <c r="E12" s="309"/>
      <c r="F12" s="309"/>
      <c r="G12" s="309"/>
      <c r="H12" s="309"/>
      <c r="I12" s="309"/>
      <c r="J12" s="309"/>
      <c r="K12" s="307"/>
    </row>
    <row r="13" s="1" customFormat="1" ht="15" customHeight="1">
      <c r="B13" s="310"/>
      <c r="C13" s="311"/>
      <c r="D13" s="312" t="s">
        <v>1892</v>
      </c>
      <c r="E13" s="309"/>
      <c r="F13" s="309"/>
      <c r="G13" s="309"/>
      <c r="H13" s="309"/>
      <c r="I13" s="309"/>
      <c r="J13" s="309"/>
      <c r="K13" s="307"/>
    </row>
    <row r="14" s="1" customFormat="1" ht="12.75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07"/>
    </row>
    <row r="15" s="1" customFormat="1" ht="15" customHeight="1">
      <c r="B15" s="310"/>
      <c r="C15" s="311"/>
      <c r="D15" s="309" t="s">
        <v>1893</v>
      </c>
      <c r="E15" s="309"/>
      <c r="F15" s="309"/>
      <c r="G15" s="309"/>
      <c r="H15" s="309"/>
      <c r="I15" s="309"/>
      <c r="J15" s="309"/>
      <c r="K15" s="307"/>
    </row>
    <row r="16" s="1" customFormat="1" ht="15" customHeight="1">
      <c r="B16" s="310"/>
      <c r="C16" s="311"/>
      <c r="D16" s="309" t="s">
        <v>1894</v>
      </c>
      <c r="E16" s="309"/>
      <c r="F16" s="309"/>
      <c r="G16" s="309"/>
      <c r="H16" s="309"/>
      <c r="I16" s="309"/>
      <c r="J16" s="309"/>
      <c r="K16" s="307"/>
    </row>
    <row r="17" s="1" customFormat="1" ht="15" customHeight="1">
      <c r="B17" s="310"/>
      <c r="C17" s="311"/>
      <c r="D17" s="309" t="s">
        <v>1895</v>
      </c>
      <c r="E17" s="309"/>
      <c r="F17" s="309"/>
      <c r="G17" s="309"/>
      <c r="H17" s="309"/>
      <c r="I17" s="309"/>
      <c r="J17" s="309"/>
      <c r="K17" s="307"/>
    </row>
    <row r="18" s="1" customFormat="1" ht="15" customHeight="1">
      <c r="B18" s="310"/>
      <c r="C18" s="311"/>
      <c r="D18" s="311"/>
      <c r="E18" s="313" t="s">
        <v>76</v>
      </c>
      <c r="F18" s="309" t="s">
        <v>1896</v>
      </c>
      <c r="G18" s="309"/>
      <c r="H18" s="309"/>
      <c r="I18" s="309"/>
      <c r="J18" s="309"/>
      <c r="K18" s="307"/>
    </row>
    <row r="19" s="1" customFormat="1" ht="15" customHeight="1">
      <c r="B19" s="310"/>
      <c r="C19" s="311"/>
      <c r="D19" s="311"/>
      <c r="E19" s="313" t="s">
        <v>1897</v>
      </c>
      <c r="F19" s="309" t="s">
        <v>1898</v>
      </c>
      <c r="G19" s="309"/>
      <c r="H19" s="309"/>
      <c r="I19" s="309"/>
      <c r="J19" s="309"/>
      <c r="K19" s="307"/>
    </row>
    <row r="20" s="1" customFormat="1" ht="15" customHeight="1">
      <c r="B20" s="310"/>
      <c r="C20" s="311"/>
      <c r="D20" s="311"/>
      <c r="E20" s="313" t="s">
        <v>1899</v>
      </c>
      <c r="F20" s="309" t="s">
        <v>1900</v>
      </c>
      <c r="G20" s="309"/>
      <c r="H20" s="309"/>
      <c r="I20" s="309"/>
      <c r="J20" s="309"/>
      <c r="K20" s="307"/>
    </row>
    <row r="21" s="1" customFormat="1" ht="15" customHeight="1">
      <c r="B21" s="310"/>
      <c r="C21" s="311"/>
      <c r="D21" s="311"/>
      <c r="E21" s="313" t="s">
        <v>1901</v>
      </c>
      <c r="F21" s="309" t="s">
        <v>75</v>
      </c>
      <c r="G21" s="309"/>
      <c r="H21" s="309"/>
      <c r="I21" s="309"/>
      <c r="J21" s="309"/>
      <c r="K21" s="307"/>
    </row>
    <row r="22" s="1" customFormat="1" ht="15" customHeight="1">
      <c r="B22" s="310"/>
      <c r="C22" s="311"/>
      <c r="D22" s="311"/>
      <c r="E22" s="313" t="s">
        <v>1902</v>
      </c>
      <c r="F22" s="309" t="s">
        <v>1903</v>
      </c>
      <c r="G22" s="309"/>
      <c r="H22" s="309"/>
      <c r="I22" s="309"/>
      <c r="J22" s="309"/>
      <c r="K22" s="307"/>
    </row>
    <row r="23" s="1" customFormat="1" ht="15" customHeight="1">
      <c r="B23" s="310"/>
      <c r="C23" s="311"/>
      <c r="D23" s="311"/>
      <c r="E23" s="313" t="s">
        <v>122</v>
      </c>
      <c r="F23" s="309" t="s">
        <v>1904</v>
      </c>
      <c r="G23" s="309"/>
      <c r="H23" s="309"/>
      <c r="I23" s="309"/>
      <c r="J23" s="309"/>
      <c r="K23" s="307"/>
    </row>
    <row r="24" s="1" customFormat="1" ht="12.75" customHeight="1">
      <c r="B24" s="310"/>
      <c r="C24" s="311"/>
      <c r="D24" s="311"/>
      <c r="E24" s="311"/>
      <c r="F24" s="311"/>
      <c r="G24" s="311"/>
      <c r="H24" s="311"/>
      <c r="I24" s="311"/>
      <c r="J24" s="311"/>
      <c r="K24" s="307"/>
    </row>
    <row r="25" s="1" customFormat="1" ht="15" customHeight="1">
      <c r="B25" s="310"/>
      <c r="C25" s="309" t="s">
        <v>1905</v>
      </c>
      <c r="D25" s="309"/>
      <c r="E25" s="309"/>
      <c r="F25" s="309"/>
      <c r="G25" s="309"/>
      <c r="H25" s="309"/>
      <c r="I25" s="309"/>
      <c r="J25" s="309"/>
      <c r="K25" s="307"/>
    </row>
    <row r="26" s="1" customFormat="1" ht="15" customHeight="1">
      <c r="B26" s="310"/>
      <c r="C26" s="309" t="s">
        <v>1906</v>
      </c>
      <c r="D26" s="309"/>
      <c r="E26" s="309"/>
      <c r="F26" s="309"/>
      <c r="G26" s="309"/>
      <c r="H26" s="309"/>
      <c r="I26" s="309"/>
      <c r="J26" s="309"/>
      <c r="K26" s="307"/>
    </row>
    <row r="27" s="1" customFormat="1" ht="15" customHeight="1">
      <c r="B27" s="310"/>
      <c r="C27" s="309"/>
      <c r="D27" s="309" t="s">
        <v>1907</v>
      </c>
      <c r="E27" s="309"/>
      <c r="F27" s="309"/>
      <c r="G27" s="309"/>
      <c r="H27" s="309"/>
      <c r="I27" s="309"/>
      <c r="J27" s="309"/>
      <c r="K27" s="307"/>
    </row>
    <row r="28" s="1" customFormat="1" ht="15" customHeight="1">
      <c r="B28" s="310"/>
      <c r="C28" s="311"/>
      <c r="D28" s="309" t="s">
        <v>1908</v>
      </c>
      <c r="E28" s="309"/>
      <c r="F28" s="309"/>
      <c r="G28" s="309"/>
      <c r="H28" s="309"/>
      <c r="I28" s="309"/>
      <c r="J28" s="309"/>
      <c r="K28" s="307"/>
    </row>
    <row r="29" s="1" customFormat="1" ht="12.75" customHeight="1">
      <c r="B29" s="310"/>
      <c r="C29" s="311"/>
      <c r="D29" s="311"/>
      <c r="E29" s="311"/>
      <c r="F29" s="311"/>
      <c r="G29" s="311"/>
      <c r="H29" s="311"/>
      <c r="I29" s="311"/>
      <c r="J29" s="311"/>
      <c r="K29" s="307"/>
    </row>
    <row r="30" s="1" customFormat="1" ht="15" customHeight="1">
      <c r="B30" s="310"/>
      <c r="C30" s="311"/>
      <c r="D30" s="309" t="s">
        <v>1909</v>
      </c>
      <c r="E30" s="309"/>
      <c r="F30" s="309"/>
      <c r="G30" s="309"/>
      <c r="H30" s="309"/>
      <c r="I30" s="309"/>
      <c r="J30" s="309"/>
      <c r="K30" s="307"/>
    </row>
    <row r="31" s="1" customFormat="1" ht="15" customHeight="1">
      <c r="B31" s="310"/>
      <c r="C31" s="311"/>
      <c r="D31" s="309" t="s">
        <v>1910</v>
      </c>
      <c r="E31" s="309"/>
      <c r="F31" s="309"/>
      <c r="G31" s="309"/>
      <c r="H31" s="309"/>
      <c r="I31" s="309"/>
      <c r="J31" s="309"/>
      <c r="K31" s="307"/>
    </row>
    <row r="32" s="1" customFormat="1" ht="12.75" customHeight="1">
      <c r="B32" s="310"/>
      <c r="C32" s="311"/>
      <c r="D32" s="311"/>
      <c r="E32" s="311"/>
      <c r="F32" s="311"/>
      <c r="G32" s="311"/>
      <c r="H32" s="311"/>
      <c r="I32" s="311"/>
      <c r="J32" s="311"/>
      <c r="K32" s="307"/>
    </row>
    <row r="33" s="1" customFormat="1" ht="15" customHeight="1">
      <c r="B33" s="310"/>
      <c r="C33" s="311"/>
      <c r="D33" s="309" t="s">
        <v>1911</v>
      </c>
      <c r="E33" s="309"/>
      <c r="F33" s="309"/>
      <c r="G33" s="309"/>
      <c r="H33" s="309"/>
      <c r="I33" s="309"/>
      <c r="J33" s="309"/>
      <c r="K33" s="307"/>
    </row>
    <row r="34" s="1" customFormat="1" ht="15" customHeight="1">
      <c r="B34" s="310"/>
      <c r="C34" s="311"/>
      <c r="D34" s="309" t="s">
        <v>1912</v>
      </c>
      <c r="E34" s="309"/>
      <c r="F34" s="309"/>
      <c r="G34" s="309"/>
      <c r="H34" s="309"/>
      <c r="I34" s="309"/>
      <c r="J34" s="309"/>
      <c r="K34" s="307"/>
    </row>
    <row r="35" s="1" customFormat="1" ht="15" customHeight="1">
      <c r="B35" s="310"/>
      <c r="C35" s="311"/>
      <c r="D35" s="309" t="s">
        <v>1913</v>
      </c>
      <c r="E35" s="309"/>
      <c r="F35" s="309"/>
      <c r="G35" s="309"/>
      <c r="H35" s="309"/>
      <c r="I35" s="309"/>
      <c r="J35" s="309"/>
      <c r="K35" s="307"/>
    </row>
    <row r="36" s="1" customFormat="1" ht="15" customHeight="1">
      <c r="B36" s="310"/>
      <c r="C36" s="311"/>
      <c r="D36" s="309"/>
      <c r="E36" s="312" t="s">
        <v>136</v>
      </c>
      <c r="F36" s="309"/>
      <c r="G36" s="309" t="s">
        <v>1914</v>
      </c>
      <c r="H36" s="309"/>
      <c r="I36" s="309"/>
      <c r="J36" s="309"/>
      <c r="K36" s="307"/>
    </row>
    <row r="37" s="1" customFormat="1" ht="30.75" customHeight="1">
      <c r="B37" s="310"/>
      <c r="C37" s="311"/>
      <c r="D37" s="309"/>
      <c r="E37" s="312" t="s">
        <v>1915</v>
      </c>
      <c r="F37" s="309"/>
      <c r="G37" s="309" t="s">
        <v>1916</v>
      </c>
      <c r="H37" s="309"/>
      <c r="I37" s="309"/>
      <c r="J37" s="309"/>
      <c r="K37" s="307"/>
    </row>
    <row r="38" s="1" customFormat="1" ht="15" customHeight="1">
      <c r="B38" s="310"/>
      <c r="C38" s="311"/>
      <c r="D38" s="309"/>
      <c r="E38" s="312" t="s">
        <v>50</v>
      </c>
      <c r="F38" s="309"/>
      <c r="G38" s="309" t="s">
        <v>1917</v>
      </c>
      <c r="H38" s="309"/>
      <c r="I38" s="309"/>
      <c r="J38" s="309"/>
      <c r="K38" s="307"/>
    </row>
    <row r="39" s="1" customFormat="1" ht="15" customHeight="1">
      <c r="B39" s="310"/>
      <c r="C39" s="311"/>
      <c r="D39" s="309"/>
      <c r="E39" s="312" t="s">
        <v>51</v>
      </c>
      <c r="F39" s="309"/>
      <c r="G39" s="309" t="s">
        <v>1918</v>
      </c>
      <c r="H39" s="309"/>
      <c r="I39" s="309"/>
      <c r="J39" s="309"/>
      <c r="K39" s="307"/>
    </row>
    <row r="40" s="1" customFormat="1" ht="15" customHeight="1">
      <c r="B40" s="310"/>
      <c r="C40" s="311"/>
      <c r="D40" s="309"/>
      <c r="E40" s="312" t="s">
        <v>137</v>
      </c>
      <c r="F40" s="309"/>
      <c r="G40" s="309" t="s">
        <v>1919</v>
      </c>
      <c r="H40" s="309"/>
      <c r="I40" s="309"/>
      <c r="J40" s="309"/>
      <c r="K40" s="307"/>
    </row>
    <row r="41" s="1" customFormat="1" ht="15" customHeight="1">
      <c r="B41" s="310"/>
      <c r="C41" s="311"/>
      <c r="D41" s="309"/>
      <c r="E41" s="312" t="s">
        <v>138</v>
      </c>
      <c r="F41" s="309"/>
      <c r="G41" s="309" t="s">
        <v>1920</v>
      </c>
      <c r="H41" s="309"/>
      <c r="I41" s="309"/>
      <c r="J41" s="309"/>
      <c r="K41" s="307"/>
    </row>
    <row r="42" s="1" customFormat="1" ht="15" customHeight="1">
      <c r="B42" s="310"/>
      <c r="C42" s="311"/>
      <c r="D42" s="309"/>
      <c r="E42" s="312" t="s">
        <v>1921</v>
      </c>
      <c r="F42" s="309"/>
      <c r="G42" s="309" t="s">
        <v>1922</v>
      </c>
      <c r="H42" s="309"/>
      <c r="I42" s="309"/>
      <c r="J42" s="309"/>
      <c r="K42" s="307"/>
    </row>
    <row r="43" s="1" customFormat="1" ht="15" customHeight="1">
      <c r="B43" s="310"/>
      <c r="C43" s="311"/>
      <c r="D43" s="309"/>
      <c r="E43" s="312"/>
      <c r="F43" s="309"/>
      <c r="G43" s="309" t="s">
        <v>1923</v>
      </c>
      <c r="H43" s="309"/>
      <c r="I43" s="309"/>
      <c r="J43" s="309"/>
      <c r="K43" s="307"/>
    </row>
    <row r="44" s="1" customFormat="1" ht="15" customHeight="1">
      <c r="B44" s="310"/>
      <c r="C44" s="311"/>
      <c r="D44" s="309"/>
      <c r="E44" s="312" t="s">
        <v>1924</v>
      </c>
      <c r="F44" s="309"/>
      <c r="G44" s="309" t="s">
        <v>1925</v>
      </c>
      <c r="H44" s="309"/>
      <c r="I44" s="309"/>
      <c r="J44" s="309"/>
      <c r="K44" s="307"/>
    </row>
    <row r="45" s="1" customFormat="1" ht="15" customHeight="1">
      <c r="B45" s="310"/>
      <c r="C45" s="311"/>
      <c r="D45" s="309"/>
      <c r="E45" s="312" t="s">
        <v>140</v>
      </c>
      <c r="F45" s="309"/>
      <c r="G45" s="309" t="s">
        <v>1926</v>
      </c>
      <c r="H45" s="309"/>
      <c r="I45" s="309"/>
      <c r="J45" s="309"/>
      <c r="K45" s="307"/>
    </row>
    <row r="46" s="1" customFormat="1" ht="12.75" customHeight="1">
      <c r="B46" s="310"/>
      <c r="C46" s="311"/>
      <c r="D46" s="309"/>
      <c r="E46" s="309"/>
      <c r="F46" s="309"/>
      <c r="G46" s="309"/>
      <c r="H46" s="309"/>
      <c r="I46" s="309"/>
      <c r="J46" s="309"/>
      <c r="K46" s="307"/>
    </row>
    <row r="47" s="1" customFormat="1" ht="15" customHeight="1">
      <c r="B47" s="310"/>
      <c r="C47" s="311"/>
      <c r="D47" s="309" t="s">
        <v>1927</v>
      </c>
      <c r="E47" s="309"/>
      <c r="F47" s="309"/>
      <c r="G47" s="309"/>
      <c r="H47" s="309"/>
      <c r="I47" s="309"/>
      <c r="J47" s="309"/>
      <c r="K47" s="307"/>
    </row>
    <row r="48" s="1" customFormat="1" ht="15" customHeight="1">
      <c r="B48" s="310"/>
      <c r="C48" s="311"/>
      <c r="D48" s="311"/>
      <c r="E48" s="309" t="s">
        <v>1928</v>
      </c>
      <c r="F48" s="309"/>
      <c r="G48" s="309"/>
      <c r="H48" s="309"/>
      <c r="I48" s="309"/>
      <c r="J48" s="309"/>
      <c r="K48" s="307"/>
    </row>
    <row r="49" s="1" customFormat="1" ht="15" customHeight="1">
      <c r="B49" s="310"/>
      <c r="C49" s="311"/>
      <c r="D49" s="311"/>
      <c r="E49" s="309" t="s">
        <v>1929</v>
      </c>
      <c r="F49" s="309"/>
      <c r="G49" s="309"/>
      <c r="H49" s="309"/>
      <c r="I49" s="309"/>
      <c r="J49" s="309"/>
      <c r="K49" s="307"/>
    </row>
    <row r="50" s="1" customFormat="1" ht="15" customHeight="1">
      <c r="B50" s="310"/>
      <c r="C50" s="311"/>
      <c r="D50" s="311"/>
      <c r="E50" s="309" t="s">
        <v>1930</v>
      </c>
      <c r="F50" s="309"/>
      <c r="G50" s="309"/>
      <c r="H50" s="309"/>
      <c r="I50" s="309"/>
      <c r="J50" s="309"/>
      <c r="K50" s="307"/>
    </row>
    <row r="51" s="1" customFormat="1" ht="15" customHeight="1">
      <c r="B51" s="310"/>
      <c r="C51" s="311"/>
      <c r="D51" s="309" t="s">
        <v>1931</v>
      </c>
      <c r="E51" s="309"/>
      <c r="F51" s="309"/>
      <c r="G51" s="309"/>
      <c r="H51" s="309"/>
      <c r="I51" s="309"/>
      <c r="J51" s="309"/>
      <c r="K51" s="307"/>
    </row>
    <row r="52" s="1" customFormat="1" ht="25.5" customHeight="1">
      <c r="B52" s="305"/>
      <c r="C52" s="306" t="s">
        <v>1932</v>
      </c>
      <c r="D52" s="306"/>
      <c r="E52" s="306"/>
      <c r="F52" s="306"/>
      <c r="G52" s="306"/>
      <c r="H52" s="306"/>
      <c r="I52" s="306"/>
      <c r="J52" s="306"/>
      <c r="K52" s="307"/>
    </row>
    <row r="53" s="1" customFormat="1" ht="5.25" customHeight="1">
      <c r="B53" s="305"/>
      <c r="C53" s="308"/>
      <c r="D53" s="308"/>
      <c r="E53" s="308"/>
      <c r="F53" s="308"/>
      <c r="G53" s="308"/>
      <c r="H53" s="308"/>
      <c r="I53" s="308"/>
      <c r="J53" s="308"/>
      <c r="K53" s="307"/>
    </row>
    <row r="54" s="1" customFormat="1" ht="15" customHeight="1">
      <c r="B54" s="305"/>
      <c r="C54" s="309" t="s">
        <v>1933</v>
      </c>
      <c r="D54" s="309"/>
      <c r="E54" s="309"/>
      <c r="F54" s="309"/>
      <c r="G54" s="309"/>
      <c r="H54" s="309"/>
      <c r="I54" s="309"/>
      <c r="J54" s="309"/>
      <c r="K54" s="307"/>
    </row>
    <row r="55" s="1" customFormat="1" ht="15" customHeight="1">
      <c r="B55" s="305"/>
      <c r="C55" s="309" t="s">
        <v>1934</v>
      </c>
      <c r="D55" s="309"/>
      <c r="E55" s="309"/>
      <c r="F55" s="309"/>
      <c r="G55" s="309"/>
      <c r="H55" s="309"/>
      <c r="I55" s="309"/>
      <c r="J55" s="309"/>
      <c r="K55" s="307"/>
    </row>
    <row r="56" s="1" customFormat="1" ht="12.75" customHeight="1">
      <c r="B56" s="305"/>
      <c r="C56" s="309"/>
      <c r="D56" s="309"/>
      <c r="E56" s="309"/>
      <c r="F56" s="309"/>
      <c r="G56" s="309"/>
      <c r="H56" s="309"/>
      <c r="I56" s="309"/>
      <c r="J56" s="309"/>
      <c r="K56" s="307"/>
    </row>
    <row r="57" s="1" customFormat="1" ht="15" customHeight="1">
      <c r="B57" s="305"/>
      <c r="C57" s="309" t="s">
        <v>1935</v>
      </c>
      <c r="D57" s="309"/>
      <c r="E57" s="309"/>
      <c r="F57" s="309"/>
      <c r="G57" s="309"/>
      <c r="H57" s="309"/>
      <c r="I57" s="309"/>
      <c r="J57" s="309"/>
      <c r="K57" s="307"/>
    </row>
    <row r="58" s="1" customFormat="1" ht="15" customHeight="1">
      <c r="B58" s="305"/>
      <c r="C58" s="311"/>
      <c r="D58" s="309" t="s">
        <v>1936</v>
      </c>
      <c r="E58" s="309"/>
      <c r="F58" s="309"/>
      <c r="G58" s="309"/>
      <c r="H58" s="309"/>
      <c r="I58" s="309"/>
      <c r="J58" s="309"/>
      <c r="K58" s="307"/>
    </row>
    <row r="59" s="1" customFormat="1" ht="15" customHeight="1">
      <c r="B59" s="305"/>
      <c r="C59" s="311"/>
      <c r="D59" s="309" t="s">
        <v>1937</v>
      </c>
      <c r="E59" s="309"/>
      <c r="F59" s="309"/>
      <c r="G59" s="309"/>
      <c r="H59" s="309"/>
      <c r="I59" s="309"/>
      <c r="J59" s="309"/>
      <c r="K59" s="307"/>
    </row>
    <row r="60" s="1" customFormat="1" ht="15" customHeight="1">
      <c r="B60" s="305"/>
      <c r="C60" s="311"/>
      <c r="D60" s="309" t="s">
        <v>1938</v>
      </c>
      <c r="E60" s="309"/>
      <c r="F60" s="309"/>
      <c r="G60" s="309"/>
      <c r="H60" s="309"/>
      <c r="I60" s="309"/>
      <c r="J60" s="309"/>
      <c r="K60" s="307"/>
    </row>
    <row r="61" s="1" customFormat="1" ht="15" customHeight="1">
      <c r="B61" s="305"/>
      <c r="C61" s="311"/>
      <c r="D61" s="309" t="s">
        <v>1939</v>
      </c>
      <c r="E61" s="309"/>
      <c r="F61" s="309"/>
      <c r="G61" s="309"/>
      <c r="H61" s="309"/>
      <c r="I61" s="309"/>
      <c r="J61" s="309"/>
      <c r="K61" s="307"/>
    </row>
    <row r="62" s="1" customFormat="1" ht="15" customHeight="1">
      <c r="B62" s="305"/>
      <c r="C62" s="311"/>
      <c r="D62" s="314" t="s">
        <v>1940</v>
      </c>
      <c r="E62" s="314"/>
      <c r="F62" s="314"/>
      <c r="G62" s="314"/>
      <c r="H62" s="314"/>
      <c r="I62" s="314"/>
      <c r="J62" s="314"/>
      <c r="K62" s="307"/>
    </row>
    <row r="63" s="1" customFormat="1" ht="15" customHeight="1">
      <c r="B63" s="305"/>
      <c r="C63" s="311"/>
      <c r="D63" s="309" t="s">
        <v>1941</v>
      </c>
      <c r="E63" s="309"/>
      <c r="F63" s="309"/>
      <c r="G63" s="309"/>
      <c r="H63" s="309"/>
      <c r="I63" s="309"/>
      <c r="J63" s="309"/>
      <c r="K63" s="307"/>
    </row>
    <row r="64" s="1" customFormat="1" ht="12.75" customHeight="1">
      <c r="B64" s="305"/>
      <c r="C64" s="311"/>
      <c r="D64" s="311"/>
      <c r="E64" s="315"/>
      <c r="F64" s="311"/>
      <c r="G64" s="311"/>
      <c r="H64" s="311"/>
      <c r="I64" s="311"/>
      <c r="J64" s="311"/>
      <c r="K64" s="307"/>
    </row>
    <row r="65" s="1" customFormat="1" ht="15" customHeight="1">
      <c r="B65" s="305"/>
      <c r="C65" s="311"/>
      <c r="D65" s="309" t="s">
        <v>1942</v>
      </c>
      <c r="E65" s="309"/>
      <c r="F65" s="309"/>
      <c r="G65" s="309"/>
      <c r="H65" s="309"/>
      <c r="I65" s="309"/>
      <c r="J65" s="309"/>
      <c r="K65" s="307"/>
    </row>
    <row r="66" s="1" customFormat="1" ht="15" customHeight="1">
      <c r="B66" s="305"/>
      <c r="C66" s="311"/>
      <c r="D66" s="314" t="s">
        <v>1943</v>
      </c>
      <c r="E66" s="314"/>
      <c r="F66" s="314"/>
      <c r="G66" s="314"/>
      <c r="H66" s="314"/>
      <c r="I66" s="314"/>
      <c r="J66" s="314"/>
      <c r="K66" s="307"/>
    </row>
    <row r="67" s="1" customFormat="1" ht="15" customHeight="1">
      <c r="B67" s="305"/>
      <c r="C67" s="311"/>
      <c r="D67" s="309" t="s">
        <v>1944</v>
      </c>
      <c r="E67" s="309"/>
      <c r="F67" s="309"/>
      <c r="G67" s="309"/>
      <c r="H67" s="309"/>
      <c r="I67" s="309"/>
      <c r="J67" s="309"/>
      <c r="K67" s="307"/>
    </row>
    <row r="68" s="1" customFormat="1" ht="15" customHeight="1">
      <c r="B68" s="305"/>
      <c r="C68" s="311"/>
      <c r="D68" s="309" t="s">
        <v>1945</v>
      </c>
      <c r="E68" s="309"/>
      <c r="F68" s="309"/>
      <c r="G68" s="309"/>
      <c r="H68" s="309"/>
      <c r="I68" s="309"/>
      <c r="J68" s="309"/>
      <c r="K68" s="307"/>
    </row>
    <row r="69" s="1" customFormat="1" ht="15" customHeight="1">
      <c r="B69" s="305"/>
      <c r="C69" s="311"/>
      <c r="D69" s="309" t="s">
        <v>1946</v>
      </c>
      <c r="E69" s="309"/>
      <c r="F69" s="309"/>
      <c r="G69" s="309"/>
      <c r="H69" s="309"/>
      <c r="I69" s="309"/>
      <c r="J69" s="309"/>
      <c r="K69" s="307"/>
    </row>
    <row r="70" s="1" customFormat="1" ht="15" customHeight="1">
      <c r="B70" s="305"/>
      <c r="C70" s="311"/>
      <c r="D70" s="309" t="s">
        <v>1947</v>
      </c>
      <c r="E70" s="309"/>
      <c r="F70" s="309"/>
      <c r="G70" s="309"/>
      <c r="H70" s="309"/>
      <c r="I70" s="309"/>
      <c r="J70" s="309"/>
      <c r="K70" s="307"/>
    </row>
    <row r="71" s="1" customFormat="1" ht="12.75" customHeight="1"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="1" customFormat="1" ht="18.75" customHeight="1">
      <c r="B72" s="319"/>
      <c r="C72" s="319"/>
      <c r="D72" s="319"/>
      <c r="E72" s="319"/>
      <c r="F72" s="319"/>
      <c r="G72" s="319"/>
      <c r="H72" s="319"/>
      <c r="I72" s="319"/>
      <c r="J72" s="319"/>
      <c r="K72" s="320"/>
    </row>
    <row r="73" s="1" customFormat="1" ht="18.75" customHeight="1">
      <c r="B73" s="320"/>
      <c r="C73" s="320"/>
      <c r="D73" s="320"/>
      <c r="E73" s="320"/>
      <c r="F73" s="320"/>
      <c r="G73" s="320"/>
      <c r="H73" s="320"/>
      <c r="I73" s="320"/>
      <c r="J73" s="320"/>
      <c r="K73" s="320"/>
    </row>
    <row r="74" s="1" customFormat="1" ht="7.5" customHeight="1">
      <c r="B74" s="321"/>
      <c r="C74" s="322"/>
      <c r="D74" s="322"/>
      <c r="E74" s="322"/>
      <c r="F74" s="322"/>
      <c r="G74" s="322"/>
      <c r="H74" s="322"/>
      <c r="I74" s="322"/>
      <c r="J74" s="322"/>
      <c r="K74" s="323"/>
    </row>
    <row r="75" s="1" customFormat="1" ht="45" customHeight="1">
      <c r="B75" s="324"/>
      <c r="C75" s="325" t="s">
        <v>1948</v>
      </c>
      <c r="D75" s="325"/>
      <c r="E75" s="325"/>
      <c r="F75" s="325"/>
      <c r="G75" s="325"/>
      <c r="H75" s="325"/>
      <c r="I75" s="325"/>
      <c r="J75" s="325"/>
      <c r="K75" s="326"/>
    </row>
    <row r="76" s="1" customFormat="1" ht="17.25" customHeight="1">
      <c r="B76" s="324"/>
      <c r="C76" s="327" t="s">
        <v>1949</v>
      </c>
      <c r="D76" s="327"/>
      <c r="E76" s="327"/>
      <c r="F76" s="327" t="s">
        <v>1950</v>
      </c>
      <c r="G76" s="328"/>
      <c r="H76" s="327" t="s">
        <v>51</v>
      </c>
      <c r="I76" s="327" t="s">
        <v>54</v>
      </c>
      <c r="J76" s="327" t="s">
        <v>1951</v>
      </c>
      <c r="K76" s="326"/>
    </row>
    <row r="77" s="1" customFormat="1" ht="17.25" customHeight="1">
      <c r="B77" s="324"/>
      <c r="C77" s="329" t="s">
        <v>1952</v>
      </c>
      <c r="D77" s="329"/>
      <c r="E77" s="329"/>
      <c r="F77" s="330" t="s">
        <v>1953</v>
      </c>
      <c r="G77" s="331"/>
      <c r="H77" s="329"/>
      <c r="I77" s="329"/>
      <c r="J77" s="329" t="s">
        <v>1954</v>
      </c>
      <c r="K77" s="326"/>
    </row>
    <row r="78" s="1" customFormat="1" ht="5.25" customHeight="1">
      <c r="B78" s="324"/>
      <c r="C78" s="332"/>
      <c r="D78" s="332"/>
      <c r="E78" s="332"/>
      <c r="F78" s="332"/>
      <c r="G78" s="333"/>
      <c r="H78" s="332"/>
      <c r="I78" s="332"/>
      <c r="J78" s="332"/>
      <c r="K78" s="326"/>
    </row>
    <row r="79" s="1" customFormat="1" ht="15" customHeight="1">
      <c r="B79" s="324"/>
      <c r="C79" s="312" t="s">
        <v>50</v>
      </c>
      <c r="D79" s="334"/>
      <c r="E79" s="334"/>
      <c r="F79" s="335" t="s">
        <v>1955</v>
      </c>
      <c r="G79" s="336"/>
      <c r="H79" s="312" t="s">
        <v>1956</v>
      </c>
      <c r="I79" s="312" t="s">
        <v>1957</v>
      </c>
      <c r="J79" s="312">
        <v>20</v>
      </c>
      <c r="K79" s="326"/>
    </row>
    <row r="80" s="1" customFormat="1" ht="15" customHeight="1">
      <c r="B80" s="324"/>
      <c r="C80" s="312" t="s">
        <v>1958</v>
      </c>
      <c r="D80" s="312"/>
      <c r="E80" s="312"/>
      <c r="F80" s="335" t="s">
        <v>1955</v>
      </c>
      <c r="G80" s="336"/>
      <c r="H80" s="312" t="s">
        <v>1959</v>
      </c>
      <c r="I80" s="312" t="s">
        <v>1957</v>
      </c>
      <c r="J80" s="312">
        <v>120</v>
      </c>
      <c r="K80" s="326"/>
    </row>
    <row r="81" s="1" customFormat="1" ht="15" customHeight="1">
      <c r="B81" s="337"/>
      <c r="C81" s="312" t="s">
        <v>1960</v>
      </c>
      <c r="D81" s="312"/>
      <c r="E81" s="312"/>
      <c r="F81" s="335" t="s">
        <v>1961</v>
      </c>
      <c r="G81" s="336"/>
      <c r="H81" s="312" t="s">
        <v>1962</v>
      </c>
      <c r="I81" s="312" t="s">
        <v>1957</v>
      </c>
      <c r="J81" s="312">
        <v>50</v>
      </c>
      <c r="K81" s="326"/>
    </row>
    <row r="82" s="1" customFormat="1" ht="15" customHeight="1">
      <c r="B82" s="337"/>
      <c r="C82" s="312" t="s">
        <v>1963</v>
      </c>
      <c r="D82" s="312"/>
      <c r="E82" s="312"/>
      <c r="F82" s="335" t="s">
        <v>1955</v>
      </c>
      <c r="G82" s="336"/>
      <c r="H82" s="312" t="s">
        <v>1964</v>
      </c>
      <c r="I82" s="312" t="s">
        <v>1965</v>
      </c>
      <c r="J82" s="312"/>
      <c r="K82" s="326"/>
    </row>
    <row r="83" s="1" customFormat="1" ht="15" customHeight="1">
      <c r="B83" s="337"/>
      <c r="C83" s="338" t="s">
        <v>1966</v>
      </c>
      <c r="D83" s="338"/>
      <c r="E83" s="338"/>
      <c r="F83" s="339" t="s">
        <v>1961</v>
      </c>
      <c r="G83" s="338"/>
      <c r="H83" s="338" t="s">
        <v>1967</v>
      </c>
      <c r="I83" s="338" t="s">
        <v>1957</v>
      </c>
      <c r="J83" s="338">
        <v>15</v>
      </c>
      <c r="K83" s="326"/>
    </row>
    <row r="84" s="1" customFormat="1" ht="15" customHeight="1">
      <c r="B84" s="337"/>
      <c r="C84" s="338" t="s">
        <v>1968</v>
      </c>
      <c r="D84" s="338"/>
      <c r="E84" s="338"/>
      <c r="F84" s="339" t="s">
        <v>1961</v>
      </c>
      <c r="G84" s="338"/>
      <c r="H84" s="338" t="s">
        <v>1969</v>
      </c>
      <c r="I84" s="338" t="s">
        <v>1957</v>
      </c>
      <c r="J84" s="338">
        <v>15</v>
      </c>
      <c r="K84" s="326"/>
    </row>
    <row r="85" s="1" customFormat="1" ht="15" customHeight="1">
      <c r="B85" s="337"/>
      <c r="C85" s="338" t="s">
        <v>1970</v>
      </c>
      <c r="D85" s="338"/>
      <c r="E85" s="338"/>
      <c r="F85" s="339" t="s">
        <v>1961</v>
      </c>
      <c r="G85" s="338"/>
      <c r="H85" s="338" t="s">
        <v>1971</v>
      </c>
      <c r="I85" s="338" t="s">
        <v>1957</v>
      </c>
      <c r="J85" s="338">
        <v>20</v>
      </c>
      <c r="K85" s="326"/>
    </row>
    <row r="86" s="1" customFormat="1" ht="15" customHeight="1">
      <c r="B86" s="337"/>
      <c r="C86" s="338" t="s">
        <v>1972</v>
      </c>
      <c r="D86" s="338"/>
      <c r="E86" s="338"/>
      <c r="F86" s="339" t="s">
        <v>1961</v>
      </c>
      <c r="G86" s="338"/>
      <c r="H86" s="338" t="s">
        <v>1973</v>
      </c>
      <c r="I86" s="338" t="s">
        <v>1957</v>
      </c>
      <c r="J86" s="338">
        <v>20</v>
      </c>
      <c r="K86" s="326"/>
    </row>
    <row r="87" s="1" customFormat="1" ht="15" customHeight="1">
      <c r="B87" s="337"/>
      <c r="C87" s="312" t="s">
        <v>1974</v>
      </c>
      <c r="D87" s="312"/>
      <c r="E87" s="312"/>
      <c r="F87" s="335" t="s">
        <v>1961</v>
      </c>
      <c r="G87" s="336"/>
      <c r="H87" s="312" t="s">
        <v>1975</v>
      </c>
      <c r="I87" s="312" t="s">
        <v>1957</v>
      </c>
      <c r="J87" s="312">
        <v>50</v>
      </c>
      <c r="K87" s="326"/>
    </row>
    <row r="88" s="1" customFormat="1" ht="15" customHeight="1">
      <c r="B88" s="337"/>
      <c r="C88" s="312" t="s">
        <v>1976</v>
      </c>
      <c r="D88" s="312"/>
      <c r="E88" s="312"/>
      <c r="F88" s="335" t="s">
        <v>1961</v>
      </c>
      <c r="G88" s="336"/>
      <c r="H88" s="312" t="s">
        <v>1977</v>
      </c>
      <c r="I88" s="312" t="s">
        <v>1957</v>
      </c>
      <c r="J88" s="312">
        <v>20</v>
      </c>
      <c r="K88" s="326"/>
    </row>
    <row r="89" s="1" customFormat="1" ht="15" customHeight="1">
      <c r="B89" s="337"/>
      <c r="C89" s="312" t="s">
        <v>1978</v>
      </c>
      <c r="D89" s="312"/>
      <c r="E89" s="312"/>
      <c r="F89" s="335" t="s">
        <v>1961</v>
      </c>
      <c r="G89" s="336"/>
      <c r="H89" s="312" t="s">
        <v>1979</v>
      </c>
      <c r="I89" s="312" t="s">
        <v>1957</v>
      </c>
      <c r="J89" s="312">
        <v>20</v>
      </c>
      <c r="K89" s="326"/>
    </row>
    <row r="90" s="1" customFormat="1" ht="15" customHeight="1">
      <c r="B90" s="337"/>
      <c r="C90" s="312" t="s">
        <v>1980</v>
      </c>
      <c r="D90" s="312"/>
      <c r="E90" s="312"/>
      <c r="F90" s="335" t="s">
        <v>1961</v>
      </c>
      <c r="G90" s="336"/>
      <c r="H90" s="312" t="s">
        <v>1981</v>
      </c>
      <c r="I90" s="312" t="s">
        <v>1957</v>
      </c>
      <c r="J90" s="312">
        <v>50</v>
      </c>
      <c r="K90" s="326"/>
    </row>
    <row r="91" s="1" customFormat="1" ht="15" customHeight="1">
      <c r="B91" s="337"/>
      <c r="C91" s="312" t="s">
        <v>1982</v>
      </c>
      <c r="D91" s="312"/>
      <c r="E91" s="312"/>
      <c r="F91" s="335" t="s">
        <v>1961</v>
      </c>
      <c r="G91" s="336"/>
      <c r="H91" s="312" t="s">
        <v>1982</v>
      </c>
      <c r="I91" s="312" t="s">
        <v>1957</v>
      </c>
      <c r="J91" s="312">
        <v>50</v>
      </c>
      <c r="K91" s="326"/>
    </row>
    <row r="92" s="1" customFormat="1" ht="15" customHeight="1">
      <c r="B92" s="337"/>
      <c r="C92" s="312" t="s">
        <v>1983</v>
      </c>
      <c r="D92" s="312"/>
      <c r="E92" s="312"/>
      <c r="F92" s="335" t="s">
        <v>1961</v>
      </c>
      <c r="G92" s="336"/>
      <c r="H92" s="312" t="s">
        <v>1984</v>
      </c>
      <c r="I92" s="312" t="s">
        <v>1957</v>
      </c>
      <c r="J92" s="312">
        <v>255</v>
      </c>
      <c r="K92" s="326"/>
    </row>
    <row r="93" s="1" customFormat="1" ht="15" customHeight="1">
      <c r="B93" s="337"/>
      <c r="C93" s="312" t="s">
        <v>1985</v>
      </c>
      <c r="D93" s="312"/>
      <c r="E93" s="312"/>
      <c r="F93" s="335" t="s">
        <v>1955</v>
      </c>
      <c r="G93" s="336"/>
      <c r="H93" s="312" t="s">
        <v>1986</v>
      </c>
      <c r="I93" s="312" t="s">
        <v>1987</v>
      </c>
      <c r="J93" s="312"/>
      <c r="K93" s="326"/>
    </row>
    <row r="94" s="1" customFormat="1" ht="15" customHeight="1">
      <c r="B94" s="337"/>
      <c r="C94" s="312" t="s">
        <v>1988</v>
      </c>
      <c r="D94" s="312"/>
      <c r="E94" s="312"/>
      <c r="F94" s="335" t="s">
        <v>1955</v>
      </c>
      <c r="G94" s="336"/>
      <c r="H94" s="312" t="s">
        <v>1989</v>
      </c>
      <c r="I94" s="312" t="s">
        <v>1990</v>
      </c>
      <c r="J94" s="312"/>
      <c r="K94" s="326"/>
    </row>
    <row r="95" s="1" customFormat="1" ht="15" customHeight="1">
      <c r="B95" s="337"/>
      <c r="C95" s="312" t="s">
        <v>1991</v>
      </c>
      <c r="D95" s="312"/>
      <c r="E95" s="312"/>
      <c r="F95" s="335" t="s">
        <v>1955</v>
      </c>
      <c r="G95" s="336"/>
      <c r="H95" s="312" t="s">
        <v>1991</v>
      </c>
      <c r="I95" s="312" t="s">
        <v>1990</v>
      </c>
      <c r="J95" s="312"/>
      <c r="K95" s="326"/>
    </row>
    <row r="96" s="1" customFormat="1" ht="15" customHeight="1">
      <c r="B96" s="337"/>
      <c r="C96" s="312" t="s">
        <v>35</v>
      </c>
      <c r="D96" s="312"/>
      <c r="E96" s="312"/>
      <c r="F96" s="335" t="s">
        <v>1955</v>
      </c>
      <c r="G96" s="336"/>
      <c r="H96" s="312" t="s">
        <v>1992</v>
      </c>
      <c r="I96" s="312" t="s">
        <v>1990</v>
      </c>
      <c r="J96" s="312"/>
      <c r="K96" s="326"/>
    </row>
    <row r="97" s="1" customFormat="1" ht="15" customHeight="1">
      <c r="B97" s="337"/>
      <c r="C97" s="312" t="s">
        <v>45</v>
      </c>
      <c r="D97" s="312"/>
      <c r="E97" s="312"/>
      <c r="F97" s="335" t="s">
        <v>1955</v>
      </c>
      <c r="G97" s="336"/>
      <c r="H97" s="312" t="s">
        <v>1993</v>
      </c>
      <c r="I97" s="312" t="s">
        <v>1990</v>
      </c>
      <c r="J97" s="312"/>
      <c r="K97" s="326"/>
    </row>
    <row r="98" s="1" customFormat="1" ht="15" customHeight="1">
      <c r="B98" s="340"/>
      <c r="C98" s="341"/>
      <c r="D98" s="341"/>
      <c r="E98" s="341"/>
      <c r="F98" s="341"/>
      <c r="G98" s="341"/>
      <c r="H98" s="341"/>
      <c r="I98" s="341"/>
      <c r="J98" s="341"/>
      <c r="K98" s="342"/>
    </row>
    <row r="99" s="1" customFormat="1" ht="18.75" customHeight="1">
      <c r="B99" s="343"/>
      <c r="C99" s="344"/>
      <c r="D99" s="344"/>
      <c r="E99" s="344"/>
      <c r="F99" s="344"/>
      <c r="G99" s="344"/>
      <c r="H99" s="344"/>
      <c r="I99" s="344"/>
      <c r="J99" s="344"/>
      <c r="K99" s="343"/>
    </row>
    <row r="100" s="1" customFormat="1" ht="18.75" customHeight="1"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</row>
    <row r="101" s="1" customFormat="1" ht="7.5" customHeight="1">
      <c r="B101" s="321"/>
      <c r="C101" s="322"/>
      <c r="D101" s="322"/>
      <c r="E101" s="322"/>
      <c r="F101" s="322"/>
      <c r="G101" s="322"/>
      <c r="H101" s="322"/>
      <c r="I101" s="322"/>
      <c r="J101" s="322"/>
      <c r="K101" s="323"/>
    </row>
    <row r="102" s="1" customFormat="1" ht="45" customHeight="1">
      <c r="B102" s="324"/>
      <c r="C102" s="325" t="s">
        <v>1994</v>
      </c>
      <c r="D102" s="325"/>
      <c r="E102" s="325"/>
      <c r="F102" s="325"/>
      <c r="G102" s="325"/>
      <c r="H102" s="325"/>
      <c r="I102" s="325"/>
      <c r="J102" s="325"/>
      <c r="K102" s="326"/>
    </row>
    <row r="103" s="1" customFormat="1" ht="17.25" customHeight="1">
      <c r="B103" s="324"/>
      <c r="C103" s="327" t="s">
        <v>1949</v>
      </c>
      <c r="D103" s="327"/>
      <c r="E103" s="327"/>
      <c r="F103" s="327" t="s">
        <v>1950</v>
      </c>
      <c r="G103" s="328"/>
      <c r="H103" s="327" t="s">
        <v>51</v>
      </c>
      <c r="I103" s="327" t="s">
        <v>54</v>
      </c>
      <c r="J103" s="327" t="s">
        <v>1951</v>
      </c>
      <c r="K103" s="326"/>
    </row>
    <row r="104" s="1" customFormat="1" ht="17.25" customHeight="1">
      <c r="B104" s="324"/>
      <c r="C104" s="329" t="s">
        <v>1952</v>
      </c>
      <c r="D104" s="329"/>
      <c r="E104" s="329"/>
      <c r="F104" s="330" t="s">
        <v>1953</v>
      </c>
      <c r="G104" s="331"/>
      <c r="H104" s="329"/>
      <c r="I104" s="329"/>
      <c r="J104" s="329" t="s">
        <v>1954</v>
      </c>
      <c r="K104" s="326"/>
    </row>
    <row r="105" s="1" customFormat="1" ht="5.25" customHeight="1">
      <c r="B105" s="324"/>
      <c r="C105" s="327"/>
      <c r="D105" s="327"/>
      <c r="E105" s="327"/>
      <c r="F105" s="327"/>
      <c r="G105" s="345"/>
      <c r="H105" s="327"/>
      <c r="I105" s="327"/>
      <c r="J105" s="327"/>
      <c r="K105" s="326"/>
    </row>
    <row r="106" s="1" customFormat="1" ht="15" customHeight="1">
      <c r="B106" s="324"/>
      <c r="C106" s="312" t="s">
        <v>50</v>
      </c>
      <c r="D106" s="334"/>
      <c r="E106" s="334"/>
      <c r="F106" s="335" t="s">
        <v>1955</v>
      </c>
      <c r="G106" s="312"/>
      <c r="H106" s="312" t="s">
        <v>1995</v>
      </c>
      <c r="I106" s="312" t="s">
        <v>1957</v>
      </c>
      <c r="J106" s="312">
        <v>20</v>
      </c>
      <c r="K106" s="326"/>
    </row>
    <row r="107" s="1" customFormat="1" ht="15" customHeight="1">
      <c r="B107" s="324"/>
      <c r="C107" s="312" t="s">
        <v>1958</v>
      </c>
      <c r="D107" s="312"/>
      <c r="E107" s="312"/>
      <c r="F107" s="335" t="s">
        <v>1955</v>
      </c>
      <c r="G107" s="312"/>
      <c r="H107" s="312" t="s">
        <v>1995</v>
      </c>
      <c r="I107" s="312" t="s">
        <v>1957</v>
      </c>
      <c r="J107" s="312">
        <v>120</v>
      </c>
      <c r="K107" s="326"/>
    </row>
    <row r="108" s="1" customFormat="1" ht="15" customHeight="1">
      <c r="B108" s="337"/>
      <c r="C108" s="312" t="s">
        <v>1960</v>
      </c>
      <c r="D108" s="312"/>
      <c r="E108" s="312"/>
      <c r="F108" s="335" t="s">
        <v>1961</v>
      </c>
      <c r="G108" s="312"/>
      <c r="H108" s="312" t="s">
        <v>1995</v>
      </c>
      <c r="I108" s="312" t="s">
        <v>1957</v>
      </c>
      <c r="J108" s="312">
        <v>50</v>
      </c>
      <c r="K108" s="326"/>
    </row>
    <row r="109" s="1" customFormat="1" ht="15" customHeight="1">
      <c r="B109" s="337"/>
      <c r="C109" s="312" t="s">
        <v>1963</v>
      </c>
      <c r="D109" s="312"/>
      <c r="E109" s="312"/>
      <c r="F109" s="335" t="s">
        <v>1955</v>
      </c>
      <c r="G109" s="312"/>
      <c r="H109" s="312" t="s">
        <v>1995</v>
      </c>
      <c r="I109" s="312" t="s">
        <v>1965</v>
      </c>
      <c r="J109" s="312"/>
      <c r="K109" s="326"/>
    </row>
    <row r="110" s="1" customFormat="1" ht="15" customHeight="1">
      <c r="B110" s="337"/>
      <c r="C110" s="312" t="s">
        <v>1974</v>
      </c>
      <c r="D110" s="312"/>
      <c r="E110" s="312"/>
      <c r="F110" s="335" t="s">
        <v>1961</v>
      </c>
      <c r="G110" s="312"/>
      <c r="H110" s="312" t="s">
        <v>1995</v>
      </c>
      <c r="I110" s="312" t="s">
        <v>1957</v>
      </c>
      <c r="J110" s="312">
        <v>50</v>
      </c>
      <c r="K110" s="326"/>
    </row>
    <row r="111" s="1" customFormat="1" ht="15" customHeight="1">
      <c r="B111" s="337"/>
      <c r="C111" s="312" t="s">
        <v>1982</v>
      </c>
      <c r="D111" s="312"/>
      <c r="E111" s="312"/>
      <c r="F111" s="335" t="s">
        <v>1961</v>
      </c>
      <c r="G111" s="312"/>
      <c r="H111" s="312" t="s">
        <v>1995</v>
      </c>
      <c r="I111" s="312" t="s">
        <v>1957</v>
      </c>
      <c r="J111" s="312">
        <v>50</v>
      </c>
      <c r="K111" s="326"/>
    </row>
    <row r="112" s="1" customFormat="1" ht="15" customHeight="1">
      <c r="B112" s="337"/>
      <c r="C112" s="312" t="s">
        <v>1980</v>
      </c>
      <c r="D112" s="312"/>
      <c r="E112" s="312"/>
      <c r="F112" s="335" t="s">
        <v>1961</v>
      </c>
      <c r="G112" s="312"/>
      <c r="H112" s="312" t="s">
        <v>1995</v>
      </c>
      <c r="I112" s="312" t="s">
        <v>1957</v>
      </c>
      <c r="J112" s="312">
        <v>50</v>
      </c>
      <c r="K112" s="326"/>
    </row>
    <row r="113" s="1" customFormat="1" ht="15" customHeight="1">
      <c r="B113" s="337"/>
      <c r="C113" s="312" t="s">
        <v>50</v>
      </c>
      <c r="D113" s="312"/>
      <c r="E113" s="312"/>
      <c r="F113" s="335" t="s">
        <v>1955</v>
      </c>
      <c r="G113" s="312"/>
      <c r="H113" s="312" t="s">
        <v>1996</v>
      </c>
      <c r="I113" s="312" t="s">
        <v>1957</v>
      </c>
      <c r="J113" s="312">
        <v>20</v>
      </c>
      <c r="K113" s="326"/>
    </row>
    <row r="114" s="1" customFormat="1" ht="15" customHeight="1">
      <c r="B114" s="337"/>
      <c r="C114" s="312" t="s">
        <v>1997</v>
      </c>
      <c r="D114" s="312"/>
      <c r="E114" s="312"/>
      <c r="F114" s="335" t="s">
        <v>1955</v>
      </c>
      <c r="G114" s="312"/>
      <c r="H114" s="312" t="s">
        <v>1998</v>
      </c>
      <c r="I114" s="312" t="s">
        <v>1957</v>
      </c>
      <c r="J114" s="312">
        <v>120</v>
      </c>
      <c r="K114" s="326"/>
    </row>
    <row r="115" s="1" customFormat="1" ht="15" customHeight="1">
      <c r="B115" s="337"/>
      <c r="C115" s="312" t="s">
        <v>35</v>
      </c>
      <c r="D115" s="312"/>
      <c r="E115" s="312"/>
      <c r="F115" s="335" t="s">
        <v>1955</v>
      </c>
      <c r="G115" s="312"/>
      <c r="H115" s="312" t="s">
        <v>1999</v>
      </c>
      <c r="I115" s="312" t="s">
        <v>1990</v>
      </c>
      <c r="J115" s="312"/>
      <c r="K115" s="326"/>
    </row>
    <row r="116" s="1" customFormat="1" ht="15" customHeight="1">
      <c r="B116" s="337"/>
      <c r="C116" s="312" t="s">
        <v>45</v>
      </c>
      <c r="D116" s="312"/>
      <c r="E116" s="312"/>
      <c r="F116" s="335" t="s">
        <v>1955</v>
      </c>
      <c r="G116" s="312"/>
      <c r="H116" s="312" t="s">
        <v>2000</v>
      </c>
      <c r="I116" s="312" t="s">
        <v>1990</v>
      </c>
      <c r="J116" s="312"/>
      <c r="K116" s="326"/>
    </row>
    <row r="117" s="1" customFormat="1" ht="15" customHeight="1">
      <c r="B117" s="337"/>
      <c r="C117" s="312" t="s">
        <v>54</v>
      </c>
      <c r="D117" s="312"/>
      <c r="E117" s="312"/>
      <c r="F117" s="335" t="s">
        <v>1955</v>
      </c>
      <c r="G117" s="312"/>
      <c r="H117" s="312" t="s">
        <v>2001</v>
      </c>
      <c r="I117" s="312" t="s">
        <v>2002</v>
      </c>
      <c r="J117" s="312"/>
      <c r="K117" s="326"/>
    </row>
    <row r="118" s="1" customFormat="1" ht="15" customHeight="1">
      <c r="B118" s="340"/>
      <c r="C118" s="346"/>
      <c r="D118" s="346"/>
      <c r="E118" s="346"/>
      <c r="F118" s="346"/>
      <c r="G118" s="346"/>
      <c r="H118" s="346"/>
      <c r="I118" s="346"/>
      <c r="J118" s="346"/>
      <c r="K118" s="342"/>
    </row>
    <row r="119" s="1" customFormat="1" ht="18.75" customHeight="1">
      <c r="B119" s="347"/>
      <c r="C119" s="348"/>
      <c r="D119" s="348"/>
      <c r="E119" s="348"/>
      <c r="F119" s="349"/>
      <c r="G119" s="348"/>
      <c r="H119" s="348"/>
      <c r="I119" s="348"/>
      <c r="J119" s="348"/>
      <c r="K119" s="347"/>
    </row>
    <row r="120" s="1" customFormat="1" ht="18.75" customHeight="1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</row>
    <row r="121" s="1" customFormat="1" ht="7.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2"/>
    </row>
    <row r="122" s="1" customFormat="1" ht="45" customHeight="1">
      <c r="B122" s="353"/>
      <c r="C122" s="303" t="s">
        <v>2003</v>
      </c>
      <c r="D122" s="303"/>
      <c r="E122" s="303"/>
      <c r="F122" s="303"/>
      <c r="G122" s="303"/>
      <c r="H122" s="303"/>
      <c r="I122" s="303"/>
      <c r="J122" s="303"/>
      <c r="K122" s="354"/>
    </row>
    <row r="123" s="1" customFormat="1" ht="17.25" customHeight="1">
      <c r="B123" s="355"/>
      <c r="C123" s="327" t="s">
        <v>1949</v>
      </c>
      <c r="D123" s="327"/>
      <c r="E123" s="327"/>
      <c r="F123" s="327" t="s">
        <v>1950</v>
      </c>
      <c r="G123" s="328"/>
      <c r="H123" s="327" t="s">
        <v>51</v>
      </c>
      <c r="I123" s="327" t="s">
        <v>54</v>
      </c>
      <c r="J123" s="327" t="s">
        <v>1951</v>
      </c>
      <c r="K123" s="356"/>
    </row>
    <row r="124" s="1" customFormat="1" ht="17.25" customHeight="1">
      <c r="B124" s="355"/>
      <c r="C124" s="329" t="s">
        <v>1952</v>
      </c>
      <c r="D124" s="329"/>
      <c r="E124" s="329"/>
      <c r="F124" s="330" t="s">
        <v>1953</v>
      </c>
      <c r="G124" s="331"/>
      <c r="H124" s="329"/>
      <c r="I124" s="329"/>
      <c r="J124" s="329" t="s">
        <v>1954</v>
      </c>
      <c r="K124" s="356"/>
    </row>
    <row r="125" s="1" customFormat="1" ht="5.25" customHeight="1">
      <c r="B125" s="357"/>
      <c r="C125" s="332"/>
      <c r="D125" s="332"/>
      <c r="E125" s="332"/>
      <c r="F125" s="332"/>
      <c r="G125" s="358"/>
      <c r="H125" s="332"/>
      <c r="I125" s="332"/>
      <c r="J125" s="332"/>
      <c r="K125" s="359"/>
    </row>
    <row r="126" s="1" customFormat="1" ht="15" customHeight="1">
      <c r="B126" s="357"/>
      <c r="C126" s="312" t="s">
        <v>1958</v>
      </c>
      <c r="D126" s="334"/>
      <c r="E126" s="334"/>
      <c r="F126" s="335" t="s">
        <v>1955</v>
      </c>
      <c r="G126" s="312"/>
      <c r="H126" s="312" t="s">
        <v>1995</v>
      </c>
      <c r="I126" s="312" t="s">
        <v>1957</v>
      </c>
      <c r="J126" s="312">
        <v>120</v>
      </c>
      <c r="K126" s="360"/>
    </row>
    <row r="127" s="1" customFormat="1" ht="15" customHeight="1">
      <c r="B127" s="357"/>
      <c r="C127" s="312" t="s">
        <v>2004</v>
      </c>
      <c r="D127" s="312"/>
      <c r="E127" s="312"/>
      <c r="F127" s="335" t="s">
        <v>1955</v>
      </c>
      <c r="G127" s="312"/>
      <c r="H127" s="312" t="s">
        <v>2005</v>
      </c>
      <c r="I127" s="312" t="s">
        <v>1957</v>
      </c>
      <c r="J127" s="312" t="s">
        <v>2006</v>
      </c>
      <c r="K127" s="360"/>
    </row>
    <row r="128" s="1" customFormat="1" ht="15" customHeight="1">
      <c r="B128" s="357"/>
      <c r="C128" s="312" t="s">
        <v>122</v>
      </c>
      <c r="D128" s="312"/>
      <c r="E128" s="312"/>
      <c r="F128" s="335" t="s">
        <v>1955</v>
      </c>
      <c r="G128" s="312"/>
      <c r="H128" s="312" t="s">
        <v>2007</v>
      </c>
      <c r="I128" s="312" t="s">
        <v>1957</v>
      </c>
      <c r="J128" s="312" t="s">
        <v>2006</v>
      </c>
      <c r="K128" s="360"/>
    </row>
    <row r="129" s="1" customFormat="1" ht="15" customHeight="1">
      <c r="B129" s="357"/>
      <c r="C129" s="312" t="s">
        <v>1966</v>
      </c>
      <c r="D129" s="312"/>
      <c r="E129" s="312"/>
      <c r="F129" s="335" t="s">
        <v>1961</v>
      </c>
      <c r="G129" s="312"/>
      <c r="H129" s="312" t="s">
        <v>1967</v>
      </c>
      <c r="I129" s="312" t="s">
        <v>1957</v>
      </c>
      <c r="J129" s="312">
        <v>15</v>
      </c>
      <c r="K129" s="360"/>
    </row>
    <row r="130" s="1" customFormat="1" ht="15" customHeight="1">
      <c r="B130" s="357"/>
      <c r="C130" s="338" t="s">
        <v>1968</v>
      </c>
      <c r="D130" s="338"/>
      <c r="E130" s="338"/>
      <c r="F130" s="339" t="s">
        <v>1961</v>
      </c>
      <c r="G130" s="338"/>
      <c r="H130" s="338" t="s">
        <v>1969</v>
      </c>
      <c r="I130" s="338" t="s">
        <v>1957</v>
      </c>
      <c r="J130" s="338">
        <v>15</v>
      </c>
      <c r="K130" s="360"/>
    </row>
    <row r="131" s="1" customFormat="1" ht="15" customHeight="1">
      <c r="B131" s="357"/>
      <c r="C131" s="338" t="s">
        <v>1970</v>
      </c>
      <c r="D131" s="338"/>
      <c r="E131" s="338"/>
      <c r="F131" s="339" t="s">
        <v>1961</v>
      </c>
      <c r="G131" s="338"/>
      <c r="H131" s="338" t="s">
        <v>1971</v>
      </c>
      <c r="I131" s="338" t="s">
        <v>1957</v>
      </c>
      <c r="J131" s="338">
        <v>20</v>
      </c>
      <c r="K131" s="360"/>
    </row>
    <row r="132" s="1" customFormat="1" ht="15" customHeight="1">
      <c r="B132" s="357"/>
      <c r="C132" s="338" t="s">
        <v>1972</v>
      </c>
      <c r="D132" s="338"/>
      <c r="E132" s="338"/>
      <c r="F132" s="339" t="s">
        <v>1961</v>
      </c>
      <c r="G132" s="338"/>
      <c r="H132" s="338" t="s">
        <v>1973</v>
      </c>
      <c r="I132" s="338" t="s">
        <v>1957</v>
      </c>
      <c r="J132" s="338">
        <v>20</v>
      </c>
      <c r="K132" s="360"/>
    </row>
    <row r="133" s="1" customFormat="1" ht="15" customHeight="1">
      <c r="B133" s="357"/>
      <c r="C133" s="312" t="s">
        <v>1960</v>
      </c>
      <c r="D133" s="312"/>
      <c r="E133" s="312"/>
      <c r="F133" s="335" t="s">
        <v>1961</v>
      </c>
      <c r="G133" s="312"/>
      <c r="H133" s="312" t="s">
        <v>1995</v>
      </c>
      <c r="I133" s="312" t="s">
        <v>1957</v>
      </c>
      <c r="J133" s="312">
        <v>50</v>
      </c>
      <c r="K133" s="360"/>
    </row>
    <row r="134" s="1" customFormat="1" ht="15" customHeight="1">
      <c r="B134" s="357"/>
      <c r="C134" s="312" t="s">
        <v>1974</v>
      </c>
      <c r="D134" s="312"/>
      <c r="E134" s="312"/>
      <c r="F134" s="335" t="s">
        <v>1961</v>
      </c>
      <c r="G134" s="312"/>
      <c r="H134" s="312" t="s">
        <v>1995</v>
      </c>
      <c r="I134" s="312" t="s">
        <v>1957</v>
      </c>
      <c r="J134" s="312">
        <v>50</v>
      </c>
      <c r="K134" s="360"/>
    </row>
    <row r="135" s="1" customFormat="1" ht="15" customHeight="1">
      <c r="B135" s="357"/>
      <c r="C135" s="312" t="s">
        <v>1980</v>
      </c>
      <c r="D135" s="312"/>
      <c r="E135" s="312"/>
      <c r="F135" s="335" t="s">
        <v>1961</v>
      </c>
      <c r="G135" s="312"/>
      <c r="H135" s="312" t="s">
        <v>1995</v>
      </c>
      <c r="I135" s="312" t="s">
        <v>1957</v>
      </c>
      <c r="J135" s="312">
        <v>50</v>
      </c>
      <c r="K135" s="360"/>
    </row>
    <row r="136" s="1" customFormat="1" ht="15" customHeight="1">
      <c r="B136" s="357"/>
      <c r="C136" s="312" t="s">
        <v>1982</v>
      </c>
      <c r="D136" s="312"/>
      <c r="E136" s="312"/>
      <c r="F136" s="335" t="s">
        <v>1961</v>
      </c>
      <c r="G136" s="312"/>
      <c r="H136" s="312" t="s">
        <v>1995</v>
      </c>
      <c r="I136" s="312" t="s">
        <v>1957</v>
      </c>
      <c r="J136" s="312">
        <v>50</v>
      </c>
      <c r="K136" s="360"/>
    </row>
    <row r="137" s="1" customFormat="1" ht="15" customHeight="1">
      <c r="B137" s="357"/>
      <c r="C137" s="312" t="s">
        <v>1983</v>
      </c>
      <c r="D137" s="312"/>
      <c r="E137" s="312"/>
      <c r="F137" s="335" t="s">
        <v>1961</v>
      </c>
      <c r="G137" s="312"/>
      <c r="H137" s="312" t="s">
        <v>2008</v>
      </c>
      <c r="I137" s="312" t="s">
        <v>1957</v>
      </c>
      <c r="J137" s="312">
        <v>255</v>
      </c>
      <c r="K137" s="360"/>
    </row>
    <row r="138" s="1" customFormat="1" ht="15" customHeight="1">
      <c r="B138" s="357"/>
      <c r="C138" s="312" t="s">
        <v>1985</v>
      </c>
      <c r="D138" s="312"/>
      <c r="E138" s="312"/>
      <c r="F138" s="335" t="s">
        <v>1955</v>
      </c>
      <c r="G138" s="312"/>
      <c r="H138" s="312" t="s">
        <v>2009</v>
      </c>
      <c r="I138" s="312" t="s">
        <v>1987</v>
      </c>
      <c r="J138" s="312"/>
      <c r="K138" s="360"/>
    </row>
    <row r="139" s="1" customFormat="1" ht="15" customHeight="1">
      <c r="B139" s="357"/>
      <c r="C139" s="312" t="s">
        <v>1988</v>
      </c>
      <c r="D139" s="312"/>
      <c r="E139" s="312"/>
      <c r="F139" s="335" t="s">
        <v>1955</v>
      </c>
      <c r="G139" s="312"/>
      <c r="H139" s="312" t="s">
        <v>2010</v>
      </c>
      <c r="I139" s="312" t="s">
        <v>1990</v>
      </c>
      <c r="J139" s="312"/>
      <c r="K139" s="360"/>
    </row>
    <row r="140" s="1" customFormat="1" ht="15" customHeight="1">
      <c r="B140" s="357"/>
      <c r="C140" s="312" t="s">
        <v>1991</v>
      </c>
      <c r="D140" s="312"/>
      <c r="E140" s="312"/>
      <c r="F140" s="335" t="s">
        <v>1955</v>
      </c>
      <c r="G140" s="312"/>
      <c r="H140" s="312" t="s">
        <v>1991</v>
      </c>
      <c r="I140" s="312" t="s">
        <v>1990</v>
      </c>
      <c r="J140" s="312"/>
      <c r="K140" s="360"/>
    </row>
    <row r="141" s="1" customFormat="1" ht="15" customHeight="1">
      <c r="B141" s="357"/>
      <c r="C141" s="312" t="s">
        <v>35</v>
      </c>
      <c r="D141" s="312"/>
      <c r="E141" s="312"/>
      <c r="F141" s="335" t="s">
        <v>1955</v>
      </c>
      <c r="G141" s="312"/>
      <c r="H141" s="312" t="s">
        <v>2011</v>
      </c>
      <c r="I141" s="312" t="s">
        <v>1990</v>
      </c>
      <c r="J141" s="312"/>
      <c r="K141" s="360"/>
    </row>
    <row r="142" s="1" customFormat="1" ht="15" customHeight="1">
      <c r="B142" s="357"/>
      <c r="C142" s="312" t="s">
        <v>2012</v>
      </c>
      <c r="D142" s="312"/>
      <c r="E142" s="312"/>
      <c r="F142" s="335" t="s">
        <v>1955</v>
      </c>
      <c r="G142" s="312"/>
      <c r="H142" s="312" t="s">
        <v>2013</v>
      </c>
      <c r="I142" s="312" t="s">
        <v>1990</v>
      </c>
      <c r="J142" s="312"/>
      <c r="K142" s="360"/>
    </row>
    <row r="143" s="1" customFormat="1" ht="15" customHeight="1">
      <c r="B143" s="361"/>
      <c r="C143" s="362"/>
      <c r="D143" s="362"/>
      <c r="E143" s="362"/>
      <c r="F143" s="362"/>
      <c r="G143" s="362"/>
      <c r="H143" s="362"/>
      <c r="I143" s="362"/>
      <c r="J143" s="362"/>
      <c r="K143" s="363"/>
    </row>
    <row r="144" s="1" customFormat="1" ht="18.75" customHeight="1">
      <c r="B144" s="348"/>
      <c r="C144" s="348"/>
      <c r="D144" s="348"/>
      <c r="E144" s="348"/>
      <c r="F144" s="349"/>
      <c r="G144" s="348"/>
      <c r="H144" s="348"/>
      <c r="I144" s="348"/>
      <c r="J144" s="348"/>
      <c r="K144" s="348"/>
    </row>
    <row r="145" s="1" customFormat="1" ht="18.75" customHeight="1"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</row>
    <row r="146" s="1" customFormat="1" ht="7.5" customHeight="1">
      <c r="B146" s="321"/>
      <c r="C146" s="322"/>
      <c r="D146" s="322"/>
      <c r="E146" s="322"/>
      <c r="F146" s="322"/>
      <c r="G146" s="322"/>
      <c r="H146" s="322"/>
      <c r="I146" s="322"/>
      <c r="J146" s="322"/>
      <c r="K146" s="323"/>
    </row>
    <row r="147" s="1" customFormat="1" ht="45" customHeight="1">
      <c r="B147" s="324"/>
      <c r="C147" s="325" t="s">
        <v>2014</v>
      </c>
      <c r="D147" s="325"/>
      <c r="E147" s="325"/>
      <c r="F147" s="325"/>
      <c r="G147" s="325"/>
      <c r="H147" s="325"/>
      <c r="I147" s="325"/>
      <c r="J147" s="325"/>
      <c r="K147" s="326"/>
    </row>
    <row r="148" s="1" customFormat="1" ht="17.25" customHeight="1">
      <c r="B148" s="324"/>
      <c r="C148" s="327" t="s">
        <v>1949</v>
      </c>
      <c r="D148" s="327"/>
      <c r="E148" s="327"/>
      <c r="F148" s="327" t="s">
        <v>1950</v>
      </c>
      <c r="G148" s="328"/>
      <c r="H148" s="327" t="s">
        <v>51</v>
      </c>
      <c r="I148" s="327" t="s">
        <v>54</v>
      </c>
      <c r="J148" s="327" t="s">
        <v>1951</v>
      </c>
      <c r="K148" s="326"/>
    </row>
    <row r="149" s="1" customFormat="1" ht="17.25" customHeight="1">
      <c r="B149" s="324"/>
      <c r="C149" s="329" t="s">
        <v>1952</v>
      </c>
      <c r="D149" s="329"/>
      <c r="E149" s="329"/>
      <c r="F149" s="330" t="s">
        <v>1953</v>
      </c>
      <c r="G149" s="331"/>
      <c r="H149" s="329"/>
      <c r="I149" s="329"/>
      <c r="J149" s="329" t="s">
        <v>1954</v>
      </c>
      <c r="K149" s="326"/>
    </row>
    <row r="150" s="1" customFormat="1" ht="5.25" customHeight="1">
      <c r="B150" s="337"/>
      <c r="C150" s="332"/>
      <c r="D150" s="332"/>
      <c r="E150" s="332"/>
      <c r="F150" s="332"/>
      <c r="G150" s="333"/>
      <c r="H150" s="332"/>
      <c r="I150" s="332"/>
      <c r="J150" s="332"/>
      <c r="K150" s="360"/>
    </row>
    <row r="151" s="1" customFormat="1" ht="15" customHeight="1">
      <c r="B151" s="337"/>
      <c r="C151" s="364" t="s">
        <v>1958</v>
      </c>
      <c r="D151" s="312"/>
      <c r="E151" s="312"/>
      <c r="F151" s="365" t="s">
        <v>1955</v>
      </c>
      <c r="G151" s="312"/>
      <c r="H151" s="364" t="s">
        <v>1995</v>
      </c>
      <c r="I151" s="364" t="s">
        <v>1957</v>
      </c>
      <c r="J151" s="364">
        <v>120</v>
      </c>
      <c r="K151" s="360"/>
    </row>
    <row r="152" s="1" customFormat="1" ht="15" customHeight="1">
      <c r="B152" s="337"/>
      <c r="C152" s="364" t="s">
        <v>2004</v>
      </c>
      <c r="D152" s="312"/>
      <c r="E152" s="312"/>
      <c r="F152" s="365" t="s">
        <v>1955</v>
      </c>
      <c r="G152" s="312"/>
      <c r="H152" s="364" t="s">
        <v>2015</v>
      </c>
      <c r="I152" s="364" t="s">
        <v>1957</v>
      </c>
      <c r="J152" s="364" t="s">
        <v>2006</v>
      </c>
      <c r="K152" s="360"/>
    </row>
    <row r="153" s="1" customFormat="1" ht="15" customHeight="1">
      <c r="B153" s="337"/>
      <c r="C153" s="364" t="s">
        <v>122</v>
      </c>
      <c r="D153" s="312"/>
      <c r="E153" s="312"/>
      <c r="F153" s="365" t="s">
        <v>1955</v>
      </c>
      <c r="G153" s="312"/>
      <c r="H153" s="364" t="s">
        <v>2016</v>
      </c>
      <c r="I153" s="364" t="s">
        <v>1957</v>
      </c>
      <c r="J153" s="364" t="s">
        <v>2006</v>
      </c>
      <c r="K153" s="360"/>
    </row>
    <row r="154" s="1" customFormat="1" ht="15" customHeight="1">
      <c r="B154" s="337"/>
      <c r="C154" s="364" t="s">
        <v>1960</v>
      </c>
      <c r="D154" s="312"/>
      <c r="E154" s="312"/>
      <c r="F154" s="365" t="s">
        <v>1961</v>
      </c>
      <c r="G154" s="312"/>
      <c r="H154" s="364" t="s">
        <v>1995</v>
      </c>
      <c r="I154" s="364" t="s">
        <v>1957</v>
      </c>
      <c r="J154" s="364">
        <v>50</v>
      </c>
      <c r="K154" s="360"/>
    </row>
    <row r="155" s="1" customFormat="1" ht="15" customHeight="1">
      <c r="B155" s="337"/>
      <c r="C155" s="364" t="s">
        <v>1963</v>
      </c>
      <c r="D155" s="312"/>
      <c r="E155" s="312"/>
      <c r="F155" s="365" t="s">
        <v>1955</v>
      </c>
      <c r="G155" s="312"/>
      <c r="H155" s="364" t="s">
        <v>1995</v>
      </c>
      <c r="I155" s="364" t="s">
        <v>1965</v>
      </c>
      <c r="J155" s="364"/>
      <c r="K155" s="360"/>
    </row>
    <row r="156" s="1" customFormat="1" ht="15" customHeight="1">
      <c r="B156" s="337"/>
      <c r="C156" s="364" t="s">
        <v>1974</v>
      </c>
      <c r="D156" s="312"/>
      <c r="E156" s="312"/>
      <c r="F156" s="365" t="s">
        <v>1961</v>
      </c>
      <c r="G156" s="312"/>
      <c r="H156" s="364" t="s">
        <v>1995</v>
      </c>
      <c r="I156" s="364" t="s">
        <v>1957</v>
      </c>
      <c r="J156" s="364">
        <v>50</v>
      </c>
      <c r="K156" s="360"/>
    </row>
    <row r="157" s="1" customFormat="1" ht="15" customHeight="1">
      <c r="B157" s="337"/>
      <c r="C157" s="364" t="s">
        <v>1982</v>
      </c>
      <c r="D157" s="312"/>
      <c r="E157" s="312"/>
      <c r="F157" s="365" t="s">
        <v>1961</v>
      </c>
      <c r="G157" s="312"/>
      <c r="H157" s="364" t="s">
        <v>1995</v>
      </c>
      <c r="I157" s="364" t="s">
        <v>1957</v>
      </c>
      <c r="J157" s="364">
        <v>50</v>
      </c>
      <c r="K157" s="360"/>
    </row>
    <row r="158" s="1" customFormat="1" ht="15" customHeight="1">
      <c r="B158" s="337"/>
      <c r="C158" s="364" t="s">
        <v>1980</v>
      </c>
      <c r="D158" s="312"/>
      <c r="E158" s="312"/>
      <c r="F158" s="365" t="s">
        <v>1961</v>
      </c>
      <c r="G158" s="312"/>
      <c r="H158" s="364" t="s">
        <v>1995</v>
      </c>
      <c r="I158" s="364" t="s">
        <v>1957</v>
      </c>
      <c r="J158" s="364">
        <v>50</v>
      </c>
      <c r="K158" s="360"/>
    </row>
    <row r="159" s="1" customFormat="1" ht="15" customHeight="1">
      <c r="B159" s="337"/>
      <c r="C159" s="364" t="s">
        <v>131</v>
      </c>
      <c r="D159" s="312"/>
      <c r="E159" s="312"/>
      <c r="F159" s="365" t="s">
        <v>1955</v>
      </c>
      <c r="G159" s="312"/>
      <c r="H159" s="364" t="s">
        <v>2017</v>
      </c>
      <c r="I159" s="364" t="s">
        <v>1957</v>
      </c>
      <c r="J159" s="364" t="s">
        <v>2018</v>
      </c>
      <c r="K159" s="360"/>
    </row>
    <row r="160" s="1" customFormat="1" ht="15" customHeight="1">
      <c r="B160" s="337"/>
      <c r="C160" s="364" t="s">
        <v>2019</v>
      </c>
      <c r="D160" s="312"/>
      <c r="E160" s="312"/>
      <c r="F160" s="365" t="s">
        <v>1955</v>
      </c>
      <c r="G160" s="312"/>
      <c r="H160" s="364" t="s">
        <v>2020</v>
      </c>
      <c r="I160" s="364" t="s">
        <v>1990</v>
      </c>
      <c r="J160" s="364"/>
      <c r="K160" s="360"/>
    </row>
    <row r="161" s="1" customFormat="1" ht="15" customHeight="1">
      <c r="B161" s="366"/>
      <c r="C161" s="346"/>
      <c r="D161" s="346"/>
      <c r="E161" s="346"/>
      <c r="F161" s="346"/>
      <c r="G161" s="346"/>
      <c r="H161" s="346"/>
      <c r="I161" s="346"/>
      <c r="J161" s="346"/>
      <c r="K161" s="367"/>
    </row>
    <row r="162" s="1" customFormat="1" ht="18.75" customHeight="1">
      <c r="B162" s="348"/>
      <c r="C162" s="358"/>
      <c r="D162" s="358"/>
      <c r="E162" s="358"/>
      <c r="F162" s="368"/>
      <c r="G162" s="358"/>
      <c r="H162" s="358"/>
      <c r="I162" s="358"/>
      <c r="J162" s="358"/>
      <c r="K162" s="348"/>
    </row>
    <row r="163" s="1" customFormat="1" ht="18.75" customHeight="1"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</row>
    <row r="164" s="1" customFormat="1" ht="7.5" customHeight="1">
      <c r="B164" s="299"/>
      <c r="C164" s="300"/>
      <c r="D164" s="300"/>
      <c r="E164" s="300"/>
      <c r="F164" s="300"/>
      <c r="G164" s="300"/>
      <c r="H164" s="300"/>
      <c r="I164" s="300"/>
      <c r="J164" s="300"/>
      <c r="K164" s="301"/>
    </row>
    <row r="165" s="1" customFormat="1" ht="45" customHeight="1">
      <c r="B165" s="302"/>
      <c r="C165" s="303" t="s">
        <v>2021</v>
      </c>
      <c r="D165" s="303"/>
      <c r="E165" s="303"/>
      <c r="F165" s="303"/>
      <c r="G165" s="303"/>
      <c r="H165" s="303"/>
      <c r="I165" s="303"/>
      <c r="J165" s="303"/>
      <c r="K165" s="304"/>
    </row>
    <row r="166" s="1" customFormat="1" ht="17.25" customHeight="1">
      <c r="B166" s="302"/>
      <c r="C166" s="327" t="s">
        <v>1949</v>
      </c>
      <c r="D166" s="327"/>
      <c r="E166" s="327"/>
      <c r="F166" s="327" t="s">
        <v>1950</v>
      </c>
      <c r="G166" s="369"/>
      <c r="H166" s="370" t="s">
        <v>51</v>
      </c>
      <c r="I166" s="370" t="s">
        <v>54</v>
      </c>
      <c r="J166" s="327" t="s">
        <v>1951</v>
      </c>
      <c r="K166" s="304"/>
    </row>
    <row r="167" s="1" customFormat="1" ht="17.25" customHeight="1">
      <c r="B167" s="305"/>
      <c r="C167" s="329" t="s">
        <v>1952</v>
      </c>
      <c r="D167" s="329"/>
      <c r="E167" s="329"/>
      <c r="F167" s="330" t="s">
        <v>1953</v>
      </c>
      <c r="G167" s="371"/>
      <c r="H167" s="372"/>
      <c r="I167" s="372"/>
      <c r="J167" s="329" t="s">
        <v>1954</v>
      </c>
      <c r="K167" s="307"/>
    </row>
    <row r="168" s="1" customFormat="1" ht="5.25" customHeight="1">
      <c r="B168" s="337"/>
      <c r="C168" s="332"/>
      <c r="D168" s="332"/>
      <c r="E168" s="332"/>
      <c r="F168" s="332"/>
      <c r="G168" s="333"/>
      <c r="H168" s="332"/>
      <c r="I168" s="332"/>
      <c r="J168" s="332"/>
      <c r="K168" s="360"/>
    </row>
    <row r="169" s="1" customFormat="1" ht="15" customHeight="1">
      <c r="B169" s="337"/>
      <c r="C169" s="312" t="s">
        <v>1958</v>
      </c>
      <c r="D169" s="312"/>
      <c r="E169" s="312"/>
      <c r="F169" s="335" t="s">
        <v>1955</v>
      </c>
      <c r="G169" s="312"/>
      <c r="H169" s="312" t="s">
        <v>1995</v>
      </c>
      <c r="I169" s="312" t="s">
        <v>1957</v>
      </c>
      <c r="J169" s="312">
        <v>120</v>
      </c>
      <c r="K169" s="360"/>
    </row>
    <row r="170" s="1" customFormat="1" ht="15" customHeight="1">
      <c r="B170" s="337"/>
      <c r="C170" s="312" t="s">
        <v>2004</v>
      </c>
      <c r="D170" s="312"/>
      <c r="E170" s="312"/>
      <c r="F170" s="335" t="s">
        <v>1955</v>
      </c>
      <c r="G170" s="312"/>
      <c r="H170" s="312" t="s">
        <v>2005</v>
      </c>
      <c r="I170" s="312" t="s">
        <v>1957</v>
      </c>
      <c r="J170" s="312" t="s">
        <v>2006</v>
      </c>
      <c r="K170" s="360"/>
    </row>
    <row r="171" s="1" customFormat="1" ht="15" customHeight="1">
      <c r="B171" s="337"/>
      <c r="C171" s="312" t="s">
        <v>122</v>
      </c>
      <c r="D171" s="312"/>
      <c r="E171" s="312"/>
      <c r="F171" s="335" t="s">
        <v>1955</v>
      </c>
      <c r="G171" s="312"/>
      <c r="H171" s="312" t="s">
        <v>2022</v>
      </c>
      <c r="I171" s="312" t="s">
        <v>1957</v>
      </c>
      <c r="J171" s="312" t="s">
        <v>2006</v>
      </c>
      <c r="K171" s="360"/>
    </row>
    <row r="172" s="1" customFormat="1" ht="15" customHeight="1">
      <c r="B172" s="337"/>
      <c r="C172" s="312" t="s">
        <v>1960</v>
      </c>
      <c r="D172" s="312"/>
      <c r="E172" s="312"/>
      <c r="F172" s="335" t="s">
        <v>1961</v>
      </c>
      <c r="G172" s="312"/>
      <c r="H172" s="312" t="s">
        <v>2022</v>
      </c>
      <c r="I172" s="312" t="s">
        <v>1957</v>
      </c>
      <c r="J172" s="312">
        <v>50</v>
      </c>
      <c r="K172" s="360"/>
    </row>
    <row r="173" s="1" customFormat="1" ht="15" customHeight="1">
      <c r="B173" s="337"/>
      <c r="C173" s="312" t="s">
        <v>1963</v>
      </c>
      <c r="D173" s="312"/>
      <c r="E173" s="312"/>
      <c r="F173" s="335" t="s">
        <v>1955</v>
      </c>
      <c r="G173" s="312"/>
      <c r="H173" s="312" t="s">
        <v>2022</v>
      </c>
      <c r="I173" s="312" t="s">
        <v>1965</v>
      </c>
      <c r="J173" s="312"/>
      <c r="K173" s="360"/>
    </row>
    <row r="174" s="1" customFormat="1" ht="15" customHeight="1">
      <c r="B174" s="337"/>
      <c r="C174" s="312" t="s">
        <v>1974</v>
      </c>
      <c r="D174" s="312"/>
      <c r="E174" s="312"/>
      <c r="F174" s="335" t="s">
        <v>1961</v>
      </c>
      <c r="G174" s="312"/>
      <c r="H174" s="312" t="s">
        <v>2022</v>
      </c>
      <c r="I174" s="312" t="s">
        <v>1957</v>
      </c>
      <c r="J174" s="312">
        <v>50</v>
      </c>
      <c r="K174" s="360"/>
    </row>
    <row r="175" s="1" customFormat="1" ht="15" customHeight="1">
      <c r="B175" s="337"/>
      <c r="C175" s="312" t="s">
        <v>1982</v>
      </c>
      <c r="D175" s="312"/>
      <c r="E175" s="312"/>
      <c r="F175" s="335" t="s">
        <v>1961</v>
      </c>
      <c r="G175" s="312"/>
      <c r="H175" s="312" t="s">
        <v>2022</v>
      </c>
      <c r="I175" s="312" t="s">
        <v>1957</v>
      </c>
      <c r="J175" s="312">
        <v>50</v>
      </c>
      <c r="K175" s="360"/>
    </row>
    <row r="176" s="1" customFormat="1" ht="15" customHeight="1">
      <c r="B176" s="337"/>
      <c r="C176" s="312" t="s">
        <v>1980</v>
      </c>
      <c r="D176" s="312"/>
      <c r="E176" s="312"/>
      <c r="F176" s="335" t="s">
        <v>1961</v>
      </c>
      <c r="G176" s="312"/>
      <c r="H176" s="312" t="s">
        <v>2022</v>
      </c>
      <c r="I176" s="312" t="s">
        <v>1957</v>
      </c>
      <c r="J176" s="312">
        <v>50</v>
      </c>
      <c r="K176" s="360"/>
    </row>
    <row r="177" s="1" customFormat="1" ht="15" customHeight="1">
      <c r="B177" s="337"/>
      <c r="C177" s="312" t="s">
        <v>136</v>
      </c>
      <c r="D177" s="312"/>
      <c r="E177" s="312"/>
      <c r="F177" s="335" t="s">
        <v>1955</v>
      </c>
      <c r="G177" s="312"/>
      <c r="H177" s="312" t="s">
        <v>2023</v>
      </c>
      <c r="I177" s="312" t="s">
        <v>2024</v>
      </c>
      <c r="J177" s="312"/>
      <c r="K177" s="360"/>
    </row>
    <row r="178" s="1" customFormat="1" ht="15" customHeight="1">
      <c r="B178" s="337"/>
      <c r="C178" s="312" t="s">
        <v>54</v>
      </c>
      <c r="D178" s="312"/>
      <c r="E178" s="312"/>
      <c r="F178" s="335" t="s">
        <v>1955</v>
      </c>
      <c r="G178" s="312"/>
      <c r="H178" s="312" t="s">
        <v>2025</v>
      </c>
      <c r="I178" s="312" t="s">
        <v>2026</v>
      </c>
      <c r="J178" s="312">
        <v>1</v>
      </c>
      <c r="K178" s="360"/>
    </row>
    <row r="179" s="1" customFormat="1" ht="15" customHeight="1">
      <c r="B179" s="337"/>
      <c r="C179" s="312" t="s">
        <v>50</v>
      </c>
      <c r="D179" s="312"/>
      <c r="E179" s="312"/>
      <c r="F179" s="335" t="s">
        <v>1955</v>
      </c>
      <c r="G179" s="312"/>
      <c r="H179" s="312" t="s">
        <v>2027</v>
      </c>
      <c r="I179" s="312" t="s">
        <v>1957</v>
      </c>
      <c r="J179" s="312">
        <v>20</v>
      </c>
      <c r="K179" s="360"/>
    </row>
    <row r="180" s="1" customFormat="1" ht="15" customHeight="1">
      <c r="B180" s="337"/>
      <c r="C180" s="312" t="s">
        <v>51</v>
      </c>
      <c r="D180" s="312"/>
      <c r="E180" s="312"/>
      <c r="F180" s="335" t="s">
        <v>1955</v>
      </c>
      <c r="G180" s="312"/>
      <c r="H180" s="312" t="s">
        <v>2028</v>
      </c>
      <c r="I180" s="312" t="s">
        <v>1957</v>
      </c>
      <c r="J180" s="312">
        <v>255</v>
      </c>
      <c r="K180" s="360"/>
    </row>
    <row r="181" s="1" customFormat="1" ht="15" customHeight="1">
      <c r="B181" s="337"/>
      <c r="C181" s="312" t="s">
        <v>137</v>
      </c>
      <c r="D181" s="312"/>
      <c r="E181" s="312"/>
      <c r="F181" s="335" t="s">
        <v>1955</v>
      </c>
      <c r="G181" s="312"/>
      <c r="H181" s="312" t="s">
        <v>1919</v>
      </c>
      <c r="I181" s="312" t="s">
        <v>1957</v>
      </c>
      <c r="J181" s="312">
        <v>10</v>
      </c>
      <c r="K181" s="360"/>
    </row>
    <row r="182" s="1" customFormat="1" ht="15" customHeight="1">
      <c r="B182" s="337"/>
      <c r="C182" s="312" t="s">
        <v>138</v>
      </c>
      <c r="D182" s="312"/>
      <c r="E182" s="312"/>
      <c r="F182" s="335" t="s">
        <v>1955</v>
      </c>
      <c r="G182" s="312"/>
      <c r="H182" s="312" t="s">
        <v>2029</v>
      </c>
      <c r="I182" s="312" t="s">
        <v>1990</v>
      </c>
      <c r="J182" s="312"/>
      <c r="K182" s="360"/>
    </row>
    <row r="183" s="1" customFormat="1" ht="15" customHeight="1">
      <c r="B183" s="337"/>
      <c r="C183" s="312" t="s">
        <v>2030</v>
      </c>
      <c r="D183" s="312"/>
      <c r="E183" s="312"/>
      <c r="F183" s="335" t="s">
        <v>1955</v>
      </c>
      <c r="G183" s="312"/>
      <c r="H183" s="312" t="s">
        <v>2031</v>
      </c>
      <c r="I183" s="312" t="s">
        <v>1990</v>
      </c>
      <c r="J183" s="312"/>
      <c r="K183" s="360"/>
    </row>
    <row r="184" s="1" customFormat="1" ht="15" customHeight="1">
      <c r="B184" s="337"/>
      <c r="C184" s="312" t="s">
        <v>2019</v>
      </c>
      <c r="D184" s="312"/>
      <c r="E184" s="312"/>
      <c r="F184" s="335" t="s">
        <v>1955</v>
      </c>
      <c r="G184" s="312"/>
      <c r="H184" s="312" t="s">
        <v>2032</v>
      </c>
      <c r="I184" s="312" t="s">
        <v>1990</v>
      </c>
      <c r="J184" s="312"/>
      <c r="K184" s="360"/>
    </row>
    <row r="185" s="1" customFormat="1" ht="15" customHeight="1">
      <c r="B185" s="337"/>
      <c r="C185" s="312" t="s">
        <v>140</v>
      </c>
      <c r="D185" s="312"/>
      <c r="E185" s="312"/>
      <c r="F185" s="335" t="s">
        <v>1961</v>
      </c>
      <c r="G185" s="312"/>
      <c r="H185" s="312" t="s">
        <v>2033</v>
      </c>
      <c r="I185" s="312" t="s">
        <v>1957</v>
      </c>
      <c r="J185" s="312">
        <v>50</v>
      </c>
      <c r="K185" s="360"/>
    </row>
    <row r="186" s="1" customFormat="1" ht="15" customHeight="1">
      <c r="B186" s="337"/>
      <c r="C186" s="312" t="s">
        <v>2034</v>
      </c>
      <c r="D186" s="312"/>
      <c r="E186" s="312"/>
      <c r="F186" s="335" t="s">
        <v>1961</v>
      </c>
      <c r="G186" s="312"/>
      <c r="H186" s="312" t="s">
        <v>2035</v>
      </c>
      <c r="I186" s="312" t="s">
        <v>2036</v>
      </c>
      <c r="J186" s="312"/>
      <c r="K186" s="360"/>
    </row>
    <row r="187" s="1" customFormat="1" ht="15" customHeight="1">
      <c r="B187" s="337"/>
      <c r="C187" s="312" t="s">
        <v>2037</v>
      </c>
      <c r="D187" s="312"/>
      <c r="E187" s="312"/>
      <c r="F187" s="335" t="s">
        <v>1961</v>
      </c>
      <c r="G187" s="312"/>
      <c r="H187" s="312" t="s">
        <v>2038</v>
      </c>
      <c r="I187" s="312" t="s">
        <v>2036</v>
      </c>
      <c r="J187" s="312"/>
      <c r="K187" s="360"/>
    </row>
    <row r="188" s="1" customFormat="1" ht="15" customHeight="1">
      <c r="B188" s="337"/>
      <c r="C188" s="312" t="s">
        <v>2039</v>
      </c>
      <c r="D188" s="312"/>
      <c r="E188" s="312"/>
      <c r="F188" s="335" t="s">
        <v>1961</v>
      </c>
      <c r="G188" s="312"/>
      <c r="H188" s="312" t="s">
        <v>2040</v>
      </c>
      <c r="I188" s="312" t="s">
        <v>2036</v>
      </c>
      <c r="J188" s="312"/>
      <c r="K188" s="360"/>
    </row>
    <row r="189" s="1" customFormat="1" ht="15" customHeight="1">
      <c r="B189" s="337"/>
      <c r="C189" s="373" t="s">
        <v>2041</v>
      </c>
      <c r="D189" s="312"/>
      <c r="E189" s="312"/>
      <c r="F189" s="335" t="s">
        <v>1961</v>
      </c>
      <c r="G189" s="312"/>
      <c r="H189" s="312" t="s">
        <v>2042</v>
      </c>
      <c r="I189" s="312" t="s">
        <v>2043</v>
      </c>
      <c r="J189" s="374" t="s">
        <v>2044</v>
      </c>
      <c r="K189" s="360"/>
    </row>
    <row r="190" s="18" customFormat="1" ht="15" customHeight="1">
      <c r="B190" s="375"/>
      <c r="C190" s="376" t="s">
        <v>2045</v>
      </c>
      <c r="D190" s="377"/>
      <c r="E190" s="377"/>
      <c r="F190" s="378" t="s">
        <v>1961</v>
      </c>
      <c r="G190" s="377"/>
      <c r="H190" s="377" t="s">
        <v>2046</v>
      </c>
      <c r="I190" s="377" t="s">
        <v>2043</v>
      </c>
      <c r="J190" s="379" t="s">
        <v>2044</v>
      </c>
      <c r="K190" s="380"/>
    </row>
    <row r="191" s="1" customFormat="1" ht="15" customHeight="1">
      <c r="B191" s="337"/>
      <c r="C191" s="373" t="s">
        <v>39</v>
      </c>
      <c r="D191" s="312"/>
      <c r="E191" s="312"/>
      <c r="F191" s="335" t="s">
        <v>1955</v>
      </c>
      <c r="G191" s="312"/>
      <c r="H191" s="309" t="s">
        <v>2047</v>
      </c>
      <c r="I191" s="312" t="s">
        <v>2048</v>
      </c>
      <c r="J191" s="312"/>
      <c r="K191" s="360"/>
    </row>
    <row r="192" s="1" customFormat="1" ht="15" customHeight="1">
      <c r="B192" s="337"/>
      <c r="C192" s="373" t="s">
        <v>2049</v>
      </c>
      <c r="D192" s="312"/>
      <c r="E192" s="312"/>
      <c r="F192" s="335" t="s">
        <v>1955</v>
      </c>
      <c r="G192" s="312"/>
      <c r="H192" s="312" t="s">
        <v>2050</v>
      </c>
      <c r="I192" s="312" t="s">
        <v>1990</v>
      </c>
      <c r="J192" s="312"/>
      <c r="K192" s="360"/>
    </row>
    <row r="193" s="1" customFormat="1" ht="15" customHeight="1">
      <c r="B193" s="337"/>
      <c r="C193" s="373" t="s">
        <v>2051</v>
      </c>
      <c r="D193" s="312"/>
      <c r="E193" s="312"/>
      <c r="F193" s="335" t="s">
        <v>1955</v>
      </c>
      <c r="G193" s="312"/>
      <c r="H193" s="312" t="s">
        <v>2052</v>
      </c>
      <c r="I193" s="312" t="s">
        <v>1990</v>
      </c>
      <c r="J193" s="312"/>
      <c r="K193" s="360"/>
    </row>
    <row r="194" s="1" customFormat="1" ht="15" customHeight="1">
      <c r="B194" s="337"/>
      <c r="C194" s="373" t="s">
        <v>2053</v>
      </c>
      <c r="D194" s="312"/>
      <c r="E194" s="312"/>
      <c r="F194" s="335" t="s">
        <v>1961</v>
      </c>
      <c r="G194" s="312"/>
      <c r="H194" s="312" t="s">
        <v>2054</v>
      </c>
      <c r="I194" s="312" t="s">
        <v>1990</v>
      </c>
      <c r="J194" s="312"/>
      <c r="K194" s="360"/>
    </row>
    <row r="195" s="1" customFormat="1" ht="15" customHeight="1">
      <c r="B195" s="366"/>
      <c r="C195" s="381"/>
      <c r="D195" s="346"/>
      <c r="E195" s="346"/>
      <c r="F195" s="346"/>
      <c r="G195" s="346"/>
      <c r="H195" s="346"/>
      <c r="I195" s="346"/>
      <c r="J195" s="346"/>
      <c r="K195" s="367"/>
    </row>
    <row r="196" s="1" customFormat="1" ht="18.75" customHeight="1">
      <c r="B196" s="348"/>
      <c r="C196" s="358"/>
      <c r="D196" s="358"/>
      <c r="E196" s="358"/>
      <c r="F196" s="368"/>
      <c r="G196" s="358"/>
      <c r="H196" s="358"/>
      <c r="I196" s="358"/>
      <c r="J196" s="358"/>
      <c r="K196" s="348"/>
    </row>
    <row r="197" s="1" customFormat="1" ht="18.75" customHeight="1">
      <c r="B197" s="348"/>
      <c r="C197" s="358"/>
      <c r="D197" s="358"/>
      <c r="E197" s="358"/>
      <c r="F197" s="368"/>
      <c r="G197" s="358"/>
      <c r="H197" s="358"/>
      <c r="I197" s="358"/>
      <c r="J197" s="358"/>
      <c r="K197" s="348"/>
    </row>
    <row r="198" s="1" customFormat="1" ht="18.75" customHeight="1"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</row>
    <row r="199" s="1" customFormat="1" ht="13.5">
      <c r="B199" s="299"/>
      <c r="C199" s="300"/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1">
      <c r="B200" s="302"/>
      <c r="C200" s="303" t="s">
        <v>2055</v>
      </c>
      <c r="D200" s="303"/>
      <c r="E200" s="303"/>
      <c r="F200" s="303"/>
      <c r="G200" s="303"/>
      <c r="H200" s="303"/>
      <c r="I200" s="303"/>
      <c r="J200" s="303"/>
      <c r="K200" s="304"/>
    </row>
    <row r="201" s="1" customFormat="1" ht="25.5" customHeight="1">
      <c r="B201" s="302"/>
      <c r="C201" s="382" t="s">
        <v>2056</v>
      </c>
      <c r="D201" s="382"/>
      <c r="E201" s="382"/>
      <c r="F201" s="382" t="s">
        <v>2057</v>
      </c>
      <c r="G201" s="383"/>
      <c r="H201" s="382" t="s">
        <v>2058</v>
      </c>
      <c r="I201" s="382"/>
      <c r="J201" s="382"/>
      <c r="K201" s="304"/>
    </row>
    <row r="202" s="1" customFormat="1" ht="5.25" customHeight="1">
      <c r="B202" s="337"/>
      <c r="C202" s="332"/>
      <c r="D202" s="332"/>
      <c r="E202" s="332"/>
      <c r="F202" s="332"/>
      <c r="G202" s="358"/>
      <c r="H202" s="332"/>
      <c r="I202" s="332"/>
      <c r="J202" s="332"/>
      <c r="K202" s="360"/>
    </row>
    <row r="203" s="1" customFormat="1" ht="15" customHeight="1">
      <c r="B203" s="337"/>
      <c r="C203" s="312" t="s">
        <v>2048</v>
      </c>
      <c r="D203" s="312"/>
      <c r="E203" s="312"/>
      <c r="F203" s="335" t="s">
        <v>40</v>
      </c>
      <c r="G203" s="312"/>
      <c r="H203" s="312" t="s">
        <v>2059</v>
      </c>
      <c r="I203" s="312"/>
      <c r="J203" s="312"/>
      <c r="K203" s="360"/>
    </row>
    <row r="204" s="1" customFormat="1" ht="15" customHeight="1">
      <c r="B204" s="337"/>
      <c r="C204" s="312"/>
      <c r="D204" s="312"/>
      <c r="E204" s="312"/>
      <c r="F204" s="335" t="s">
        <v>41</v>
      </c>
      <c r="G204" s="312"/>
      <c r="H204" s="312" t="s">
        <v>2060</v>
      </c>
      <c r="I204" s="312"/>
      <c r="J204" s="312"/>
      <c r="K204" s="360"/>
    </row>
    <row r="205" s="1" customFormat="1" ht="15" customHeight="1">
      <c r="B205" s="337"/>
      <c r="C205" s="312"/>
      <c r="D205" s="312"/>
      <c r="E205" s="312"/>
      <c r="F205" s="335" t="s">
        <v>44</v>
      </c>
      <c r="G205" s="312"/>
      <c r="H205" s="312" t="s">
        <v>2061</v>
      </c>
      <c r="I205" s="312"/>
      <c r="J205" s="312"/>
      <c r="K205" s="360"/>
    </row>
    <row r="206" s="1" customFormat="1" ht="15" customHeight="1">
      <c r="B206" s="337"/>
      <c r="C206" s="312"/>
      <c r="D206" s="312"/>
      <c r="E206" s="312"/>
      <c r="F206" s="335" t="s">
        <v>42</v>
      </c>
      <c r="G206" s="312"/>
      <c r="H206" s="312" t="s">
        <v>2062</v>
      </c>
      <c r="I206" s="312"/>
      <c r="J206" s="312"/>
      <c r="K206" s="360"/>
    </row>
    <row r="207" s="1" customFormat="1" ht="15" customHeight="1">
      <c r="B207" s="337"/>
      <c r="C207" s="312"/>
      <c r="D207" s="312"/>
      <c r="E207" s="312"/>
      <c r="F207" s="335" t="s">
        <v>43</v>
      </c>
      <c r="G207" s="312"/>
      <c r="H207" s="312" t="s">
        <v>2063</v>
      </c>
      <c r="I207" s="312"/>
      <c r="J207" s="312"/>
      <c r="K207" s="360"/>
    </row>
    <row r="208" s="1" customFormat="1" ht="15" customHeight="1">
      <c r="B208" s="337"/>
      <c r="C208" s="312"/>
      <c r="D208" s="312"/>
      <c r="E208" s="312"/>
      <c r="F208" s="335"/>
      <c r="G208" s="312"/>
      <c r="H208" s="312"/>
      <c r="I208" s="312"/>
      <c r="J208" s="312"/>
      <c r="K208" s="360"/>
    </row>
    <row r="209" s="1" customFormat="1" ht="15" customHeight="1">
      <c r="B209" s="337"/>
      <c r="C209" s="312" t="s">
        <v>2002</v>
      </c>
      <c r="D209" s="312"/>
      <c r="E209" s="312"/>
      <c r="F209" s="335" t="s">
        <v>76</v>
      </c>
      <c r="G209" s="312"/>
      <c r="H209" s="312" t="s">
        <v>2064</v>
      </c>
      <c r="I209" s="312"/>
      <c r="J209" s="312"/>
      <c r="K209" s="360"/>
    </row>
    <row r="210" s="1" customFormat="1" ht="15" customHeight="1">
      <c r="B210" s="337"/>
      <c r="C210" s="312"/>
      <c r="D210" s="312"/>
      <c r="E210" s="312"/>
      <c r="F210" s="335" t="s">
        <v>1899</v>
      </c>
      <c r="G210" s="312"/>
      <c r="H210" s="312" t="s">
        <v>1900</v>
      </c>
      <c r="I210" s="312"/>
      <c r="J210" s="312"/>
      <c r="K210" s="360"/>
    </row>
    <row r="211" s="1" customFormat="1" ht="15" customHeight="1">
      <c r="B211" s="337"/>
      <c r="C211" s="312"/>
      <c r="D211" s="312"/>
      <c r="E211" s="312"/>
      <c r="F211" s="335" t="s">
        <v>1897</v>
      </c>
      <c r="G211" s="312"/>
      <c r="H211" s="312" t="s">
        <v>2065</v>
      </c>
      <c r="I211" s="312"/>
      <c r="J211" s="312"/>
      <c r="K211" s="360"/>
    </row>
    <row r="212" s="1" customFormat="1" ht="15" customHeight="1">
      <c r="B212" s="384"/>
      <c r="C212" s="312"/>
      <c r="D212" s="312"/>
      <c r="E212" s="312"/>
      <c r="F212" s="335" t="s">
        <v>1901</v>
      </c>
      <c r="G212" s="373"/>
      <c r="H212" s="364" t="s">
        <v>75</v>
      </c>
      <c r="I212" s="364"/>
      <c r="J212" s="364"/>
      <c r="K212" s="385"/>
    </row>
    <row r="213" s="1" customFormat="1" ht="15" customHeight="1">
      <c r="B213" s="384"/>
      <c r="C213" s="312"/>
      <c r="D213" s="312"/>
      <c r="E213" s="312"/>
      <c r="F213" s="335" t="s">
        <v>1902</v>
      </c>
      <c r="G213" s="373"/>
      <c r="H213" s="364" t="s">
        <v>2066</v>
      </c>
      <c r="I213" s="364"/>
      <c r="J213" s="364"/>
      <c r="K213" s="385"/>
    </row>
    <row r="214" s="1" customFormat="1" ht="15" customHeight="1">
      <c r="B214" s="384"/>
      <c r="C214" s="312"/>
      <c r="D214" s="312"/>
      <c r="E214" s="312"/>
      <c r="F214" s="335"/>
      <c r="G214" s="373"/>
      <c r="H214" s="364"/>
      <c r="I214" s="364"/>
      <c r="J214" s="364"/>
      <c r="K214" s="385"/>
    </row>
    <row r="215" s="1" customFormat="1" ht="15" customHeight="1">
      <c r="B215" s="384"/>
      <c r="C215" s="312" t="s">
        <v>2026</v>
      </c>
      <c r="D215" s="312"/>
      <c r="E215" s="312"/>
      <c r="F215" s="335">
        <v>1</v>
      </c>
      <c r="G215" s="373"/>
      <c r="H215" s="364" t="s">
        <v>2067</v>
      </c>
      <c r="I215" s="364"/>
      <c r="J215" s="364"/>
      <c r="K215" s="385"/>
    </row>
    <row r="216" s="1" customFormat="1" ht="15" customHeight="1">
      <c r="B216" s="384"/>
      <c r="C216" s="312"/>
      <c r="D216" s="312"/>
      <c r="E216" s="312"/>
      <c r="F216" s="335">
        <v>2</v>
      </c>
      <c r="G216" s="373"/>
      <c r="H216" s="364" t="s">
        <v>2068</v>
      </c>
      <c r="I216" s="364"/>
      <c r="J216" s="364"/>
      <c r="K216" s="385"/>
    </row>
    <row r="217" s="1" customFormat="1" ht="15" customHeight="1">
      <c r="B217" s="384"/>
      <c r="C217" s="312"/>
      <c r="D217" s="312"/>
      <c r="E217" s="312"/>
      <c r="F217" s="335">
        <v>3</v>
      </c>
      <c r="G217" s="373"/>
      <c r="H217" s="364" t="s">
        <v>2069</v>
      </c>
      <c r="I217" s="364"/>
      <c r="J217" s="364"/>
      <c r="K217" s="385"/>
    </row>
    <row r="218" s="1" customFormat="1" ht="15" customHeight="1">
      <c r="B218" s="384"/>
      <c r="C218" s="312"/>
      <c r="D218" s="312"/>
      <c r="E218" s="312"/>
      <c r="F218" s="335">
        <v>4</v>
      </c>
      <c r="G218" s="373"/>
      <c r="H218" s="364" t="s">
        <v>2070</v>
      </c>
      <c r="I218" s="364"/>
      <c r="J218" s="364"/>
      <c r="K218" s="385"/>
    </row>
    <row r="219" s="1" customFormat="1" ht="12.75" customHeight="1">
      <c r="B219" s="386"/>
      <c r="C219" s="387"/>
      <c r="D219" s="387"/>
      <c r="E219" s="387"/>
      <c r="F219" s="387"/>
      <c r="G219" s="387"/>
      <c r="H219" s="387"/>
      <c r="I219" s="387"/>
      <c r="J219" s="387"/>
      <c r="K219" s="38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129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ROUND((SUM(BE80:BE99)),  2)</f>
        <v>0</v>
      </c>
      <c r="G33" s="41"/>
      <c r="H33" s="41"/>
      <c r="I33" s="160">
        <v>0.20999999999999999</v>
      </c>
      <c r="J33" s="159">
        <f>ROUND(((SUM(BE80:BE99))*I33),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ROUND((SUM(BF80:BF99)),  2)</f>
        <v>0</v>
      </c>
      <c r="G34" s="41"/>
      <c r="H34" s="41"/>
      <c r="I34" s="160">
        <v>0.12</v>
      </c>
      <c r="J34" s="159">
        <f>ROUND(((SUM(BF80:BF99))*I34),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ROUND((SUM(BG80:BG99)),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ROUND((SUM(BH80:BH99)),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ROUND((SUM(BI80:BI99)),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SO-000 -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134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135</v>
      </c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72" t="str">
        <f>E7</f>
        <v>Polní cesty a ÚSES stavby D6 Lubenec - obchvat</v>
      </c>
      <c r="F70" s="35"/>
      <c r="G70" s="35"/>
      <c r="H70" s="35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128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SO-000 - Vedlejší a ostatní náklady</v>
      </c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 xml:space="preserve"> </v>
      </c>
      <c r="G74" s="43"/>
      <c r="H74" s="43"/>
      <c r="I74" s="35" t="s">
        <v>23</v>
      </c>
      <c r="J74" s="75" t="str">
        <f>IF(J12="","",J12)</f>
        <v>16. 10. 2024</v>
      </c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30</v>
      </c>
      <c r="J76" s="39" t="str">
        <f>E21</f>
        <v xml:space="preserve"> 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28</v>
      </c>
      <c r="D77" s="43"/>
      <c r="E77" s="43"/>
      <c r="F77" s="30" t="str">
        <f>IF(E18="","",E18)</f>
        <v>Vyplň údaj</v>
      </c>
      <c r="G77" s="43"/>
      <c r="H77" s="43"/>
      <c r="I77" s="35" t="s">
        <v>32</v>
      </c>
      <c r="J77" s="39" t="str">
        <f>E24</f>
        <v xml:space="preserve"> 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0" customFormat="1" ht="29.28" customHeight="1">
      <c r="A79" s="183"/>
      <c r="B79" s="184"/>
      <c r="C79" s="185" t="s">
        <v>136</v>
      </c>
      <c r="D79" s="186" t="s">
        <v>54</v>
      </c>
      <c r="E79" s="186" t="s">
        <v>50</v>
      </c>
      <c r="F79" s="186" t="s">
        <v>51</v>
      </c>
      <c r="G79" s="186" t="s">
        <v>137</v>
      </c>
      <c r="H79" s="186" t="s">
        <v>138</v>
      </c>
      <c r="I79" s="186" t="s">
        <v>139</v>
      </c>
      <c r="J79" s="186" t="s">
        <v>132</v>
      </c>
      <c r="K79" s="187" t="s">
        <v>140</v>
      </c>
      <c r="L79" s="188"/>
      <c r="M79" s="95" t="s">
        <v>19</v>
      </c>
      <c r="N79" s="96" t="s">
        <v>39</v>
      </c>
      <c r="O79" s="96" t="s">
        <v>141</v>
      </c>
      <c r="P79" s="96" t="s">
        <v>142</v>
      </c>
      <c r="Q79" s="96" t="s">
        <v>143</v>
      </c>
      <c r="R79" s="96" t="s">
        <v>144</v>
      </c>
      <c r="S79" s="96" t="s">
        <v>145</v>
      </c>
      <c r="T79" s="97" t="s">
        <v>146</v>
      </c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</row>
    <row r="80" s="2" customFormat="1" ht="22.8" customHeight="1">
      <c r="A80" s="41"/>
      <c r="B80" s="42"/>
      <c r="C80" s="102" t="s">
        <v>147</v>
      </c>
      <c r="D80" s="43"/>
      <c r="E80" s="43"/>
      <c r="F80" s="43"/>
      <c r="G80" s="43"/>
      <c r="H80" s="43"/>
      <c r="I80" s="43"/>
      <c r="J80" s="189">
        <f>BK80</f>
        <v>0</v>
      </c>
      <c r="K80" s="43"/>
      <c r="L80" s="47"/>
      <c r="M80" s="98"/>
      <c r="N80" s="190"/>
      <c r="O80" s="99"/>
      <c r="P80" s="191">
        <f>P81</f>
        <v>0</v>
      </c>
      <c r="Q80" s="99"/>
      <c r="R80" s="191">
        <f>R81</f>
        <v>0</v>
      </c>
      <c r="S80" s="99"/>
      <c r="T80" s="192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68</v>
      </c>
      <c r="AU80" s="20" t="s">
        <v>133</v>
      </c>
      <c r="BK80" s="193">
        <f>BK81</f>
        <v>0</v>
      </c>
    </row>
    <row r="81" s="11" customFormat="1" ht="25.92" customHeight="1">
      <c r="A81" s="11"/>
      <c r="B81" s="194"/>
      <c r="C81" s="195"/>
      <c r="D81" s="196" t="s">
        <v>68</v>
      </c>
      <c r="E81" s="197" t="s">
        <v>148</v>
      </c>
      <c r="F81" s="197" t="s">
        <v>149</v>
      </c>
      <c r="G81" s="195"/>
      <c r="H81" s="195"/>
      <c r="I81" s="198"/>
      <c r="J81" s="199">
        <f>BK81</f>
        <v>0</v>
      </c>
      <c r="K81" s="195"/>
      <c r="L81" s="200"/>
      <c r="M81" s="201"/>
      <c r="N81" s="202"/>
      <c r="O81" s="202"/>
      <c r="P81" s="203">
        <f>SUM(P82:P99)</f>
        <v>0</v>
      </c>
      <c r="Q81" s="202"/>
      <c r="R81" s="203">
        <f>SUM(R82:R99)</f>
        <v>0</v>
      </c>
      <c r="S81" s="202"/>
      <c r="T81" s="204">
        <f>SUM(T82:T99)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205" t="s">
        <v>150</v>
      </c>
      <c r="AT81" s="206" t="s">
        <v>68</v>
      </c>
      <c r="AU81" s="206" t="s">
        <v>69</v>
      </c>
      <c r="AY81" s="205" t="s">
        <v>151</v>
      </c>
      <c r="BK81" s="207">
        <f>SUM(BK82:BK99)</f>
        <v>0</v>
      </c>
    </row>
    <row r="82" s="2" customFormat="1" ht="24.15" customHeight="1">
      <c r="A82" s="41"/>
      <c r="B82" s="42"/>
      <c r="C82" s="208" t="s">
        <v>77</v>
      </c>
      <c r="D82" s="208" t="s">
        <v>152</v>
      </c>
      <c r="E82" s="209" t="s">
        <v>153</v>
      </c>
      <c r="F82" s="210" t="s">
        <v>154</v>
      </c>
      <c r="G82" s="211" t="s">
        <v>155</v>
      </c>
      <c r="H82" s="212">
        <v>1</v>
      </c>
      <c r="I82" s="213"/>
      <c r="J82" s="214">
        <f>ROUND(I82*H82,2)</f>
        <v>0</v>
      </c>
      <c r="K82" s="210" t="s">
        <v>19</v>
      </c>
      <c r="L82" s="47"/>
      <c r="M82" s="215" t="s">
        <v>19</v>
      </c>
      <c r="N82" s="216" t="s">
        <v>40</v>
      </c>
      <c r="O82" s="87"/>
      <c r="P82" s="217">
        <f>O82*H82</f>
        <v>0</v>
      </c>
      <c r="Q82" s="217">
        <v>0</v>
      </c>
      <c r="R82" s="217">
        <f>Q82*H82</f>
        <v>0</v>
      </c>
      <c r="S82" s="217">
        <v>0</v>
      </c>
      <c r="T82" s="218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9" t="s">
        <v>150</v>
      </c>
      <c r="AT82" s="219" t="s">
        <v>152</v>
      </c>
      <c r="AU82" s="219" t="s">
        <v>77</v>
      </c>
      <c r="AY82" s="20" t="s">
        <v>151</v>
      </c>
      <c r="BE82" s="220">
        <f>IF(N82="základní",J82,0)</f>
        <v>0</v>
      </c>
      <c r="BF82" s="220">
        <f>IF(N82="snížená",J82,0)</f>
        <v>0</v>
      </c>
      <c r="BG82" s="220">
        <f>IF(N82="zákl. přenesená",J82,0)</f>
        <v>0</v>
      </c>
      <c r="BH82" s="220">
        <f>IF(N82="sníž. přenesená",J82,0)</f>
        <v>0</v>
      </c>
      <c r="BI82" s="220">
        <f>IF(N82="nulová",J82,0)</f>
        <v>0</v>
      </c>
      <c r="BJ82" s="20" t="s">
        <v>77</v>
      </c>
      <c r="BK82" s="220">
        <f>ROUND(I82*H82,2)</f>
        <v>0</v>
      </c>
      <c r="BL82" s="20" t="s">
        <v>150</v>
      </c>
      <c r="BM82" s="219" t="s">
        <v>156</v>
      </c>
    </row>
    <row r="83" s="2" customFormat="1" ht="16.5" customHeight="1">
      <c r="A83" s="41"/>
      <c r="B83" s="42"/>
      <c r="C83" s="208" t="s">
        <v>79</v>
      </c>
      <c r="D83" s="208" t="s">
        <v>152</v>
      </c>
      <c r="E83" s="209" t="s">
        <v>157</v>
      </c>
      <c r="F83" s="210" t="s">
        <v>158</v>
      </c>
      <c r="G83" s="211" t="s">
        <v>155</v>
      </c>
      <c r="H83" s="212">
        <v>1</v>
      </c>
      <c r="I83" s="213"/>
      <c r="J83" s="214">
        <f>ROUND(I83*H83,2)</f>
        <v>0</v>
      </c>
      <c r="K83" s="210" t="s">
        <v>19</v>
      </c>
      <c r="L83" s="47"/>
      <c r="M83" s="215" t="s">
        <v>19</v>
      </c>
      <c r="N83" s="216" t="s">
        <v>40</v>
      </c>
      <c r="O83" s="87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9" t="s">
        <v>150</v>
      </c>
      <c r="AT83" s="219" t="s">
        <v>152</v>
      </c>
      <c r="AU83" s="219" t="s">
        <v>77</v>
      </c>
      <c r="AY83" s="20" t="s">
        <v>151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0" t="s">
        <v>77</v>
      </c>
      <c r="BK83" s="220">
        <f>ROUND(I83*H83,2)</f>
        <v>0</v>
      </c>
      <c r="BL83" s="20" t="s">
        <v>150</v>
      </c>
      <c r="BM83" s="219" t="s">
        <v>159</v>
      </c>
    </row>
    <row r="84" s="2" customFormat="1" ht="16.5" customHeight="1">
      <c r="A84" s="41"/>
      <c r="B84" s="42"/>
      <c r="C84" s="208" t="s">
        <v>160</v>
      </c>
      <c r="D84" s="208" t="s">
        <v>152</v>
      </c>
      <c r="E84" s="209" t="s">
        <v>161</v>
      </c>
      <c r="F84" s="210" t="s">
        <v>162</v>
      </c>
      <c r="G84" s="211" t="s">
        <v>155</v>
      </c>
      <c r="H84" s="212">
        <v>1</v>
      </c>
      <c r="I84" s="213"/>
      <c r="J84" s="214">
        <f>ROUND(I84*H84,2)</f>
        <v>0</v>
      </c>
      <c r="K84" s="210" t="s">
        <v>19</v>
      </c>
      <c r="L84" s="47"/>
      <c r="M84" s="215" t="s">
        <v>19</v>
      </c>
      <c r="N84" s="216" t="s">
        <v>40</v>
      </c>
      <c r="O84" s="87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9" t="s">
        <v>150</v>
      </c>
      <c r="AT84" s="219" t="s">
        <v>152</v>
      </c>
      <c r="AU84" s="219" t="s">
        <v>77</v>
      </c>
      <c r="AY84" s="20" t="s">
        <v>151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0" t="s">
        <v>77</v>
      </c>
      <c r="BK84" s="220">
        <f>ROUND(I84*H84,2)</f>
        <v>0</v>
      </c>
      <c r="BL84" s="20" t="s">
        <v>150</v>
      </c>
      <c r="BM84" s="219" t="s">
        <v>163</v>
      </c>
    </row>
    <row r="85" s="2" customFormat="1" ht="16.5" customHeight="1">
      <c r="A85" s="41"/>
      <c r="B85" s="42"/>
      <c r="C85" s="208" t="s">
        <v>150</v>
      </c>
      <c r="D85" s="208" t="s">
        <v>152</v>
      </c>
      <c r="E85" s="209" t="s">
        <v>164</v>
      </c>
      <c r="F85" s="210" t="s">
        <v>165</v>
      </c>
      <c r="G85" s="211" t="s">
        <v>155</v>
      </c>
      <c r="H85" s="212">
        <v>1</v>
      </c>
      <c r="I85" s="213"/>
      <c r="J85" s="214">
        <f>ROUND(I85*H85,2)</f>
        <v>0</v>
      </c>
      <c r="K85" s="210" t="s">
        <v>19</v>
      </c>
      <c r="L85" s="47"/>
      <c r="M85" s="215" t="s">
        <v>19</v>
      </c>
      <c r="N85" s="216" t="s">
        <v>40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150</v>
      </c>
      <c r="AT85" s="219" t="s">
        <v>152</v>
      </c>
      <c r="AU85" s="219" t="s">
        <v>77</v>
      </c>
      <c r="AY85" s="20" t="s">
        <v>151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77</v>
      </c>
      <c r="BK85" s="220">
        <f>ROUND(I85*H85,2)</f>
        <v>0</v>
      </c>
      <c r="BL85" s="20" t="s">
        <v>150</v>
      </c>
      <c r="BM85" s="219" t="s">
        <v>166</v>
      </c>
    </row>
    <row r="86" s="2" customFormat="1" ht="16.5" customHeight="1">
      <c r="A86" s="41"/>
      <c r="B86" s="42"/>
      <c r="C86" s="208" t="s">
        <v>167</v>
      </c>
      <c r="D86" s="208" t="s">
        <v>152</v>
      </c>
      <c r="E86" s="209" t="s">
        <v>168</v>
      </c>
      <c r="F86" s="210" t="s">
        <v>169</v>
      </c>
      <c r="G86" s="211" t="s">
        <v>155</v>
      </c>
      <c r="H86" s="212">
        <v>1</v>
      </c>
      <c r="I86" s="213"/>
      <c r="J86" s="214">
        <f>ROUND(I86*H86,2)</f>
        <v>0</v>
      </c>
      <c r="K86" s="210" t="s">
        <v>19</v>
      </c>
      <c r="L86" s="47"/>
      <c r="M86" s="215" t="s">
        <v>19</v>
      </c>
      <c r="N86" s="216" t="s">
        <v>40</v>
      </c>
      <c r="O86" s="87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9" t="s">
        <v>150</v>
      </c>
      <c r="AT86" s="219" t="s">
        <v>152</v>
      </c>
      <c r="AU86" s="219" t="s">
        <v>77</v>
      </c>
      <c r="AY86" s="20" t="s">
        <v>151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77</v>
      </c>
      <c r="BK86" s="220">
        <f>ROUND(I86*H86,2)</f>
        <v>0</v>
      </c>
      <c r="BL86" s="20" t="s">
        <v>150</v>
      </c>
      <c r="BM86" s="219" t="s">
        <v>170</v>
      </c>
    </row>
    <row r="87" s="2" customFormat="1" ht="16.5" customHeight="1">
      <c r="A87" s="41"/>
      <c r="B87" s="42"/>
      <c r="C87" s="208" t="s">
        <v>171</v>
      </c>
      <c r="D87" s="208" t="s">
        <v>152</v>
      </c>
      <c r="E87" s="209" t="s">
        <v>172</v>
      </c>
      <c r="F87" s="210" t="s">
        <v>173</v>
      </c>
      <c r="G87" s="211" t="s">
        <v>155</v>
      </c>
      <c r="H87" s="212">
        <v>1</v>
      </c>
      <c r="I87" s="213"/>
      <c r="J87" s="214">
        <f>ROUND(I87*H87,2)</f>
        <v>0</v>
      </c>
      <c r="K87" s="210" t="s">
        <v>19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77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174</v>
      </c>
    </row>
    <row r="88" s="12" customFormat="1">
      <c r="A88" s="12"/>
      <c r="B88" s="221"/>
      <c r="C88" s="222"/>
      <c r="D88" s="223" t="s">
        <v>175</v>
      </c>
      <c r="E88" s="224" t="s">
        <v>19</v>
      </c>
      <c r="F88" s="225" t="s">
        <v>176</v>
      </c>
      <c r="G88" s="222"/>
      <c r="H88" s="226">
        <v>1</v>
      </c>
      <c r="I88" s="227"/>
      <c r="J88" s="222"/>
      <c r="K88" s="222"/>
      <c r="L88" s="228"/>
      <c r="M88" s="229"/>
      <c r="N88" s="230"/>
      <c r="O88" s="230"/>
      <c r="P88" s="230"/>
      <c r="Q88" s="230"/>
      <c r="R88" s="230"/>
      <c r="S88" s="230"/>
      <c r="T88" s="231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T88" s="232" t="s">
        <v>175</v>
      </c>
      <c r="AU88" s="232" t="s">
        <v>77</v>
      </c>
      <c r="AV88" s="12" t="s">
        <v>79</v>
      </c>
      <c r="AW88" s="12" t="s">
        <v>31</v>
      </c>
      <c r="AX88" s="12" t="s">
        <v>77</v>
      </c>
      <c r="AY88" s="232" t="s">
        <v>151</v>
      </c>
    </row>
    <row r="89" s="2" customFormat="1" ht="16.5" customHeight="1">
      <c r="A89" s="41"/>
      <c r="B89" s="42"/>
      <c r="C89" s="208" t="s">
        <v>177</v>
      </c>
      <c r="D89" s="208" t="s">
        <v>152</v>
      </c>
      <c r="E89" s="209" t="s">
        <v>178</v>
      </c>
      <c r="F89" s="210" t="s">
        <v>179</v>
      </c>
      <c r="G89" s="211" t="s">
        <v>155</v>
      </c>
      <c r="H89" s="212">
        <v>1</v>
      </c>
      <c r="I89" s="213"/>
      <c r="J89" s="214">
        <f>ROUND(I89*H89,2)</f>
        <v>0</v>
      </c>
      <c r="K89" s="210" t="s">
        <v>19</v>
      </c>
      <c r="L89" s="47"/>
      <c r="M89" s="215" t="s">
        <v>19</v>
      </c>
      <c r="N89" s="216" t="s">
        <v>40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150</v>
      </c>
      <c r="AT89" s="219" t="s">
        <v>152</v>
      </c>
      <c r="AU89" s="219" t="s">
        <v>77</v>
      </c>
      <c r="AY89" s="20" t="s">
        <v>151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77</v>
      </c>
      <c r="BK89" s="220">
        <f>ROUND(I89*H89,2)</f>
        <v>0</v>
      </c>
      <c r="BL89" s="20" t="s">
        <v>150</v>
      </c>
      <c r="BM89" s="219" t="s">
        <v>180</v>
      </c>
    </row>
    <row r="90" s="2" customFormat="1" ht="24.15" customHeight="1">
      <c r="A90" s="41"/>
      <c r="B90" s="42"/>
      <c r="C90" s="208" t="s">
        <v>181</v>
      </c>
      <c r="D90" s="208" t="s">
        <v>152</v>
      </c>
      <c r="E90" s="209" t="s">
        <v>182</v>
      </c>
      <c r="F90" s="210" t="s">
        <v>183</v>
      </c>
      <c r="G90" s="211" t="s">
        <v>155</v>
      </c>
      <c r="H90" s="212">
        <v>1</v>
      </c>
      <c r="I90" s="213"/>
      <c r="J90" s="214">
        <f>ROUND(I90*H90,2)</f>
        <v>0</v>
      </c>
      <c r="K90" s="210" t="s">
        <v>19</v>
      </c>
      <c r="L90" s="47"/>
      <c r="M90" s="215" t="s">
        <v>19</v>
      </c>
      <c r="N90" s="216" t="s">
        <v>40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150</v>
      </c>
      <c r="AT90" s="219" t="s">
        <v>152</v>
      </c>
      <c r="AU90" s="219" t="s">
        <v>77</v>
      </c>
      <c r="AY90" s="20" t="s">
        <v>151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77</v>
      </c>
      <c r="BK90" s="220">
        <f>ROUND(I90*H90,2)</f>
        <v>0</v>
      </c>
      <c r="BL90" s="20" t="s">
        <v>150</v>
      </c>
      <c r="BM90" s="219" t="s">
        <v>184</v>
      </c>
    </row>
    <row r="91" s="2" customFormat="1" ht="16.5" customHeight="1">
      <c r="A91" s="41"/>
      <c r="B91" s="42"/>
      <c r="C91" s="208" t="s">
        <v>185</v>
      </c>
      <c r="D91" s="208" t="s">
        <v>152</v>
      </c>
      <c r="E91" s="209" t="s">
        <v>186</v>
      </c>
      <c r="F91" s="210" t="s">
        <v>187</v>
      </c>
      <c r="G91" s="211" t="s">
        <v>155</v>
      </c>
      <c r="H91" s="212">
        <v>1</v>
      </c>
      <c r="I91" s="213"/>
      <c r="J91" s="214">
        <f>ROUND(I91*H91,2)</f>
        <v>0</v>
      </c>
      <c r="K91" s="210" t="s">
        <v>19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77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188</v>
      </c>
    </row>
    <row r="92" s="2" customFormat="1" ht="16.5" customHeight="1">
      <c r="A92" s="41"/>
      <c r="B92" s="42"/>
      <c r="C92" s="208" t="s">
        <v>189</v>
      </c>
      <c r="D92" s="208" t="s">
        <v>152</v>
      </c>
      <c r="E92" s="209" t="s">
        <v>190</v>
      </c>
      <c r="F92" s="210" t="s">
        <v>191</v>
      </c>
      <c r="G92" s="211" t="s">
        <v>155</v>
      </c>
      <c r="H92" s="212">
        <v>1</v>
      </c>
      <c r="I92" s="213"/>
      <c r="J92" s="214">
        <f>ROUND(I92*H92,2)</f>
        <v>0</v>
      </c>
      <c r="K92" s="210" t="s">
        <v>19</v>
      </c>
      <c r="L92" s="47"/>
      <c r="M92" s="215" t="s">
        <v>19</v>
      </c>
      <c r="N92" s="216" t="s">
        <v>40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150</v>
      </c>
      <c r="AT92" s="219" t="s">
        <v>152</v>
      </c>
      <c r="AU92" s="219" t="s">
        <v>77</v>
      </c>
      <c r="AY92" s="20" t="s">
        <v>151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77</v>
      </c>
      <c r="BK92" s="220">
        <f>ROUND(I92*H92,2)</f>
        <v>0</v>
      </c>
      <c r="BL92" s="20" t="s">
        <v>150</v>
      </c>
      <c r="BM92" s="219" t="s">
        <v>192</v>
      </c>
    </row>
    <row r="93" s="2" customFormat="1" ht="24.15" customHeight="1">
      <c r="A93" s="41"/>
      <c r="B93" s="42"/>
      <c r="C93" s="208" t="s">
        <v>193</v>
      </c>
      <c r="D93" s="208" t="s">
        <v>152</v>
      </c>
      <c r="E93" s="209" t="s">
        <v>194</v>
      </c>
      <c r="F93" s="210" t="s">
        <v>195</v>
      </c>
      <c r="G93" s="211" t="s">
        <v>155</v>
      </c>
      <c r="H93" s="212">
        <v>1</v>
      </c>
      <c r="I93" s="213"/>
      <c r="J93" s="214">
        <f>ROUND(I93*H93,2)</f>
        <v>0</v>
      </c>
      <c r="K93" s="210" t="s">
        <v>19</v>
      </c>
      <c r="L93" s="47"/>
      <c r="M93" s="215" t="s">
        <v>19</v>
      </c>
      <c r="N93" s="216" t="s">
        <v>40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150</v>
      </c>
      <c r="AT93" s="219" t="s">
        <v>152</v>
      </c>
      <c r="AU93" s="219" t="s">
        <v>77</v>
      </c>
      <c r="AY93" s="20" t="s">
        <v>151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77</v>
      </c>
      <c r="BK93" s="220">
        <f>ROUND(I93*H93,2)</f>
        <v>0</v>
      </c>
      <c r="BL93" s="20" t="s">
        <v>150</v>
      </c>
      <c r="BM93" s="219" t="s">
        <v>196</v>
      </c>
    </row>
    <row r="94" s="2" customFormat="1" ht="16.5" customHeight="1">
      <c r="A94" s="41"/>
      <c r="B94" s="42"/>
      <c r="C94" s="208" t="s">
        <v>8</v>
      </c>
      <c r="D94" s="208" t="s">
        <v>152</v>
      </c>
      <c r="E94" s="209" t="s">
        <v>197</v>
      </c>
      <c r="F94" s="210" t="s">
        <v>198</v>
      </c>
      <c r="G94" s="211" t="s">
        <v>155</v>
      </c>
      <c r="H94" s="212">
        <v>1</v>
      </c>
      <c r="I94" s="213"/>
      <c r="J94" s="214">
        <f>ROUND(I94*H94,2)</f>
        <v>0</v>
      </c>
      <c r="K94" s="210" t="s">
        <v>19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77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199</v>
      </c>
    </row>
    <row r="95" s="2" customFormat="1" ht="16.5" customHeight="1">
      <c r="A95" s="41"/>
      <c r="B95" s="42"/>
      <c r="C95" s="208" t="s">
        <v>200</v>
      </c>
      <c r="D95" s="208" t="s">
        <v>152</v>
      </c>
      <c r="E95" s="209" t="s">
        <v>201</v>
      </c>
      <c r="F95" s="210" t="s">
        <v>202</v>
      </c>
      <c r="G95" s="211" t="s">
        <v>155</v>
      </c>
      <c r="H95" s="212">
        <v>1</v>
      </c>
      <c r="I95" s="213"/>
      <c r="J95" s="214">
        <f>ROUND(I95*H95,2)</f>
        <v>0</v>
      </c>
      <c r="K95" s="210" t="s">
        <v>19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77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203</v>
      </c>
    </row>
    <row r="96" s="2" customFormat="1" ht="21.75" customHeight="1">
      <c r="A96" s="41"/>
      <c r="B96" s="42"/>
      <c r="C96" s="208" t="s">
        <v>204</v>
      </c>
      <c r="D96" s="208" t="s">
        <v>152</v>
      </c>
      <c r="E96" s="209" t="s">
        <v>205</v>
      </c>
      <c r="F96" s="210" t="s">
        <v>206</v>
      </c>
      <c r="G96" s="211" t="s">
        <v>155</v>
      </c>
      <c r="H96" s="212">
        <v>1</v>
      </c>
      <c r="I96" s="213"/>
      <c r="J96" s="214">
        <f>ROUND(I96*H96,2)</f>
        <v>0</v>
      </c>
      <c r="K96" s="210" t="s">
        <v>19</v>
      </c>
      <c r="L96" s="47"/>
      <c r="M96" s="215" t="s">
        <v>19</v>
      </c>
      <c r="N96" s="216" t="s">
        <v>40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150</v>
      </c>
      <c r="AT96" s="219" t="s">
        <v>152</v>
      </c>
      <c r="AU96" s="219" t="s">
        <v>77</v>
      </c>
      <c r="AY96" s="20" t="s">
        <v>151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77</v>
      </c>
      <c r="BK96" s="220">
        <f>ROUND(I96*H96,2)</f>
        <v>0</v>
      </c>
      <c r="BL96" s="20" t="s">
        <v>150</v>
      </c>
      <c r="BM96" s="219" t="s">
        <v>207</v>
      </c>
    </row>
    <row r="97" s="2" customFormat="1" ht="16.5" customHeight="1">
      <c r="A97" s="41"/>
      <c r="B97" s="42"/>
      <c r="C97" s="208" t="s">
        <v>208</v>
      </c>
      <c r="D97" s="208" t="s">
        <v>152</v>
      </c>
      <c r="E97" s="209" t="s">
        <v>209</v>
      </c>
      <c r="F97" s="210" t="s">
        <v>210</v>
      </c>
      <c r="G97" s="211" t="s">
        <v>155</v>
      </c>
      <c r="H97" s="212">
        <v>1</v>
      </c>
      <c r="I97" s="213"/>
      <c r="J97" s="214">
        <f>ROUND(I97*H97,2)</f>
        <v>0</v>
      </c>
      <c r="K97" s="210" t="s">
        <v>19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77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211</v>
      </c>
    </row>
    <row r="98" s="2" customFormat="1" ht="16.5" customHeight="1">
      <c r="A98" s="41"/>
      <c r="B98" s="42"/>
      <c r="C98" s="208" t="s">
        <v>212</v>
      </c>
      <c r="D98" s="208" t="s">
        <v>152</v>
      </c>
      <c r="E98" s="209" t="s">
        <v>213</v>
      </c>
      <c r="F98" s="210" t="s">
        <v>214</v>
      </c>
      <c r="G98" s="211" t="s">
        <v>155</v>
      </c>
      <c r="H98" s="212">
        <v>1</v>
      </c>
      <c r="I98" s="213"/>
      <c r="J98" s="214">
        <f>ROUND(I98*H98,2)</f>
        <v>0</v>
      </c>
      <c r="K98" s="210" t="s">
        <v>19</v>
      </c>
      <c r="L98" s="47"/>
      <c r="M98" s="215" t="s">
        <v>19</v>
      </c>
      <c r="N98" s="216" t="s">
        <v>40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150</v>
      </c>
      <c r="AT98" s="219" t="s">
        <v>152</v>
      </c>
      <c r="AU98" s="219" t="s">
        <v>77</v>
      </c>
      <c r="AY98" s="20" t="s">
        <v>151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77</v>
      </c>
      <c r="BK98" s="220">
        <f>ROUND(I98*H98,2)</f>
        <v>0</v>
      </c>
      <c r="BL98" s="20" t="s">
        <v>150</v>
      </c>
      <c r="BM98" s="219" t="s">
        <v>215</v>
      </c>
    </row>
    <row r="99" s="2" customFormat="1" ht="16.5" customHeight="1">
      <c r="A99" s="41"/>
      <c r="B99" s="42"/>
      <c r="C99" s="208" t="s">
        <v>216</v>
      </c>
      <c r="D99" s="208" t="s">
        <v>152</v>
      </c>
      <c r="E99" s="209" t="s">
        <v>217</v>
      </c>
      <c r="F99" s="210" t="s">
        <v>218</v>
      </c>
      <c r="G99" s="211" t="s">
        <v>219</v>
      </c>
      <c r="H99" s="212">
        <v>1</v>
      </c>
      <c r="I99" s="213"/>
      <c r="J99" s="214">
        <f>ROUND(I99*H99,2)</f>
        <v>0</v>
      </c>
      <c r="K99" s="210" t="s">
        <v>19</v>
      </c>
      <c r="L99" s="47"/>
      <c r="M99" s="233" t="s">
        <v>19</v>
      </c>
      <c r="N99" s="234" t="s">
        <v>40</v>
      </c>
      <c r="O99" s="235"/>
      <c r="P99" s="236">
        <f>O99*H99</f>
        <v>0</v>
      </c>
      <c r="Q99" s="236">
        <v>0</v>
      </c>
      <c r="R99" s="236">
        <f>Q99*H99</f>
        <v>0</v>
      </c>
      <c r="S99" s="236">
        <v>0</v>
      </c>
      <c r="T99" s="23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77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220</v>
      </c>
    </row>
    <row r="100" s="2" customFormat="1" ht="6.96" customHeight="1">
      <c r="A100" s="4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47"/>
      <c r="M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</sheetData>
  <sheetProtection sheet="1" autoFilter="0" formatColumns="0" formatRows="0" objects="1" scenarios="1" spinCount="100000" saltValue="REj6Jfw8S/aHEkmICNiqa09m1jGMHMylNvm3uPq/+2iauWkSFAcoqtl2c25tlSPJkSheucguaJXSfhWQIR0Ipw==" hashValue="H4LvQoujiArB8RdoWbCkYBsPj8wcwZ5KkZSJ7OsvRzXBrlCYnpWe0cLA8RO8HWbzxgZancGmdKGXmYwcvB1nDg==" algorithmName="SHA-512" password="CC35"/>
  <autoFilter ref="C79:K9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221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ROUND(J90,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ROUND((SUM(BE90:BE319)),  2)</f>
        <v>0</v>
      </c>
      <c r="G33" s="41"/>
      <c r="H33" s="41"/>
      <c r="I33" s="160">
        <v>0.20999999999999999</v>
      </c>
      <c r="J33" s="159">
        <f>ROUND(((SUM(BE90:BE319))*I33),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ROUND((SUM(BF90:BF319)),  2)</f>
        <v>0</v>
      </c>
      <c r="G34" s="41"/>
      <c r="H34" s="41"/>
      <c r="I34" s="160">
        <v>0.12</v>
      </c>
      <c r="J34" s="159">
        <f>ROUND(((SUM(BF90:BF319))*I34),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ROUND((SUM(BG90:BG319)),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ROUND((SUM(BH90:BH319)),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ROUND((SUM(BI90:BI319)),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SO-101 - Polní cesta VPC 2N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J91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J92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J207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225</v>
      </c>
      <c r="E63" s="240"/>
      <c r="F63" s="240"/>
      <c r="G63" s="240"/>
      <c r="H63" s="240"/>
      <c r="I63" s="240"/>
      <c r="J63" s="241">
        <f>J234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226</v>
      </c>
      <c r="E64" s="240"/>
      <c r="F64" s="240"/>
      <c r="G64" s="240"/>
      <c r="H64" s="240"/>
      <c r="I64" s="240"/>
      <c r="J64" s="241">
        <f>J250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227</v>
      </c>
      <c r="E65" s="240"/>
      <c r="F65" s="240"/>
      <c r="G65" s="240"/>
      <c r="H65" s="240"/>
      <c r="I65" s="240"/>
      <c r="J65" s="241">
        <f>J254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38"/>
      <c r="C66" s="128"/>
      <c r="D66" s="239" t="s">
        <v>228</v>
      </c>
      <c r="E66" s="240"/>
      <c r="F66" s="240"/>
      <c r="G66" s="240"/>
      <c r="H66" s="240"/>
      <c r="I66" s="240"/>
      <c r="J66" s="241">
        <f>J284</f>
        <v>0</v>
      </c>
      <c r="K66" s="128"/>
      <c r="L66" s="24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38"/>
      <c r="C67" s="128"/>
      <c r="D67" s="239" t="s">
        <v>229</v>
      </c>
      <c r="E67" s="240"/>
      <c r="F67" s="240"/>
      <c r="G67" s="240"/>
      <c r="H67" s="240"/>
      <c r="I67" s="240"/>
      <c r="J67" s="241">
        <f>J299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38"/>
      <c r="C68" s="128"/>
      <c r="D68" s="239" t="s">
        <v>230</v>
      </c>
      <c r="E68" s="240"/>
      <c r="F68" s="240"/>
      <c r="G68" s="240"/>
      <c r="H68" s="240"/>
      <c r="I68" s="240"/>
      <c r="J68" s="241">
        <f>J308</f>
        <v>0</v>
      </c>
      <c r="K68" s="128"/>
      <c r="L68" s="24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13" customFormat="1" ht="19.92" customHeight="1">
      <c r="A69" s="13"/>
      <c r="B69" s="238"/>
      <c r="C69" s="128"/>
      <c r="D69" s="239" t="s">
        <v>231</v>
      </c>
      <c r="E69" s="240"/>
      <c r="F69" s="240"/>
      <c r="G69" s="240"/>
      <c r="H69" s="240"/>
      <c r="I69" s="240"/>
      <c r="J69" s="241">
        <f>J314</f>
        <v>0</v>
      </c>
      <c r="K69" s="128"/>
      <c r="L69" s="242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="13" customFormat="1" ht="19.92" customHeight="1">
      <c r="A70" s="13"/>
      <c r="B70" s="238"/>
      <c r="C70" s="128"/>
      <c r="D70" s="239" t="s">
        <v>232</v>
      </c>
      <c r="E70" s="240"/>
      <c r="F70" s="240"/>
      <c r="G70" s="240"/>
      <c r="H70" s="240"/>
      <c r="I70" s="240"/>
      <c r="J70" s="241">
        <f>J317</f>
        <v>0</v>
      </c>
      <c r="K70" s="128"/>
      <c r="L70" s="24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135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Polní cesty a ÚSES stavby D6 Lubenec - obchvat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128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SO-101 - Polní cesta VPC 2N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 xml:space="preserve"> </v>
      </c>
      <c r="G84" s="43"/>
      <c r="H84" s="43"/>
      <c r="I84" s="35" t="s">
        <v>23</v>
      </c>
      <c r="J84" s="75" t="str">
        <f>IF(J12="","",J12)</f>
        <v>16. 10. 2024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30</v>
      </c>
      <c r="J86" s="39" t="str">
        <f>E21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IF(E18="","",E18)</f>
        <v>Vyplň údaj</v>
      </c>
      <c r="G87" s="43"/>
      <c r="H87" s="43"/>
      <c r="I87" s="35" t="s">
        <v>32</v>
      </c>
      <c r="J87" s="39" t="str">
        <f>E24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0" customFormat="1" ht="29.28" customHeight="1">
      <c r="A89" s="183"/>
      <c r="B89" s="184"/>
      <c r="C89" s="185" t="s">
        <v>136</v>
      </c>
      <c r="D89" s="186" t="s">
        <v>54</v>
      </c>
      <c r="E89" s="186" t="s">
        <v>50</v>
      </c>
      <c r="F89" s="186" t="s">
        <v>51</v>
      </c>
      <c r="G89" s="186" t="s">
        <v>137</v>
      </c>
      <c r="H89" s="186" t="s">
        <v>138</v>
      </c>
      <c r="I89" s="186" t="s">
        <v>139</v>
      </c>
      <c r="J89" s="186" t="s">
        <v>132</v>
      </c>
      <c r="K89" s="187" t="s">
        <v>140</v>
      </c>
      <c r="L89" s="188"/>
      <c r="M89" s="95" t="s">
        <v>19</v>
      </c>
      <c r="N89" s="96" t="s">
        <v>39</v>
      </c>
      <c r="O89" s="96" t="s">
        <v>141</v>
      </c>
      <c r="P89" s="96" t="s">
        <v>142</v>
      </c>
      <c r="Q89" s="96" t="s">
        <v>143</v>
      </c>
      <c r="R89" s="96" t="s">
        <v>144</v>
      </c>
      <c r="S89" s="96" t="s">
        <v>145</v>
      </c>
      <c r="T89" s="97" t="s">
        <v>146</v>
      </c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</row>
    <row r="90" s="2" customFormat="1" ht="22.8" customHeight="1">
      <c r="A90" s="41"/>
      <c r="B90" s="42"/>
      <c r="C90" s="102" t="s">
        <v>147</v>
      </c>
      <c r="D90" s="43"/>
      <c r="E90" s="43"/>
      <c r="F90" s="43"/>
      <c r="G90" s="43"/>
      <c r="H90" s="43"/>
      <c r="I90" s="43"/>
      <c r="J90" s="189">
        <f>BK90</f>
        <v>0</v>
      </c>
      <c r="K90" s="43"/>
      <c r="L90" s="47"/>
      <c r="M90" s="98"/>
      <c r="N90" s="190"/>
      <c r="O90" s="99"/>
      <c r="P90" s="191">
        <f>P91</f>
        <v>0</v>
      </c>
      <c r="Q90" s="99"/>
      <c r="R90" s="191">
        <f>R91</f>
        <v>1002.3443031500001</v>
      </c>
      <c r="S90" s="99"/>
      <c r="T90" s="192">
        <f>T91</f>
        <v>42.835000000000001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133</v>
      </c>
      <c r="BK90" s="193">
        <f>BK91</f>
        <v>0</v>
      </c>
    </row>
    <row r="91" s="11" customFormat="1" ht="25.92" customHeight="1">
      <c r="A91" s="11"/>
      <c r="B91" s="194"/>
      <c r="C91" s="195"/>
      <c r="D91" s="196" t="s">
        <v>68</v>
      </c>
      <c r="E91" s="197" t="s">
        <v>233</v>
      </c>
      <c r="F91" s="197" t="s">
        <v>234</v>
      </c>
      <c r="G91" s="195"/>
      <c r="H91" s="195"/>
      <c r="I91" s="198"/>
      <c r="J91" s="199">
        <f>BK91</f>
        <v>0</v>
      </c>
      <c r="K91" s="195"/>
      <c r="L91" s="200"/>
      <c r="M91" s="201"/>
      <c r="N91" s="202"/>
      <c r="O91" s="202"/>
      <c r="P91" s="203">
        <f>P92+P207+P234+P250+P254+P284+P299+P308+P314+P317</f>
        <v>0</v>
      </c>
      <c r="Q91" s="202"/>
      <c r="R91" s="203">
        <f>R92+R207+R234+R250+R254+R284+R299+R308+R314+R317</f>
        <v>1002.3443031500001</v>
      </c>
      <c r="S91" s="202"/>
      <c r="T91" s="204">
        <f>T92+T207+T234+T250+T254+T284+T299+T308+T314+T317</f>
        <v>42.835000000000001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205" t="s">
        <v>77</v>
      </c>
      <c r="AT91" s="206" t="s">
        <v>68</v>
      </c>
      <c r="AU91" s="206" t="s">
        <v>69</v>
      </c>
      <c r="AY91" s="205" t="s">
        <v>151</v>
      </c>
      <c r="BK91" s="207">
        <f>BK92+BK207+BK234+BK250+BK254+BK284+BK299+BK308+BK314+BK317</f>
        <v>0</v>
      </c>
    </row>
    <row r="92" s="11" customFormat="1" ht="22.8" customHeight="1">
      <c r="A92" s="11"/>
      <c r="B92" s="194"/>
      <c r="C92" s="195"/>
      <c r="D92" s="196" t="s">
        <v>68</v>
      </c>
      <c r="E92" s="243" t="s">
        <v>77</v>
      </c>
      <c r="F92" s="243" t="s">
        <v>235</v>
      </c>
      <c r="G92" s="195"/>
      <c r="H92" s="195"/>
      <c r="I92" s="198"/>
      <c r="J92" s="244">
        <f>BK92</f>
        <v>0</v>
      </c>
      <c r="K92" s="195"/>
      <c r="L92" s="200"/>
      <c r="M92" s="201"/>
      <c r="N92" s="202"/>
      <c r="O92" s="202"/>
      <c r="P92" s="203">
        <f>SUM(P93:P206)</f>
        <v>0</v>
      </c>
      <c r="Q92" s="202"/>
      <c r="R92" s="203">
        <f>SUM(R93:R206)</f>
        <v>30.721847500000003</v>
      </c>
      <c r="S92" s="202"/>
      <c r="T92" s="204">
        <f>SUM(T93:T206)</f>
        <v>42.734999999999999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5" t="s">
        <v>77</v>
      </c>
      <c r="AT92" s="206" t="s">
        <v>68</v>
      </c>
      <c r="AU92" s="206" t="s">
        <v>77</v>
      </c>
      <c r="AY92" s="205" t="s">
        <v>151</v>
      </c>
      <c r="BK92" s="207">
        <f>SUM(BK93:BK206)</f>
        <v>0</v>
      </c>
    </row>
    <row r="93" s="2" customFormat="1" ht="24.15" customHeight="1">
      <c r="A93" s="41"/>
      <c r="B93" s="42"/>
      <c r="C93" s="208" t="s">
        <v>77</v>
      </c>
      <c r="D93" s="208" t="s">
        <v>152</v>
      </c>
      <c r="E93" s="209" t="s">
        <v>236</v>
      </c>
      <c r="F93" s="210" t="s">
        <v>237</v>
      </c>
      <c r="G93" s="211" t="s">
        <v>238</v>
      </c>
      <c r="H93" s="212">
        <v>2</v>
      </c>
      <c r="I93" s="213"/>
      <c r="J93" s="214">
        <f>ROUND(I93*H93,2)</f>
        <v>0</v>
      </c>
      <c r="K93" s="210" t="s">
        <v>239</v>
      </c>
      <c r="L93" s="47"/>
      <c r="M93" s="215" t="s">
        <v>19</v>
      </c>
      <c r="N93" s="216" t="s">
        <v>40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150</v>
      </c>
      <c r="AT93" s="219" t="s">
        <v>152</v>
      </c>
      <c r="AU93" s="219" t="s">
        <v>79</v>
      </c>
      <c r="AY93" s="20" t="s">
        <v>151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77</v>
      </c>
      <c r="BK93" s="220">
        <f>ROUND(I93*H93,2)</f>
        <v>0</v>
      </c>
      <c r="BL93" s="20" t="s">
        <v>150</v>
      </c>
      <c r="BM93" s="219" t="s">
        <v>240</v>
      </c>
    </row>
    <row r="94" s="2" customFormat="1">
      <c r="A94" s="41"/>
      <c r="B94" s="42"/>
      <c r="C94" s="43"/>
      <c r="D94" s="245" t="s">
        <v>241</v>
      </c>
      <c r="E94" s="43"/>
      <c r="F94" s="246" t="s">
        <v>242</v>
      </c>
      <c r="G94" s="43"/>
      <c r="H94" s="43"/>
      <c r="I94" s="247"/>
      <c r="J94" s="43"/>
      <c r="K94" s="43"/>
      <c r="L94" s="47"/>
      <c r="M94" s="248"/>
      <c r="N94" s="249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241</v>
      </c>
      <c r="AU94" s="20" t="s">
        <v>79</v>
      </c>
    </row>
    <row r="95" s="12" customFormat="1">
      <c r="A95" s="12"/>
      <c r="B95" s="221"/>
      <c r="C95" s="222"/>
      <c r="D95" s="223" t="s">
        <v>175</v>
      </c>
      <c r="E95" s="224" t="s">
        <v>19</v>
      </c>
      <c r="F95" s="225" t="s">
        <v>79</v>
      </c>
      <c r="G95" s="222"/>
      <c r="H95" s="226">
        <v>2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2" t="s">
        <v>175</v>
      </c>
      <c r="AU95" s="232" t="s">
        <v>79</v>
      </c>
      <c r="AV95" s="12" t="s">
        <v>79</v>
      </c>
      <c r="AW95" s="12" t="s">
        <v>31</v>
      </c>
      <c r="AX95" s="12" t="s">
        <v>77</v>
      </c>
      <c r="AY95" s="232" t="s">
        <v>151</v>
      </c>
    </row>
    <row r="96" s="2" customFormat="1" ht="24.15" customHeight="1">
      <c r="A96" s="41"/>
      <c r="B96" s="42"/>
      <c r="C96" s="208" t="s">
        <v>79</v>
      </c>
      <c r="D96" s="208" t="s">
        <v>152</v>
      </c>
      <c r="E96" s="209" t="s">
        <v>243</v>
      </c>
      <c r="F96" s="210" t="s">
        <v>244</v>
      </c>
      <c r="G96" s="211" t="s">
        <v>245</v>
      </c>
      <c r="H96" s="212">
        <v>736</v>
      </c>
      <c r="I96" s="213"/>
      <c r="J96" s="214">
        <f>ROUND(I96*H96,2)</f>
        <v>0</v>
      </c>
      <c r="K96" s="210" t="s">
        <v>239</v>
      </c>
      <c r="L96" s="47"/>
      <c r="M96" s="215" t="s">
        <v>19</v>
      </c>
      <c r="N96" s="216" t="s">
        <v>40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150</v>
      </c>
      <c r="AT96" s="219" t="s">
        <v>152</v>
      </c>
      <c r="AU96" s="219" t="s">
        <v>79</v>
      </c>
      <c r="AY96" s="20" t="s">
        <v>151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77</v>
      </c>
      <c r="BK96" s="220">
        <f>ROUND(I96*H96,2)</f>
        <v>0</v>
      </c>
      <c r="BL96" s="20" t="s">
        <v>150</v>
      </c>
      <c r="BM96" s="219" t="s">
        <v>246</v>
      </c>
    </row>
    <row r="97" s="2" customFormat="1">
      <c r="A97" s="41"/>
      <c r="B97" s="42"/>
      <c r="C97" s="43"/>
      <c r="D97" s="245" t="s">
        <v>241</v>
      </c>
      <c r="E97" s="43"/>
      <c r="F97" s="246" t="s">
        <v>247</v>
      </c>
      <c r="G97" s="43"/>
      <c r="H97" s="43"/>
      <c r="I97" s="247"/>
      <c r="J97" s="43"/>
      <c r="K97" s="43"/>
      <c r="L97" s="47"/>
      <c r="M97" s="248"/>
      <c r="N97" s="249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241</v>
      </c>
      <c r="AU97" s="20" t="s">
        <v>79</v>
      </c>
    </row>
    <row r="98" s="12" customFormat="1">
      <c r="A98" s="12"/>
      <c r="B98" s="221"/>
      <c r="C98" s="222"/>
      <c r="D98" s="223" t="s">
        <v>175</v>
      </c>
      <c r="E98" s="224" t="s">
        <v>19</v>
      </c>
      <c r="F98" s="225" t="s">
        <v>248</v>
      </c>
      <c r="G98" s="222"/>
      <c r="H98" s="226">
        <v>736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2" t="s">
        <v>175</v>
      </c>
      <c r="AU98" s="232" t="s">
        <v>79</v>
      </c>
      <c r="AV98" s="12" t="s">
        <v>79</v>
      </c>
      <c r="AW98" s="12" t="s">
        <v>31</v>
      </c>
      <c r="AX98" s="12" t="s">
        <v>69</v>
      </c>
      <c r="AY98" s="232" t="s">
        <v>151</v>
      </c>
    </row>
    <row r="99" s="14" customFormat="1">
      <c r="A99" s="14"/>
      <c r="B99" s="250"/>
      <c r="C99" s="251"/>
      <c r="D99" s="223" t="s">
        <v>175</v>
      </c>
      <c r="E99" s="252" t="s">
        <v>19</v>
      </c>
      <c r="F99" s="253" t="s">
        <v>249</v>
      </c>
      <c r="G99" s="251"/>
      <c r="H99" s="254">
        <v>736</v>
      </c>
      <c r="I99" s="255"/>
      <c r="J99" s="251"/>
      <c r="K99" s="251"/>
      <c r="L99" s="256"/>
      <c r="M99" s="257"/>
      <c r="N99" s="258"/>
      <c r="O99" s="258"/>
      <c r="P99" s="258"/>
      <c r="Q99" s="258"/>
      <c r="R99" s="258"/>
      <c r="S99" s="258"/>
      <c r="T99" s="25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0" t="s">
        <v>175</v>
      </c>
      <c r="AU99" s="260" t="s">
        <v>79</v>
      </c>
      <c r="AV99" s="14" t="s">
        <v>150</v>
      </c>
      <c r="AW99" s="14" t="s">
        <v>31</v>
      </c>
      <c r="AX99" s="14" t="s">
        <v>77</v>
      </c>
      <c r="AY99" s="260" t="s">
        <v>151</v>
      </c>
    </row>
    <row r="100" s="2" customFormat="1" ht="21.75" customHeight="1">
      <c r="A100" s="41"/>
      <c r="B100" s="42"/>
      <c r="C100" s="208" t="s">
        <v>160</v>
      </c>
      <c r="D100" s="208" t="s">
        <v>152</v>
      </c>
      <c r="E100" s="209" t="s">
        <v>250</v>
      </c>
      <c r="F100" s="210" t="s">
        <v>251</v>
      </c>
      <c r="G100" s="211" t="s">
        <v>238</v>
      </c>
      <c r="H100" s="212">
        <v>2</v>
      </c>
      <c r="I100" s="213"/>
      <c r="J100" s="214">
        <f>ROUND(I100*H100,2)</f>
        <v>0</v>
      </c>
      <c r="K100" s="210" t="s">
        <v>239</v>
      </c>
      <c r="L100" s="47"/>
      <c r="M100" s="215" t="s">
        <v>19</v>
      </c>
      <c r="N100" s="216" t="s">
        <v>40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150</v>
      </c>
      <c r="AT100" s="219" t="s">
        <v>152</v>
      </c>
      <c r="AU100" s="219" t="s">
        <v>79</v>
      </c>
      <c r="AY100" s="20" t="s">
        <v>151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77</v>
      </c>
      <c r="BK100" s="220">
        <f>ROUND(I100*H100,2)</f>
        <v>0</v>
      </c>
      <c r="BL100" s="20" t="s">
        <v>150</v>
      </c>
      <c r="BM100" s="219" t="s">
        <v>252</v>
      </c>
    </row>
    <row r="101" s="2" customFormat="1">
      <c r="A101" s="41"/>
      <c r="B101" s="42"/>
      <c r="C101" s="43"/>
      <c r="D101" s="245" t="s">
        <v>241</v>
      </c>
      <c r="E101" s="43"/>
      <c r="F101" s="246" t="s">
        <v>253</v>
      </c>
      <c r="G101" s="43"/>
      <c r="H101" s="43"/>
      <c r="I101" s="247"/>
      <c r="J101" s="43"/>
      <c r="K101" s="43"/>
      <c r="L101" s="47"/>
      <c r="M101" s="248"/>
      <c r="N101" s="24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241</v>
      </c>
      <c r="AU101" s="20" t="s">
        <v>79</v>
      </c>
    </row>
    <row r="102" s="12" customFormat="1">
      <c r="A102" s="12"/>
      <c r="B102" s="221"/>
      <c r="C102" s="222"/>
      <c r="D102" s="223" t="s">
        <v>175</v>
      </c>
      <c r="E102" s="224" t="s">
        <v>19</v>
      </c>
      <c r="F102" s="225" t="s">
        <v>79</v>
      </c>
      <c r="G102" s="222"/>
      <c r="H102" s="226">
        <v>2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175</v>
      </c>
      <c r="AU102" s="232" t="s">
        <v>79</v>
      </c>
      <c r="AV102" s="12" t="s">
        <v>79</v>
      </c>
      <c r="AW102" s="12" t="s">
        <v>31</v>
      </c>
      <c r="AX102" s="12" t="s">
        <v>77</v>
      </c>
      <c r="AY102" s="232" t="s">
        <v>151</v>
      </c>
    </row>
    <row r="103" s="2" customFormat="1" ht="24.15" customHeight="1">
      <c r="A103" s="41"/>
      <c r="B103" s="42"/>
      <c r="C103" s="208" t="s">
        <v>150</v>
      </c>
      <c r="D103" s="208" t="s">
        <v>152</v>
      </c>
      <c r="E103" s="209" t="s">
        <v>254</v>
      </c>
      <c r="F103" s="210" t="s">
        <v>255</v>
      </c>
      <c r="G103" s="211" t="s">
        <v>238</v>
      </c>
      <c r="H103" s="212">
        <v>2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256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257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79</v>
      </c>
      <c r="G105" s="222"/>
      <c r="H105" s="226">
        <v>2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77</v>
      </c>
      <c r="AY105" s="232" t="s">
        <v>151</v>
      </c>
    </row>
    <row r="106" s="2" customFormat="1" ht="16.5" customHeight="1">
      <c r="A106" s="41"/>
      <c r="B106" s="42"/>
      <c r="C106" s="208" t="s">
        <v>167</v>
      </c>
      <c r="D106" s="208" t="s">
        <v>152</v>
      </c>
      <c r="E106" s="209" t="s">
        <v>258</v>
      </c>
      <c r="F106" s="210" t="s">
        <v>259</v>
      </c>
      <c r="G106" s="211" t="s">
        <v>245</v>
      </c>
      <c r="H106" s="212">
        <v>736</v>
      </c>
      <c r="I106" s="213"/>
      <c r="J106" s="214">
        <f>ROUND(I106*H106,2)</f>
        <v>0</v>
      </c>
      <c r="K106" s="210" t="s">
        <v>239</v>
      </c>
      <c r="L106" s="47"/>
      <c r="M106" s="215" t="s">
        <v>19</v>
      </c>
      <c r="N106" s="216" t="s">
        <v>40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150</v>
      </c>
      <c r="AT106" s="219" t="s">
        <v>152</v>
      </c>
      <c r="AU106" s="219" t="s">
        <v>79</v>
      </c>
      <c r="AY106" s="20" t="s">
        <v>151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77</v>
      </c>
      <c r="BK106" s="220">
        <f>ROUND(I106*H106,2)</f>
        <v>0</v>
      </c>
      <c r="BL106" s="20" t="s">
        <v>150</v>
      </c>
      <c r="BM106" s="219" t="s">
        <v>260</v>
      </c>
    </row>
    <row r="107" s="2" customFormat="1">
      <c r="A107" s="41"/>
      <c r="B107" s="42"/>
      <c r="C107" s="43"/>
      <c r="D107" s="245" t="s">
        <v>241</v>
      </c>
      <c r="E107" s="43"/>
      <c r="F107" s="246" t="s">
        <v>261</v>
      </c>
      <c r="G107" s="43"/>
      <c r="H107" s="43"/>
      <c r="I107" s="247"/>
      <c r="J107" s="43"/>
      <c r="K107" s="43"/>
      <c r="L107" s="47"/>
      <c r="M107" s="248"/>
      <c r="N107" s="249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241</v>
      </c>
      <c r="AU107" s="20" t="s">
        <v>79</v>
      </c>
    </row>
    <row r="108" s="12" customFormat="1">
      <c r="A108" s="12"/>
      <c r="B108" s="221"/>
      <c r="C108" s="222"/>
      <c r="D108" s="223" t="s">
        <v>175</v>
      </c>
      <c r="E108" s="224" t="s">
        <v>19</v>
      </c>
      <c r="F108" s="225" t="s">
        <v>248</v>
      </c>
      <c r="G108" s="222"/>
      <c r="H108" s="226">
        <v>736</v>
      </c>
      <c r="I108" s="227"/>
      <c r="J108" s="222"/>
      <c r="K108" s="222"/>
      <c r="L108" s="228"/>
      <c r="M108" s="229"/>
      <c r="N108" s="230"/>
      <c r="O108" s="230"/>
      <c r="P108" s="230"/>
      <c r="Q108" s="230"/>
      <c r="R108" s="230"/>
      <c r="S108" s="230"/>
      <c r="T108" s="231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2" t="s">
        <v>175</v>
      </c>
      <c r="AU108" s="232" t="s">
        <v>79</v>
      </c>
      <c r="AV108" s="12" t="s">
        <v>79</v>
      </c>
      <c r="AW108" s="12" t="s">
        <v>31</v>
      </c>
      <c r="AX108" s="12" t="s">
        <v>77</v>
      </c>
      <c r="AY108" s="232" t="s">
        <v>151</v>
      </c>
    </row>
    <row r="109" s="2" customFormat="1" ht="16.5" customHeight="1">
      <c r="A109" s="41"/>
      <c r="B109" s="42"/>
      <c r="C109" s="208" t="s">
        <v>171</v>
      </c>
      <c r="D109" s="208" t="s">
        <v>152</v>
      </c>
      <c r="E109" s="209" t="s">
        <v>262</v>
      </c>
      <c r="F109" s="210" t="s">
        <v>263</v>
      </c>
      <c r="G109" s="211" t="s">
        <v>238</v>
      </c>
      <c r="H109" s="212">
        <v>2</v>
      </c>
      <c r="I109" s="213"/>
      <c r="J109" s="214">
        <f>ROUND(I109*H109,2)</f>
        <v>0</v>
      </c>
      <c r="K109" s="210" t="s">
        <v>239</v>
      </c>
      <c r="L109" s="47"/>
      <c r="M109" s="215" t="s">
        <v>19</v>
      </c>
      <c r="N109" s="216" t="s">
        <v>40</v>
      </c>
      <c r="O109" s="87"/>
      <c r="P109" s="217">
        <f>O109*H109</f>
        <v>0</v>
      </c>
      <c r="Q109" s="217">
        <v>0.00018000000000000001</v>
      </c>
      <c r="R109" s="217">
        <f>Q109*H109</f>
        <v>0.00036000000000000002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150</v>
      </c>
      <c r="AT109" s="219" t="s">
        <v>152</v>
      </c>
      <c r="AU109" s="219" t="s">
        <v>79</v>
      </c>
      <c r="AY109" s="20" t="s">
        <v>151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77</v>
      </c>
      <c r="BK109" s="220">
        <f>ROUND(I109*H109,2)</f>
        <v>0</v>
      </c>
      <c r="BL109" s="20" t="s">
        <v>150</v>
      </c>
      <c r="BM109" s="219" t="s">
        <v>264</v>
      </c>
    </row>
    <row r="110" s="2" customFormat="1">
      <c r="A110" s="41"/>
      <c r="B110" s="42"/>
      <c r="C110" s="43"/>
      <c r="D110" s="245" t="s">
        <v>241</v>
      </c>
      <c r="E110" s="43"/>
      <c r="F110" s="246" t="s">
        <v>265</v>
      </c>
      <c r="G110" s="43"/>
      <c r="H110" s="43"/>
      <c r="I110" s="247"/>
      <c r="J110" s="43"/>
      <c r="K110" s="43"/>
      <c r="L110" s="47"/>
      <c r="M110" s="248"/>
      <c r="N110" s="249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241</v>
      </c>
      <c r="AU110" s="20" t="s">
        <v>79</v>
      </c>
    </row>
    <row r="111" s="12" customFormat="1">
      <c r="A111" s="12"/>
      <c r="B111" s="221"/>
      <c r="C111" s="222"/>
      <c r="D111" s="223" t="s">
        <v>175</v>
      </c>
      <c r="E111" s="224" t="s">
        <v>19</v>
      </c>
      <c r="F111" s="225" t="s">
        <v>79</v>
      </c>
      <c r="G111" s="222"/>
      <c r="H111" s="226">
        <v>2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175</v>
      </c>
      <c r="AU111" s="232" t="s">
        <v>79</v>
      </c>
      <c r="AV111" s="12" t="s">
        <v>79</v>
      </c>
      <c r="AW111" s="12" t="s">
        <v>31</v>
      </c>
      <c r="AX111" s="12" t="s">
        <v>77</v>
      </c>
      <c r="AY111" s="232" t="s">
        <v>151</v>
      </c>
    </row>
    <row r="112" s="2" customFormat="1" ht="16.5" customHeight="1">
      <c r="A112" s="41"/>
      <c r="B112" s="42"/>
      <c r="C112" s="208" t="s">
        <v>177</v>
      </c>
      <c r="D112" s="208" t="s">
        <v>152</v>
      </c>
      <c r="E112" s="209" t="s">
        <v>266</v>
      </c>
      <c r="F112" s="210" t="s">
        <v>267</v>
      </c>
      <c r="G112" s="211" t="s">
        <v>238</v>
      </c>
      <c r="H112" s="212">
        <v>2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268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269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79</v>
      </c>
      <c r="G114" s="222"/>
      <c r="H114" s="226">
        <v>2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77</v>
      </c>
      <c r="AY114" s="232" t="s">
        <v>151</v>
      </c>
    </row>
    <row r="115" s="2" customFormat="1" ht="24.15" customHeight="1">
      <c r="A115" s="41"/>
      <c r="B115" s="42"/>
      <c r="C115" s="208" t="s">
        <v>181</v>
      </c>
      <c r="D115" s="208" t="s">
        <v>152</v>
      </c>
      <c r="E115" s="209" t="s">
        <v>270</v>
      </c>
      <c r="F115" s="210" t="s">
        <v>271</v>
      </c>
      <c r="G115" s="211" t="s">
        <v>245</v>
      </c>
      <c r="H115" s="212">
        <v>77</v>
      </c>
      <c r="I115" s="213"/>
      <c r="J115" s="214">
        <f>ROUND(I115*H115,2)</f>
        <v>0</v>
      </c>
      <c r="K115" s="210" t="s">
        <v>239</v>
      </c>
      <c r="L115" s="47"/>
      <c r="M115" s="215" t="s">
        <v>19</v>
      </c>
      <c r="N115" s="216" t="s">
        <v>40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0.35499999999999998</v>
      </c>
      <c r="T115" s="218">
        <f>S115*H115</f>
        <v>27.334999999999997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150</v>
      </c>
      <c r="AT115" s="219" t="s">
        <v>152</v>
      </c>
      <c r="AU115" s="219" t="s">
        <v>79</v>
      </c>
      <c r="AY115" s="20" t="s">
        <v>151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77</v>
      </c>
      <c r="BK115" s="220">
        <f>ROUND(I115*H115,2)</f>
        <v>0</v>
      </c>
      <c r="BL115" s="20" t="s">
        <v>150</v>
      </c>
      <c r="BM115" s="219" t="s">
        <v>272</v>
      </c>
    </row>
    <row r="116" s="2" customFormat="1">
      <c r="A116" s="41"/>
      <c r="B116" s="42"/>
      <c r="C116" s="43"/>
      <c r="D116" s="245" t="s">
        <v>241</v>
      </c>
      <c r="E116" s="43"/>
      <c r="F116" s="246" t="s">
        <v>273</v>
      </c>
      <c r="G116" s="43"/>
      <c r="H116" s="43"/>
      <c r="I116" s="247"/>
      <c r="J116" s="43"/>
      <c r="K116" s="43"/>
      <c r="L116" s="47"/>
      <c r="M116" s="248"/>
      <c r="N116" s="249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241</v>
      </c>
      <c r="AU116" s="20" t="s">
        <v>79</v>
      </c>
    </row>
    <row r="117" s="2" customFormat="1" ht="24.15" customHeight="1">
      <c r="A117" s="41"/>
      <c r="B117" s="42"/>
      <c r="C117" s="208" t="s">
        <v>185</v>
      </c>
      <c r="D117" s="208" t="s">
        <v>152</v>
      </c>
      <c r="E117" s="209" t="s">
        <v>274</v>
      </c>
      <c r="F117" s="210" t="s">
        <v>275</v>
      </c>
      <c r="G117" s="211" t="s">
        <v>276</v>
      </c>
      <c r="H117" s="212">
        <v>7.7000000000000002</v>
      </c>
      <c r="I117" s="213"/>
      <c r="J117" s="214">
        <f>ROUND(I117*H117,2)</f>
        <v>0</v>
      </c>
      <c r="K117" s="210" t="s">
        <v>239</v>
      </c>
      <c r="L117" s="47"/>
      <c r="M117" s="215" t="s">
        <v>19</v>
      </c>
      <c r="N117" s="216" t="s">
        <v>40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2</v>
      </c>
      <c r="T117" s="218">
        <f>S117*H117</f>
        <v>15.4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150</v>
      </c>
      <c r="AT117" s="219" t="s">
        <v>152</v>
      </c>
      <c r="AU117" s="219" t="s">
        <v>79</v>
      </c>
      <c r="AY117" s="20" t="s">
        <v>151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77</v>
      </c>
      <c r="BK117" s="220">
        <f>ROUND(I117*H117,2)</f>
        <v>0</v>
      </c>
      <c r="BL117" s="20" t="s">
        <v>150</v>
      </c>
      <c r="BM117" s="219" t="s">
        <v>277</v>
      </c>
    </row>
    <row r="118" s="2" customFormat="1">
      <c r="A118" s="41"/>
      <c r="B118" s="42"/>
      <c r="C118" s="43"/>
      <c r="D118" s="245" t="s">
        <v>241</v>
      </c>
      <c r="E118" s="43"/>
      <c r="F118" s="246" t="s">
        <v>278</v>
      </c>
      <c r="G118" s="43"/>
      <c r="H118" s="43"/>
      <c r="I118" s="247"/>
      <c r="J118" s="43"/>
      <c r="K118" s="43"/>
      <c r="L118" s="47"/>
      <c r="M118" s="248"/>
      <c r="N118" s="249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241</v>
      </c>
      <c r="AU118" s="20" t="s">
        <v>79</v>
      </c>
    </row>
    <row r="119" s="12" customFormat="1">
      <c r="A119" s="12"/>
      <c r="B119" s="221"/>
      <c r="C119" s="222"/>
      <c r="D119" s="223" t="s">
        <v>175</v>
      </c>
      <c r="E119" s="224" t="s">
        <v>19</v>
      </c>
      <c r="F119" s="225" t="s">
        <v>279</v>
      </c>
      <c r="G119" s="222"/>
      <c r="H119" s="226">
        <v>7.7000000000000002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175</v>
      </c>
      <c r="AU119" s="232" t="s">
        <v>79</v>
      </c>
      <c r="AV119" s="12" t="s">
        <v>79</v>
      </c>
      <c r="AW119" s="12" t="s">
        <v>31</v>
      </c>
      <c r="AX119" s="12" t="s">
        <v>77</v>
      </c>
      <c r="AY119" s="232" t="s">
        <v>151</v>
      </c>
    </row>
    <row r="120" s="2" customFormat="1" ht="16.5" customHeight="1">
      <c r="A120" s="41"/>
      <c r="B120" s="42"/>
      <c r="C120" s="208" t="s">
        <v>189</v>
      </c>
      <c r="D120" s="208" t="s">
        <v>152</v>
      </c>
      <c r="E120" s="209" t="s">
        <v>280</v>
      </c>
      <c r="F120" s="210" t="s">
        <v>281</v>
      </c>
      <c r="G120" s="211" t="s">
        <v>282</v>
      </c>
      <c r="H120" s="212">
        <v>240</v>
      </c>
      <c r="I120" s="213"/>
      <c r="J120" s="214">
        <f>ROUND(I120*H120,2)</f>
        <v>0</v>
      </c>
      <c r="K120" s="210" t="s">
        <v>239</v>
      </c>
      <c r="L120" s="47"/>
      <c r="M120" s="215" t="s">
        <v>19</v>
      </c>
      <c r="N120" s="216" t="s">
        <v>40</v>
      </c>
      <c r="O120" s="87"/>
      <c r="P120" s="217">
        <f>O120*H120</f>
        <v>0</v>
      </c>
      <c r="Q120" s="217">
        <v>3.0000000000000001E-05</v>
      </c>
      <c r="R120" s="217">
        <f>Q120*H120</f>
        <v>0.0071999999999999998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150</v>
      </c>
      <c r="AT120" s="219" t="s">
        <v>152</v>
      </c>
      <c r="AU120" s="219" t="s">
        <v>79</v>
      </c>
      <c r="AY120" s="20" t="s">
        <v>151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77</v>
      </c>
      <c r="BK120" s="220">
        <f>ROUND(I120*H120,2)</f>
        <v>0</v>
      </c>
      <c r="BL120" s="20" t="s">
        <v>150</v>
      </c>
      <c r="BM120" s="219" t="s">
        <v>283</v>
      </c>
    </row>
    <row r="121" s="2" customFormat="1">
      <c r="A121" s="41"/>
      <c r="B121" s="42"/>
      <c r="C121" s="43"/>
      <c r="D121" s="245" t="s">
        <v>241</v>
      </c>
      <c r="E121" s="43"/>
      <c r="F121" s="246" t="s">
        <v>284</v>
      </c>
      <c r="G121" s="43"/>
      <c r="H121" s="43"/>
      <c r="I121" s="247"/>
      <c r="J121" s="43"/>
      <c r="K121" s="43"/>
      <c r="L121" s="47"/>
      <c r="M121" s="248"/>
      <c r="N121" s="24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241</v>
      </c>
      <c r="AU121" s="20" t="s">
        <v>79</v>
      </c>
    </row>
    <row r="122" s="12" customFormat="1">
      <c r="A122" s="12"/>
      <c r="B122" s="221"/>
      <c r="C122" s="222"/>
      <c r="D122" s="223" t="s">
        <v>175</v>
      </c>
      <c r="E122" s="224" t="s">
        <v>19</v>
      </c>
      <c r="F122" s="225" t="s">
        <v>285</v>
      </c>
      <c r="G122" s="222"/>
      <c r="H122" s="226">
        <v>240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2" t="s">
        <v>175</v>
      </c>
      <c r="AU122" s="232" t="s">
        <v>79</v>
      </c>
      <c r="AV122" s="12" t="s">
        <v>79</v>
      </c>
      <c r="AW122" s="12" t="s">
        <v>31</v>
      </c>
      <c r="AX122" s="12" t="s">
        <v>69</v>
      </c>
      <c r="AY122" s="232" t="s">
        <v>151</v>
      </c>
    </row>
    <row r="123" s="14" customFormat="1">
      <c r="A123" s="14"/>
      <c r="B123" s="250"/>
      <c r="C123" s="251"/>
      <c r="D123" s="223" t="s">
        <v>175</v>
      </c>
      <c r="E123" s="252" t="s">
        <v>19</v>
      </c>
      <c r="F123" s="253" t="s">
        <v>249</v>
      </c>
      <c r="G123" s="251"/>
      <c r="H123" s="254">
        <v>240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175</v>
      </c>
      <c r="AU123" s="260" t="s">
        <v>79</v>
      </c>
      <c r="AV123" s="14" t="s">
        <v>150</v>
      </c>
      <c r="AW123" s="14" t="s">
        <v>31</v>
      </c>
      <c r="AX123" s="14" t="s">
        <v>77</v>
      </c>
      <c r="AY123" s="260" t="s">
        <v>151</v>
      </c>
    </row>
    <row r="124" s="2" customFormat="1" ht="24.15" customHeight="1">
      <c r="A124" s="41"/>
      <c r="B124" s="42"/>
      <c r="C124" s="208" t="s">
        <v>193</v>
      </c>
      <c r="D124" s="208" t="s">
        <v>152</v>
      </c>
      <c r="E124" s="209" t="s">
        <v>286</v>
      </c>
      <c r="F124" s="210" t="s">
        <v>287</v>
      </c>
      <c r="G124" s="211" t="s">
        <v>288</v>
      </c>
      <c r="H124" s="212">
        <v>10</v>
      </c>
      <c r="I124" s="213"/>
      <c r="J124" s="214">
        <f>ROUND(I124*H124,2)</f>
        <v>0</v>
      </c>
      <c r="K124" s="210" t="s">
        <v>239</v>
      </c>
      <c r="L124" s="47"/>
      <c r="M124" s="215" t="s">
        <v>19</v>
      </c>
      <c r="N124" s="216" t="s">
        <v>40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150</v>
      </c>
      <c r="AT124" s="219" t="s">
        <v>152</v>
      </c>
      <c r="AU124" s="219" t="s">
        <v>79</v>
      </c>
      <c r="AY124" s="20" t="s">
        <v>151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77</v>
      </c>
      <c r="BK124" s="220">
        <f>ROUND(I124*H124,2)</f>
        <v>0</v>
      </c>
      <c r="BL124" s="20" t="s">
        <v>150</v>
      </c>
      <c r="BM124" s="219" t="s">
        <v>289</v>
      </c>
    </row>
    <row r="125" s="2" customFormat="1">
      <c r="A125" s="41"/>
      <c r="B125" s="42"/>
      <c r="C125" s="43"/>
      <c r="D125" s="245" t="s">
        <v>241</v>
      </c>
      <c r="E125" s="43"/>
      <c r="F125" s="246" t="s">
        <v>290</v>
      </c>
      <c r="G125" s="43"/>
      <c r="H125" s="43"/>
      <c r="I125" s="247"/>
      <c r="J125" s="43"/>
      <c r="K125" s="43"/>
      <c r="L125" s="47"/>
      <c r="M125" s="248"/>
      <c r="N125" s="249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241</v>
      </c>
      <c r="AU125" s="20" t="s">
        <v>79</v>
      </c>
    </row>
    <row r="126" s="12" customFormat="1">
      <c r="A126" s="12"/>
      <c r="B126" s="221"/>
      <c r="C126" s="222"/>
      <c r="D126" s="223" t="s">
        <v>175</v>
      </c>
      <c r="E126" s="224" t="s">
        <v>19</v>
      </c>
      <c r="F126" s="225" t="s">
        <v>189</v>
      </c>
      <c r="G126" s="222"/>
      <c r="H126" s="226">
        <v>10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175</v>
      </c>
      <c r="AU126" s="232" t="s">
        <v>79</v>
      </c>
      <c r="AV126" s="12" t="s">
        <v>79</v>
      </c>
      <c r="AW126" s="12" t="s">
        <v>31</v>
      </c>
      <c r="AX126" s="12" t="s">
        <v>69</v>
      </c>
      <c r="AY126" s="232" t="s">
        <v>151</v>
      </c>
    </row>
    <row r="127" s="14" customFormat="1">
      <c r="A127" s="14"/>
      <c r="B127" s="250"/>
      <c r="C127" s="251"/>
      <c r="D127" s="223" t="s">
        <v>175</v>
      </c>
      <c r="E127" s="252" t="s">
        <v>19</v>
      </c>
      <c r="F127" s="253" t="s">
        <v>249</v>
      </c>
      <c r="G127" s="251"/>
      <c r="H127" s="254">
        <v>10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175</v>
      </c>
      <c r="AU127" s="260" t="s">
        <v>79</v>
      </c>
      <c r="AV127" s="14" t="s">
        <v>150</v>
      </c>
      <c r="AW127" s="14" t="s">
        <v>31</v>
      </c>
      <c r="AX127" s="14" t="s">
        <v>77</v>
      </c>
      <c r="AY127" s="260" t="s">
        <v>151</v>
      </c>
    </row>
    <row r="128" s="2" customFormat="1" ht="16.5" customHeight="1">
      <c r="A128" s="41"/>
      <c r="B128" s="42"/>
      <c r="C128" s="208" t="s">
        <v>8</v>
      </c>
      <c r="D128" s="208" t="s">
        <v>152</v>
      </c>
      <c r="E128" s="209" t="s">
        <v>291</v>
      </c>
      <c r="F128" s="210" t="s">
        <v>292</v>
      </c>
      <c r="G128" s="211" t="s">
        <v>245</v>
      </c>
      <c r="H128" s="212">
        <v>6927.25</v>
      </c>
      <c r="I128" s="213"/>
      <c r="J128" s="214">
        <f>ROUND(I128*H128,2)</f>
        <v>0</v>
      </c>
      <c r="K128" s="210" t="s">
        <v>239</v>
      </c>
      <c r="L128" s="47"/>
      <c r="M128" s="215" t="s">
        <v>19</v>
      </c>
      <c r="N128" s="216" t="s">
        <v>40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150</v>
      </c>
      <c r="AT128" s="219" t="s">
        <v>152</v>
      </c>
      <c r="AU128" s="219" t="s">
        <v>79</v>
      </c>
      <c r="AY128" s="20" t="s">
        <v>151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77</v>
      </c>
      <c r="BK128" s="220">
        <f>ROUND(I128*H128,2)</f>
        <v>0</v>
      </c>
      <c r="BL128" s="20" t="s">
        <v>150</v>
      </c>
      <c r="BM128" s="219" t="s">
        <v>293</v>
      </c>
    </row>
    <row r="129" s="2" customFormat="1">
      <c r="A129" s="41"/>
      <c r="B129" s="42"/>
      <c r="C129" s="43"/>
      <c r="D129" s="245" t="s">
        <v>241</v>
      </c>
      <c r="E129" s="43"/>
      <c r="F129" s="246" t="s">
        <v>294</v>
      </c>
      <c r="G129" s="43"/>
      <c r="H129" s="43"/>
      <c r="I129" s="247"/>
      <c r="J129" s="43"/>
      <c r="K129" s="43"/>
      <c r="L129" s="47"/>
      <c r="M129" s="248"/>
      <c r="N129" s="249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241</v>
      </c>
      <c r="AU129" s="20" t="s">
        <v>79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295</v>
      </c>
      <c r="G130" s="222"/>
      <c r="H130" s="226">
        <v>6921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69</v>
      </c>
      <c r="AY130" s="232" t="s">
        <v>151</v>
      </c>
    </row>
    <row r="131" s="12" customFormat="1">
      <c r="A131" s="12"/>
      <c r="B131" s="221"/>
      <c r="C131" s="222"/>
      <c r="D131" s="223" t="s">
        <v>175</v>
      </c>
      <c r="E131" s="224" t="s">
        <v>19</v>
      </c>
      <c r="F131" s="225" t="s">
        <v>296</v>
      </c>
      <c r="G131" s="222"/>
      <c r="H131" s="226">
        <v>6.25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175</v>
      </c>
      <c r="AU131" s="232" t="s">
        <v>79</v>
      </c>
      <c r="AV131" s="12" t="s">
        <v>79</v>
      </c>
      <c r="AW131" s="12" t="s">
        <v>31</v>
      </c>
      <c r="AX131" s="12" t="s">
        <v>69</v>
      </c>
      <c r="AY131" s="232" t="s">
        <v>151</v>
      </c>
    </row>
    <row r="132" s="14" customFormat="1">
      <c r="A132" s="14"/>
      <c r="B132" s="250"/>
      <c r="C132" s="251"/>
      <c r="D132" s="223" t="s">
        <v>175</v>
      </c>
      <c r="E132" s="252" t="s">
        <v>19</v>
      </c>
      <c r="F132" s="253" t="s">
        <v>249</v>
      </c>
      <c r="G132" s="251"/>
      <c r="H132" s="254">
        <v>6927.25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175</v>
      </c>
      <c r="AU132" s="260" t="s">
        <v>79</v>
      </c>
      <c r="AV132" s="14" t="s">
        <v>150</v>
      </c>
      <c r="AW132" s="14" t="s">
        <v>31</v>
      </c>
      <c r="AX132" s="14" t="s">
        <v>77</v>
      </c>
      <c r="AY132" s="260" t="s">
        <v>151</v>
      </c>
    </row>
    <row r="133" s="2" customFormat="1" ht="16.5" customHeight="1">
      <c r="A133" s="41"/>
      <c r="B133" s="42"/>
      <c r="C133" s="208" t="s">
        <v>200</v>
      </c>
      <c r="D133" s="208" t="s">
        <v>152</v>
      </c>
      <c r="E133" s="209" t="s">
        <v>297</v>
      </c>
      <c r="F133" s="210" t="s">
        <v>298</v>
      </c>
      <c r="G133" s="211" t="s">
        <v>245</v>
      </c>
      <c r="H133" s="212">
        <v>890</v>
      </c>
      <c r="I133" s="213"/>
      <c r="J133" s="214">
        <f>ROUND(I133*H133,2)</f>
        <v>0</v>
      </c>
      <c r="K133" s="210" t="s">
        <v>239</v>
      </c>
      <c r="L133" s="47"/>
      <c r="M133" s="215" t="s">
        <v>19</v>
      </c>
      <c r="N133" s="216" t="s">
        <v>40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150</v>
      </c>
      <c r="AT133" s="219" t="s">
        <v>152</v>
      </c>
      <c r="AU133" s="219" t="s">
        <v>79</v>
      </c>
      <c r="AY133" s="20" t="s">
        <v>151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77</v>
      </c>
      <c r="BK133" s="220">
        <f>ROUND(I133*H133,2)</f>
        <v>0</v>
      </c>
      <c r="BL133" s="20" t="s">
        <v>150</v>
      </c>
      <c r="BM133" s="219" t="s">
        <v>299</v>
      </c>
    </row>
    <row r="134" s="2" customFormat="1">
      <c r="A134" s="41"/>
      <c r="B134" s="42"/>
      <c r="C134" s="43"/>
      <c r="D134" s="245" t="s">
        <v>241</v>
      </c>
      <c r="E134" s="43"/>
      <c r="F134" s="246" t="s">
        <v>300</v>
      </c>
      <c r="G134" s="43"/>
      <c r="H134" s="43"/>
      <c r="I134" s="247"/>
      <c r="J134" s="43"/>
      <c r="K134" s="43"/>
      <c r="L134" s="47"/>
      <c r="M134" s="248"/>
      <c r="N134" s="24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241</v>
      </c>
      <c r="AU134" s="20" t="s">
        <v>79</v>
      </c>
    </row>
    <row r="135" s="12" customFormat="1">
      <c r="A135" s="12"/>
      <c r="B135" s="221"/>
      <c r="C135" s="222"/>
      <c r="D135" s="223" t="s">
        <v>175</v>
      </c>
      <c r="E135" s="224" t="s">
        <v>19</v>
      </c>
      <c r="F135" s="225" t="s">
        <v>301</v>
      </c>
      <c r="G135" s="222"/>
      <c r="H135" s="226">
        <v>890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175</v>
      </c>
      <c r="AU135" s="232" t="s">
        <v>79</v>
      </c>
      <c r="AV135" s="12" t="s">
        <v>79</v>
      </c>
      <c r="AW135" s="12" t="s">
        <v>31</v>
      </c>
      <c r="AX135" s="12" t="s">
        <v>69</v>
      </c>
      <c r="AY135" s="232" t="s">
        <v>151</v>
      </c>
    </row>
    <row r="136" s="14" customFormat="1">
      <c r="A136" s="14"/>
      <c r="B136" s="250"/>
      <c r="C136" s="251"/>
      <c r="D136" s="223" t="s">
        <v>175</v>
      </c>
      <c r="E136" s="252" t="s">
        <v>19</v>
      </c>
      <c r="F136" s="253" t="s">
        <v>249</v>
      </c>
      <c r="G136" s="251"/>
      <c r="H136" s="254">
        <v>890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175</v>
      </c>
      <c r="AU136" s="260" t="s">
        <v>79</v>
      </c>
      <c r="AV136" s="14" t="s">
        <v>150</v>
      </c>
      <c r="AW136" s="14" t="s">
        <v>31</v>
      </c>
      <c r="AX136" s="14" t="s">
        <v>77</v>
      </c>
      <c r="AY136" s="260" t="s">
        <v>151</v>
      </c>
    </row>
    <row r="137" s="2" customFormat="1" ht="24.15" customHeight="1">
      <c r="A137" s="41"/>
      <c r="B137" s="42"/>
      <c r="C137" s="208" t="s">
        <v>204</v>
      </c>
      <c r="D137" s="208" t="s">
        <v>152</v>
      </c>
      <c r="E137" s="209" t="s">
        <v>302</v>
      </c>
      <c r="F137" s="210" t="s">
        <v>303</v>
      </c>
      <c r="G137" s="211" t="s">
        <v>276</v>
      </c>
      <c r="H137" s="212">
        <v>15</v>
      </c>
      <c r="I137" s="213"/>
      <c r="J137" s="214">
        <f>ROUND(I137*H137,2)</f>
        <v>0</v>
      </c>
      <c r="K137" s="210" t="s">
        <v>239</v>
      </c>
      <c r="L137" s="47"/>
      <c r="M137" s="215" t="s">
        <v>19</v>
      </c>
      <c r="N137" s="216" t="s">
        <v>40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150</v>
      </c>
      <c r="AT137" s="219" t="s">
        <v>152</v>
      </c>
      <c r="AU137" s="219" t="s">
        <v>79</v>
      </c>
      <c r="AY137" s="20" t="s">
        <v>151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77</v>
      </c>
      <c r="BK137" s="220">
        <f>ROUND(I137*H137,2)</f>
        <v>0</v>
      </c>
      <c r="BL137" s="20" t="s">
        <v>150</v>
      </c>
      <c r="BM137" s="219" t="s">
        <v>304</v>
      </c>
    </row>
    <row r="138" s="2" customFormat="1">
      <c r="A138" s="41"/>
      <c r="B138" s="42"/>
      <c r="C138" s="43"/>
      <c r="D138" s="245" t="s">
        <v>241</v>
      </c>
      <c r="E138" s="43"/>
      <c r="F138" s="246" t="s">
        <v>305</v>
      </c>
      <c r="G138" s="43"/>
      <c r="H138" s="43"/>
      <c r="I138" s="247"/>
      <c r="J138" s="43"/>
      <c r="K138" s="43"/>
      <c r="L138" s="47"/>
      <c r="M138" s="248"/>
      <c r="N138" s="24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241</v>
      </c>
      <c r="AU138" s="20" t="s">
        <v>79</v>
      </c>
    </row>
    <row r="139" s="12" customFormat="1">
      <c r="A139" s="12"/>
      <c r="B139" s="221"/>
      <c r="C139" s="222"/>
      <c r="D139" s="223" t="s">
        <v>175</v>
      </c>
      <c r="E139" s="224" t="s">
        <v>19</v>
      </c>
      <c r="F139" s="225" t="s">
        <v>306</v>
      </c>
      <c r="G139" s="222"/>
      <c r="H139" s="226">
        <v>15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175</v>
      </c>
      <c r="AU139" s="232" t="s">
        <v>79</v>
      </c>
      <c r="AV139" s="12" t="s">
        <v>79</v>
      </c>
      <c r="AW139" s="12" t="s">
        <v>31</v>
      </c>
      <c r="AX139" s="12" t="s">
        <v>69</v>
      </c>
      <c r="AY139" s="232" t="s">
        <v>151</v>
      </c>
    </row>
    <row r="140" s="14" customFormat="1">
      <c r="A140" s="14"/>
      <c r="B140" s="250"/>
      <c r="C140" s="251"/>
      <c r="D140" s="223" t="s">
        <v>175</v>
      </c>
      <c r="E140" s="252" t="s">
        <v>19</v>
      </c>
      <c r="F140" s="253" t="s">
        <v>249</v>
      </c>
      <c r="G140" s="251"/>
      <c r="H140" s="254">
        <v>15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175</v>
      </c>
      <c r="AU140" s="260" t="s">
        <v>79</v>
      </c>
      <c r="AV140" s="14" t="s">
        <v>150</v>
      </c>
      <c r="AW140" s="14" t="s">
        <v>31</v>
      </c>
      <c r="AX140" s="14" t="s">
        <v>77</v>
      </c>
      <c r="AY140" s="260" t="s">
        <v>151</v>
      </c>
    </row>
    <row r="141" s="2" customFormat="1" ht="24.15" customHeight="1">
      <c r="A141" s="41"/>
      <c r="B141" s="42"/>
      <c r="C141" s="208" t="s">
        <v>208</v>
      </c>
      <c r="D141" s="208" t="s">
        <v>152</v>
      </c>
      <c r="E141" s="209" t="s">
        <v>307</v>
      </c>
      <c r="F141" s="210" t="s">
        <v>308</v>
      </c>
      <c r="G141" s="211" t="s">
        <v>276</v>
      </c>
      <c r="H141" s="212">
        <v>15.625</v>
      </c>
      <c r="I141" s="213"/>
      <c r="J141" s="214">
        <f>ROUND(I141*H141,2)</f>
        <v>0</v>
      </c>
      <c r="K141" s="210" t="s">
        <v>239</v>
      </c>
      <c r="L141" s="47"/>
      <c r="M141" s="215" t="s">
        <v>19</v>
      </c>
      <c r="N141" s="216" t="s">
        <v>40</v>
      </c>
      <c r="O141" s="87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150</v>
      </c>
      <c r="AT141" s="219" t="s">
        <v>152</v>
      </c>
      <c r="AU141" s="219" t="s">
        <v>79</v>
      </c>
      <c r="AY141" s="20" t="s">
        <v>151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77</v>
      </c>
      <c r="BK141" s="220">
        <f>ROUND(I141*H141,2)</f>
        <v>0</v>
      </c>
      <c r="BL141" s="20" t="s">
        <v>150</v>
      </c>
      <c r="BM141" s="219" t="s">
        <v>309</v>
      </c>
    </row>
    <row r="142" s="2" customFormat="1">
      <c r="A142" s="41"/>
      <c r="B142" s="42"/>
      <c r="C142" s="43"/>
      <c r="D142" s="245" t="s">
        <v>241</v>
      </c>
      <c r="E142" s="43"/>
      <c r="F142" s="246" t="s">
        <v>310</v>
      </c>
      <c r="G142" s="43"/>
      <c r="H142" s="43"/>
      <c r="I142" s="247"/>
      <c r="J142" s="43"/>
      <c r="K142" s="43"/>
      <c r="L142" s="47"/>
      <c r="M142" s="248"/>
      <c r="N142" s="24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241</v>
      </c>
      <c r="AU142" s="20" t="s">
        <v>79</v>
      </c>
    </row>
    <row r="143" s="12" customFormat="1">
      <c r="A143" s="12"/>
      <c r="B143" s="221"/>
      <c r="C143" s="222"/>
      <c r="D143" s="223" t="s">
        <v>175</v>
      </c>
      <c r="E143" s="224" t="s">
        <v>19</v>
      </c>
      <c r="F143" s="225" t="s">
        <v>311</v>
      </c>
      <c r="G143" s="222"/>
      <c r="H143" s="226">
        <v>15.625</v>
      </c>
      <c r="I143" s="227"/>
      <c r="J143" s="222"/>
      <c r="K143" s="222"/>
      <c r="L143" s="228"/>
      <c r="M143" s="229"/>
      <c r="N143" s="230"/>
      <c r="O143" s="230"/>
      <c r="P143" s="230"/>
      <c r="Q143" s="230"/>
      <c r="R143" s="230"/>
      <c r="S143" s="230"/>
      <c r="T143" s="23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2" t="s">
        <v>175</v>
      </c>
      <c r="AU143" s="232" t="s">
        <v>79</v>
      </c>
      <c r="AV143" s="12" t="s">
        <v>79</v>
      </c>
      <c r="AW143" s="12" t="s">
        <v>31</v>
      </c>
      <c r="AX143" s="12" t="s">
        <v>69</v>
      </c>
      <c r="AY143" s="232" t="s">
        <v>151</v>
      </c>
    </row>
    <row r="144" s="14" customFormat="1">
      <c r="A144" s="14"/>
      <c r="B144" s="250"/>
      <c r="C144" s="251"/>
      <c r="D144" s="223" t="s">
        <v>175</v>
      </c>
      <c r="E144" s="252" t="s">
        <v>19</v>
      </c>
      <c r="F144" s="253" t="s">
        <v>249</v>
      </c>
      <c r="G144" s="251"/>
      <c r="H144" s="254">
        <v>15.625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175</v>
      </c>
      <c r="AU144" s="260" t="s">
        <v>79</v>
      </c>
      <c r="AV144" s="14" t="s">
        <v>150</v>
      </c>
      <c r="AW144" s="14" t="s">
        <v>31</v>
      </c>
      <c r="AX144" s="14" t="s">
        <v>77</v>
      </c>
      <c r="AY144" s="260" t="s">
        <v>151</v>
      </c>
    </row>
    <row r="145" s="2" customFormat="1" ht="37.8" customHeight="1">
      <c r="A145" s="41"/>
      <c r="B145" s="42"/>
      <c r="C145" s="208" t="s">
        <v>212</v>
      </c>
      <c r="D145" s="208" t="s">
        <v>152</v>
      </c>
      <c r="E145" s="209" t="s">
        <v>312</v>
      </c>
      <c r="F145" s="210" t="s">
        <v>313</v>
      </c>
      <c r="G145" s="211" t="s">
        <v>276</v>
      </c>
      <c r="H145" s="212">
        <v>2251.605</v>
      </c>
      <c r="I145" s="213"/>
      <c r="J145" s="214">
        <f>ROUND(I145*H145,2)</f>
        <v>0</v>
      </c>
      <c r="K145" s="210" t="s">
        <v>239</v>
      </c>
      <c r="L145" s="47"/>
      <c r="M145" s="215" t="s">
        <v>19</v>
      </c>
      <c r="N145" s="216" t="s">
        <v>40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150</v>
      </c>
      <c r="AT145" s="219" t="s">
        <v>152</v>
      </c>
      <c r="AU145" s="219" t="s">
        <v>79</v>
      </c>
      <c r="AY145" s="20" t="s">
        <v>151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77</v>
      </c>
      <c r="BK145" s="220">
        <f>ROUND(I145*H145,2)</f>
        <v>0</v>
      </c>
      <c r="BL145" s="20" t="s">
        <v>150</v>
      </c>
      <c r="BM145" s="219" t="s">
        <v>314</v>
      </c>
    </row>
    <row r="146" s="2" customFormat="1">
      <c r="A146" s="41"/>
      <c r="B146" s="42"/>
      <c r="C146" s="43"/>
      <c r="D146" s="245" t="s">
        <v>241</v>
      </c>
      <c r="E146" s="43"/>
      <c r="F146" s="246" t="s">
        <v>315</v>
      </c>
      <c r="G146" s="43"/>
      <c r="H146" s="43"/>
      <c r="I146" s="247"/>
      <c r="J146" s="43"/>
      <c r="K146" s="43"/>
      <c r="L146" s="47"/>
      <c r="M146" s="248"/>
      <c r="N146" s="24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241</v>
      </c>
      <c r="AU146" s="20" t="s">
        <v>79</v>
      </c>
    </row>
    <row r="147" s="12" customFormat="1">
      <c r="A147" s="12"/>
      <c r="B147" s="221"/>
      <c r="C147" s="222"/>
      <c r="D147" s="223" t="s">
        <v>175</v>
      </c>
      <c r="E147" s="224" t="s">
        <v>19</v>
      </c>
      <c r="F147" s="225" t="s">
        <v>316</v>
      </c>
      <c r="G147" s="222"/>
      <c r="H147" s="226">
        <v>18.625</v>
      </c>
      <c r="I147" s="227"/>
      <c r="J147" s="222"/>
      <c r="K147" s="222"/>
      <c r="L147" s="228"/>
      <c r="M147" s="229"/>
      <c r="N147" s="230"/>
      <c r="O147" s="230"/>
      <c r="P147" s="230"/>
      <c r="Q147" s="230"/>
      <c r="R147" s="230"/>
      <c r="S147" s="230"/>
      <c r="T147" s="23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2" t="s">
        <v>175</v>
      </c>
      <c r="AU147" s="232" t="s">
        <v>79</v>
      </c>
      <c r="AV147" s="12" t="s">
        <v>79</v>
      </c>
      <c r="AW147" s="12" t="s">
        <v>31</v>
      </c>
      <c r="AX147" s="12" t="s">
        <v>69</v>
      </c>
      <c r="AY147" s="232" t="s">
        <v>151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317</v>
      </c>
      <c r="G148" s="222"/>
      <c r="H148" s="226">
        <v>2232.98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4" customFormat="1">
      <c r="A149" s="14"/>
      <c r="B149" s="250"/>
      <c r="C149" s="251"/>
      <c r="D149" s="223" t="s">
        <v>175</v>
      </c>
      <c r="E149" s="252" t="s">
        <v>19</v>
      </c>
      <c r="F149" s="253" t="s">
        <v>249</v>
      </c>
      <c r="G149" s="251"/>
      <c r="H149" s="254">
        <v>2251.605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175</v>
      </c>
      <c r="AU149" s="260" t="s">
        <v>79</v>
      </c>
      <c r="AV149" s="14" t="s">
        <v>150</v>
      </c>
      <c r="AW149" s="14" t="s">
        <v>31</v>
      </c>
      <c r="AX149" s="14" t="s">
        <v>77</v>
      </c>
      <c r="AY149" s="260" t="s">
        <v>151</v>
      </c>
    </row>
    <row r="150" s="2" customFormat="1" ht="37.8" customHeight="1">
      <c r="A150" s="41"/>
      <c r="B150" s="42"/>
      <c r="C150" s="208" t="s">
        <v>216</v>
      </c>
      <c r="D150" s="208" t="s">
        <v>152</v>
      </c>
      <c r="E150" s="209" t="s">
        <v>318</v>
      </c>
      <c r="F150" s="210" t="s">
        <v>319</v>
      </c>
      <c r="G150" s="211" t="s">
        <v>276</v>
      </c>
      <c r="H150" s="212">
        <v>11258.025</v>
      </c>
      <c r="I150" s="213"/>
      <c r="J150" s="214">
        <f>ROUND(I150*H150,2)</f>
        <v>0</v>
      </c>
      <c r="K150" s="210" t="s">
        <v>239</v>
      </c>
      <c r="L150" s="47"/>
      <c r="M150" s="215" t="s">
        <v>19</v>
      </c>
      <c r="N150" s="216" t="s">
        <v>40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150</v>
      </c>
      <c r="AT150" s="219" t="s">
        <v>152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320</v>
      </c>
    </row>
    <row r="151" s="2" customFormat="1">
      <c r="A151" s="41"/>
      <c r="B151" s="42"/>
      <c r="C151" s="43"/>
      <c r="D151" s="245" t="s">
        <v>241</v>
      </c>
      <c r="E151" s="43"/>
      <c r="F151" s="246" t="s">
        <v>321</v>
      </c>
      <c r="G151" s="43"/>
      <c r="H151" s="43"/>
      <c r="I151" s="247"/>
      <c r="J151" s="43"/>
      <c r="K151" s="43"/>
      <c r="L151" s="47"/>
      <c r="M151" s="248"/>
      <c r="N151" s="249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241</v>
      </c>
      <c r="AU151" s="20" t="s">
        <v>79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322</v>
      </c>
      <c r="G152" s="222"/>
      <c r="H152" s="226">
        <v>11258.025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11258.025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2" customFormat="1" ht="24.15" customHeight="1">
      <c r="A154" s="41"/>
      <c r="B154" s="42"/>
      <c r="C154" s="208" t="s">
        <v>323</v>
      </c>
      <c r="D154" s="208" t="s">
        <v>152</v>
      </c>
      <c r="E154" s="209" t="s">
        <v>324</v>
      </c>
      <c r="F154" s="210" t="s">
        <v>325</v>
      </c>
      <c r="G154" s="211" t="s">
        <v>276</v>
      </c>
      <c r="H154" s="212">
        <v>317</v>
      </c>
      <c r="I154" s="213"/>
      <c r="J154" s="214">
        <f>ROUND(I154*H154,2)</f>
        <v>0</v>
      </c>
      <c r="K154" s="210" t="s">
        <v>239</v>
      </c>
      <c r="L154" s="47"/>
      <c r="M154" s="215" t="s">
        <v>19</v>
      </c>
      <c r="N154" s="216" t="s">
        <v>40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150</v>
      </c>
      <c r="AT154" s="219" t="s">
        <v>152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326</v>
      </c>
    </row>
    <row r="155" s="2" customFormat="1">
      <c r="A155" s="41"/>
      <c r="B155" s="42"/>
      <c r="C155" s="43"/>
      <c r="D155" s="245" t="s">
        <v>241</v>
      </c>
      <c r="E155" s="43"/>
      <c r="F155" s="246" t="s">
        <v>327</v>
      </c>
      <c r="G155" s="43"/>
      <c r="H155" s="43"/>
      <c r="I155" s="247"/>
      <c r="J155" s="43"/>
      <c r="K155" s="43"/>
      <c r="L155" s="47"/>
      <c r="M155" s="248"/>
      <c r="N155" s="249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241</v>
      </c>
      <c r="AU155" s="20" t="s">
        <v>79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328</v>
      </c>
      <c r="G156" s="222"/>
      <c r="H156" s="226">
        <v>317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4" customFormat="1">
      <c r="A157" s="14"/>
      <c r="B157" s="250"/>
      <c r="C157" s="251"/>
      <c r="D157" s="223" t="s">
        <v>175</v>
      </c>
      <c r="E157" s="252" t="s">
        <v>19</v>
      </c>
      <c r="F157" s="253" t="s">
        <v>249</v>
      </c>
      <c r="G157" s="251"/>
      <c r="H157" s="254">
        <v>317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175</v>
      </c>
      <c r="AU157" s="260" t="s">
        <v>79</v>
      </c>
      <c r="AV157" s="14" t="s">
        <v>150</v>
      </c>
      <c r="AW157" s="14" t="s">
        <v>31</v>
      </c>
      <c r="AX157" s="14" t="s">
        <v>77</v>
      </c>
      <c r="AY157" s="260" t="s">
        <v>151</v>
      </c>
    </row>
    <row r="158" s="2" customFormat="1" ht="24.15" customHeight="1">
      <c r="A158" s="41"/>
      <c r="B158" s="42"/>
      <c r="C158" s="208" t="s">
        <v>329</v>
      </c>
      <c r="D158" s="208" t="s">
        <v>152</v>
      </c>
      <c r="E158" s="209" t="s">
        <v>330</v>
      </c>
      <c r="F158" s="210" t="s">
        <v>331</v>
      </c>
      <c r="G158" s="211" t="s">
        <v>332</v>
      </c>
      <c r="H158" s="212">
        <v>4052.8890000000001</v>
      </c>
      <c r="I158" s="213"/>
      <c r="J158" s="214">
        <f>ROUND(I158*H158,2)</f>
        <v>0</v>
      </c>
      <c r="K158" s="210" t="s">
        <v>239</v>
      </c>
      <c r="L158" s="47"/>
      <c r="M158" s="215" t="s">
        <v>19</v>
      </c>
      <c r="N158" s="216" t="s">
        <v>40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150</v>
      </c>
      <c r="AT158" s="219" t="s">
        <v>152</v>
      </c>
      <c r="AU158" s="219" t="s">
        <v>79</v>
      </c>
      <c r="AY158" s="20" t="s">
        <v>151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77</v>
      </c>
      <c r="BK158" s="220">
        <f>ROUND(I158*H158,2)</f>
        <v>0</v>
      </c>
      <c r="BL158" s="20" t="s">
        <v>150</v>
      </c>
      <c r="BM158" s="219" t="s">
        <v>333</v>
      </c>
    </row>
    <row r="159" s="2" customFormat="1">
      <c r="A159" s="41"/>
      <c r="B159" s="42"/>
      <c r="C159" s="43"/>
      <c r="D159" s="245" t="s">
        <v>241</v>
      </c>
      <c r="E159" s="43"/>
      <c r="F159" s="246" t="s">
        <v>334</v>
      </c>
      <c r="G159" s="43"/>
      <c r="H159" s="43"/>
      <c r="I159" s="247"/>
      <c r="J159" s="43"/>
      <c r="K159" s="43"/>
      <c r="L159" s="47"/>
      <c r="M159" s="248"/>
      <c r="N159" s="249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241</v>
      </c>
      <c r="AU159" s="20" t="s">
        <v>79</v>
      </c>
    </row>
    <row r="160" s="12" customFormat="1">
      <c r="A160" s="12"/>
      <c r="B160" s="221"/>
      <c r="C160" s="222"/>
      <c r="D160" s="223" t="s">
        <v>175</v>
      </c>
      <c r="E160" s="224" t="s">
        <v>19</v>
      </c>
      <c r="F160" s="225" t="s">
        <v>335</v>
      </c>
      <c r="G160" s="222"/>
      <c r="H160" s="226">
        <v>4052.8890000000001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2" t="s">
        <v>175</v>
      </c>
      <c r="AU160" s="232" t="s">
        <v>79</v>
      </c>
      <c r="AV160" s="12" t="s">
        <v>79</v>
      </c>
      <c r="AW160" s="12" t="s">
        <v>31</v>
      </c>
      <c r="AX160" s="12" t="s">
        <v>69</v>
      </c>
      <c r="AY160" s="232" t="s">
        <v>151</v>
      </c>
    </row>
    <row r="161" s="14" customFormat="1">
      <c r="A161" s="14"/>
      <c r="B161" s="250"/>
      <c r="C161" s="251"/>
      <c r="D161" s="223" t="s">
        <v>175</v>
      </c>
      <c r="E161" s="252" t="s">
        <v>19</v>
      </c>
      <c r="F161" s="253" t="s">
        <v>249</v>
      </c>
      <c r="G161" s="251"/>
      <c r="H161" s="254">
        <v>4052.8890000000001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175</v>
      </c>
      <c r="AU161" s="260" t="s">
        <v>79</v>
      </c>
      <c r="AV161" s="14" t="s">
        <v>150</v>
      </c>
      <c r="AW161" s="14" t="s">
        <v>31</v>
      </c>
      <c r="AX161" s="14" t="s">
        <v>77</v>
      </c>
      <c r="AY161" s="260" t="s">
        <v>151</v>
      </c>
    </row>
    <row r="162" s="2" customFormat="1" ht="24.15" customHeight="1">
      <c r="A162" s="41"/>
      <c r="B162" s="42"/>
      <c r="C162" s="208" t="s">
        <v>336</v>
      </c>
      <c r="D162" s="208" t="s">
        <v>152</v>
      </c>
      <c r="E162" s="209" t="s">
        <v>337</v>
      </c>
      <c r="F162" s="210" t="s">
        <v>338</v>
      </c>
      <c r="G162" s="211" t="s">
        <v>276</v>
      </c>
      <c r="H162" s="212">
        <v>2251.605</v>
      </c>
      <c r="I162" s="213"/>
      <c r="J162" s="214">
        <f>ROUND(I162*H162,2)</f>
        <v>0</v>
      </c>
      <c r="K162" s="210" t="s">
        <v>239</v>
      </c>
      <c r="L162" s="47"/>
      <c r="M162" s="215" t="s">
        <v>19</v>
      </c>
      <c r="N162" s="216" t="s">
        <v>40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150</v>
      </c>
      <c r="AT162" s="219" t="s">
        <v>152</v>
      </c>
      <c r="AU162" s="219" t="s">
        <v>79</v>
      </c>
      <c r="AY162" s="20" t="s">
        <v>151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77</v>
      </c>
      <c r="BK162" s="220">
        <f>ROUND(I162*H162,2)</f>
        <v>0</v>
      </c>
      <c r="BL162" s="20" t="s">
        <v>150</v>
      </c>
      <c r="BM162" s="219" t="s">
        <v>339</v>
      </c>
    </row>
    <row r="163" s="2" customFormat="1">
      <c r="A163" s="41"/>
      <c r="B163" s="42"/>
      <c r="C163" s="43"/>
      <c r="D163" s="245" t="s">
        <v>241</v>
      </c>
      <c r="E163" s="43"/>
      <c r="F163" s="246" t="s">
        <v>340</v>
      </c>
      <c r="G163" s="43"/>
      <c r="H163" s="43"/>
      <c r="I163" s="247"/>
      <c r="J163" s="43"/>
      <c r="K163" s="43"/>
      <c r="L163" s="47"/>
      <c r="M163" s="248"/>
      <c r="N163" s="249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241</v>
      </c>
      <c r="AU163" s="20" t="s">
        <v>79</v>
      </c>
    </row>
    <row r="164" s="12" customFormat="1">
      <c r="A164" s="12"/>
      <c r="B164" s="221"/>
      <c r="C164" s="222"/>
      <c r="D164" s="223" t="s">
        <v>175</v>
      </c>
      <c r="E164" s="224" t="s">
        <v>19</v>
      </c>
      <c r="F164" s="225" t="s">
        <v>341</v>
      </c>
      <c r="G164" s="222"/>
      <c r="H164" s="226">
        <v>2251.605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2" t="s">
        <v>175</v>
      </c>
      <c r="AU164" s="232" t="s">
        <v>79</v>
      </c>
      <c r="AV164" s="12" t="s">
        <v>79</v>
      </c>
      <c r="AW164" s="12" t="s">
        <v>31</v>
      </c>
      <c r="AX164" s="12" t="s">
        <v>69</v>
      </c>
      <c r="AY164" s="232" t="s">
        <v>151</v>
      </c>
    </row>
    <row r="165" s="14" customFormat="1">
      <c r="A165" s="14"/>
      <c r="B165" s="250"/>
      <c r="C165" s="251"/>
      <c r="D165" s="223" t="s">
        <v>175</v>
      </c>
      <c r="E165" s="252" t="s">
        <v>19</v>
      </c>
      <c r="F165" s="253" t="s">
        <v>249</v>
      </c>
      <c r="G165" s="251"/>
      <c r="H165" s="254">
        <v>2251.605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175</v>
      </c>
      <c r="AU165" s="260" t="s">
        <v>79</v>
      </c>
      <c r="AV165" s="14" t="s">
        <v>150</v>
      </c>
      <c r="AW165" s="14" t="s">
        <v>31</v>
      </c>
      <c r="AX165" s="14" t="s">
        <v>77</v>
      </c>
      <c r="AY165" s="260" t="s">
        <v>151</v>
      </c>
    </row>
    <row r="166" s="2" customFormat="1" ht="24.15" customHeight="1">
      <c r="A166" s="41"/>
      <c r="B166" s="42"/>
      <c r="C166" s="208" t="s">
        <v>7</v>
      </c>
      <c r="D166" s="208" t="s">
        <v>152</v>
      </c>
      <c r="E166" s="209" t="s">
        <v>342</v>
      </c>
      <c r="F166" s="210" t="s">
        <v>343</v>
      </c>
      <c r="G166" s="211" t="s">
        <v>276</v>
      </c>
      <c r="H166" s="212">
        <v>27.625</v>
      </c>
      <c r="I166" s="213"/>
      <c r="J166" s="214">
        <f>ROUND(I166*H166,2)</f>
        <v>0</v>
      </c>
      <c r="K166" s="210" t="s">
        <v>239</v>
      </c>
      <c r="L166" s="47"/>
      <c r="M166" s="215" t="s">
        <v>19</v>
      </c>
      <c r="N166" s="216" t="s">
        <v>40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150</v>
      </c>
      <c r="AT166" s="219" t="s">
        <v>152</v>
      </c>
      <c r="AU166" s="219" t="s">
        <v>79</v>
      </c>
      <c r="AY166" s="20" t="s">
        <v>151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77</v>
      </c>
      <c r="BK166" s="220">
        <f>ROUND(I166*H166,2)</f>
        <v>0</v>
      </c>
      <c r="BL166" s="20" t="s">
        <v>150</v>
      </c>
      <c r="BM166" s="219" t="s">
        <v>344</v>
      </c>
    </row>
    <row r="167" s="2" customFormat="1">
      <c r="A167" s="41"/>
      <c r="B167" s="42"/>
      <c r="C167" s="43"/>
      <c r="D167" s="245" t="s">
        <v>241</v>
      </c>
      <c r="E167" s="43"/>
      <c r="F167" s="246" t="s">
        <v>345</v>
      </c>
      <c r="G167" s="43"/>
      <c r="H167" s="43"/>
      <c r="I167" s="247"/>
      <c r="J167" s="43"/>
      <c r="K167" s="43"/>
      <c r="L167" s="47"/>
      <c r="M167" s="248"/>
      <c r="N167" s="249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241</v>
      </c>
      <c r="AU167" s="20" t="s">
        <v>79</v>
      </c>
    </row>
    <row r="168" s="12" customFormat="1">
      <c r="A168" s="12"/>
      <c r="B168" s="221"/>
      <c r="C168" s="222"/>
      <c r="D168" s="223" t="s">
        <v>175</v>
      </c>
      <c r="E168" s="224" t="s">
        <v>19</v>
      </c>
      <c r="F168" s="225" t="s">
        <v>346</v>
      </c>
      <c r="G168" s="222"/>
      <c r="H168" s="226">
        <v>12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2" t="s">
        <v>175</v>
      </c>
      <c r="AU168" s="232" t="s">
        <v>79</v>
      </c>
      <c r="AV168" s="12" t="s">
        <v>79</v>
      </c>
      <c r="AW168" s="12" t="s">
        <v>31</v>
      </c>
      <c r="AX168" s="12" t="s">
        <v>69</v>
      </c>
      <c r="AY168" s="232" t="s">
        <v>151</v>
      </c>
    </row>
    <row r="169" s="12" customFormat="1">
      <c r="A169" s="12"/>
      <c r="B169" s="221"/>
      <c r="C169" s="222"/>
      <c r="D169" s="223" t="s">
        <v>175</v>
      </c>
      <c r="E169" s="224" t="s">
        <v>19</v>
      </c>
      <c r="F169" s="225" t="s">
        <v>347</v>
      </c>
      <c r="G169" s="222"/>
      <c r="H169" s="226">
        <v>15.625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2" t="s">
        <v>175</v>
      </c>
      <c r="AU169" s="232" t="s">
        <v>79</v>
      </c>
      <c r="AV169" s="12" t="s">
        <v>79</v>
      </c>
      <c r="AW169" s="12" t="s">
        <v>31</v>
      </c>
      <c r="AX169" s="12" t="s">
        <v>69</v>
      </c>
      <c r="AY169" s="232" t="s">
        <v>151</v>
      </c>
    </row>
    <row r="170" s="14" customFormat="1">
      <c r="A170" s="14"/>
      <c r="B170" s="250"/>
      <c r="C170" s="251"/>
      <c r="D170" s="223" t="s">
        <v>175</v>
      </c>
      <c r="E170" s="252" t="s">
        <v>19</v>
      </c>
      <c r="F170" s="253" t="s">
        <v>249</v>
      </c>
      <c r="G170" s="251"/>
      <c r="H170" s="254">
        <v>27.625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175</v>
      </c>
      <c r="AU170" s="260" t="s">
        <v>79</v>
      </c>
      <c r="AV170" s="14" t="s">
        <v>150</v>
      </c>
      <c r="AW170" s="14" t="s">
        <v>31</v>
      </c>
      <c r="AX170" s="14" t="s">
        <v>77</v>
      </c>
      <c r="AY170" s="260" t="s">
        <v>151</v>
      </c>
    </row>
    <row r="171" s="2" customFormat="1" ht="16.5" customHeight="1">
      <c r="A171" s="41"/>
      <c r="B171" s="42"/>
      <c r="C171" s="261" t="s">
        <v>348</v>
      </c>
      <c r="D171" s="261" t="s">
        <v>349</v>
      </c>
      <c r="E171" s="262" t="s">
        <v>350</v>
      </c>
      <c r="F171" s="263" t="s">
        <v>351</v>
      </c>
      <c r="G171" s="264" t="s">
        <v>332</v>
      </c>
      <c r="H171" s="265">
        <v>28.125</v>
      </c>
      <c r="I171" s="266"/>
      <c r="J171" s="267">
        <f>ROUND(I171*H171,2)</f>
        <v>0</v>
      </c>
      <c r="K171" s="263" t="s">
        <v>239</v>
      </c>
      <c r="L171" s="268"/>
      <c r="M171" s="269" t="s">
        <v>19</v>
      </c>
      <c r="N171" s="270" t="s">
        <v>40</v>
      </c>
      <c r="O171" s="87"/>
      <c r="P171" s="217">
        <f>O171*H171</f>
        <v>0</v>
      </c>
      <c r="Q171" s="217">
        <v>1</v>
      </c>
      <c r="R171" s="217">
        <f>Q171*H171</f>
        <v>28.125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181</v>
      </c>
      <c r="AT171" s="219" t="s">
        <v>349</v>
      </c>
      <c r="AU171" s="219" t="s">
        <v>79</v>
      </c>
      <c r="AY171" s="20" t="s">
        <v>151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77</v>
      </c>
      <c r="BK171" s="220">
        <f>ROUND(I171*H171,2)</f>
        <v>0</v>
      </c>
      <c r="BL171" s="20" t="s">
        <v>150</v>
      </c>
      <c r="BM171" s="219" t="s">
        <v>352</v>
      </c>
    </row>
    <row r="172" s="12" customFormat="1">
      <c r="A172" s="12"/>
      <c r="B172" s="221"/>
      <c r="C172" s="222"/>
      <c r="D172" s="223" t="s">
        <v>175</v>
      </c>
      <c r="E172" s="224" t="s">
        <v>19</v>
      </c>
      <c r="F172" s="225" t="s">
        <v>353</v>
      </c>
      <c r="G172" s="222"/>
      <c r="H172" s="226">
        <v>28.125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175</v>
      </c>
      <c r="AU172" s="232" t="s">
        <v>79</v>
      </c>
      <c r="AV172" s="12" t="s">
        <v>79</v>
      </c>
      <c r="AW172" s="12" t="s">
        <v>31</v>
      </c>
      <c r="AX172" s="12" t="s">
        <v>69</v>
      </c>
      <c r="AY172" s="232" t="s">
        <v>151</v>
      </c>
    </row>
    <row r="173" s="14" customFormat="1">
      <c r="A173" s="14"/>
      <c r="B173" s="250"/>
      <c r="C173" s="251"/>
      <c r="D173" s="223" t="s">
        <v>175</v>
      </c>
      <c r="E173" s="252" t="s">
        <v>19</v>
      </c>
      <c r="F173" s="253" t="s">
        <v>249</v>
      </c>
      <c r="G173" s="251"/>
      <c r="H173" s="254">
        <v>28.125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175</v>
      </c>
      <c r="AU173" s="260" t="s">
        <v>79</v>
      </c>
      <c r="AV173" s="14" t="s">
        <v>150</v>
      </c>
      <c r="AW173" s="14" t="s">
        <v>31</v>
      </c>
      <c r="AX173" s="14" t="s">
        <v>77</v>
      </c>
      <c r="AY173" s="260" t="s">
        <v>151</v>
      </c>
    </row>
    <row r="174" s="2" customFormat="1" ht="16.5" customHeight="1">
      <c r="A174" s="41"/>
      <c r="B174" s="42"/>
      <c r="C174" s="208" t="s">
        <v>354</v>
      </c>
      <c r="D174" s="208" t="s">
        <v>152</v>
      </c>
      <c r="E174" s="209" t="s">
        <v>355</v>
      </c>
      <c r="F174" s="210" t="s">
        <v>356</v>
      </c>
      <c r="G174" s="211" t="s">
        <v>245</v>
      </c>
      <c r="H174" s="212">
        <v>6.25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357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358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296</v>
      </c>
      <c r="G176" s="222"/>
      <c r="H176" s="226">
        <v>6.25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77</v>
      </c>
      <c r="AY176" s="232" t="s">
        <v>151</v>
      </c>
    </row>
    <row r="177" s="2" customFormat="1" ht="16.5" customHeight="1">
      <c r="A177" s="41"/>
      <c r="B177" s="42"/>
      <c r="C177" s="208" t="s">
        <v>359</v>
      </c>
      <c r="D177" s="208" t="s">
        <v>152</v>
      </c>
      <c r="E177" s="209" t="s">
        <v>360</v>
      </c>
      <c r="F177" s="210" t="s">
        <v>361</v>
      </c>
      <c r="G177" s="211" t="s">
        <v>245</v>
      </c>
      <c r="H177" s="212">
        <v>7818.6999999999998</v>
      </c>
      <c r="I177" s="213"/>
      <c r="J177" s="214">
        <f>ROUND(I177*H177,2)</f>
        <v>0</v>
      </c>
      <c r="K177" s="210" t="s">
        <v>239</v>
      </c>
      <c r="L177" s="47"/>
      <c r="M177" s="215" t="s">
        <v>19</v>
      </c>
      <c r="N177" s="216" t="s">
        <v>40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150</v>
      </c>
      <c r="AT177" s="219" t="s">
        <v>152</v>
      </c>
      <c r="AU177" s="219" t="s">
        <v>79</v>
      </c>
      <c r="AY177" s="20" t="s">
        <v>151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77</v>
      </c>
      <c r="BK177" s="220">
        <f>ROUND(I177*H177,2)</f>
        <v>0</v>
      </c>
      <c r="BL177" s="20" t="s">
        <v>150</v>
      </c>
      <c r="BM177" s="219" t="s">
        <v>362</v>
      </c>
    </row>
    <row r="178" s="2" customFormat="1">
      <c r="A178" s="41"/>
      <c r="B178" s="42"/>
      <c r="C178" s="43"/>
      <c r="D178" s="245" t="s">
        <v>241</v>
      </c>
      <c r="E178" s="43"/>
      <c r="F178" s="246" t="s">
        <v>363</v>
      </c>
      <c r="G178" s="43"/>
      <c r="H178" s="43"/>
      <c r="I178" s="247"/>
      <c r="J178" s="43"/>
      <c r="K178" s="43"/>
      <c r="L178" s="47"/>
      <c r="M178" s="248"/>
      <c r="N178" s="249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241</v>
      </c>
      <c r="AU178" s="20" t="s">
        <v>79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364</v>
      </c>
      <c r="G179" s="222"/>
      <c r="H179" s="226">
        <v>6292.6000000000004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2" customFormat="1">
      <c r="A180" s="12"/>
      <c r="B180" s="221"/>
      <c r="C180" s="222"/>
      <c r="D180" s="223" t="s">
        <v>175</v>
      </c>
      <c r="E180" s="224" t="s">
        <v>19</v>
      </c>
      <c r="F180" s="225" t="s">
        <v>365</v>
      </c>
      <c r="G180" s="222"/>
      <c r="H180" s="226">
        <v>7.7000000000000002</v>
      </c>
      <c r="I180" s="227"/>
      <c r="J180" s="222"/>
      <c r="K180" s="222"/>
      <c r="L180" s="228"/>
      <c r="M180" s="229"/>
      <c r="N180" s="230"/>
      <c r="O180" s="230"/>
      <c r="P180" s="230"/>
      <c r="Q180" s="230"/>
      <c r="R180" s="230"/>
      <c r="S180" s="230"/>
      <c r="T180" s="23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2" t="s">
        <v>175</v>
      </c>
      <c r="AU180" s="232" t="s">
        <v>79</v>
      </c>
      <c r="AV180" s="12" t="s">
        <v>79</v>
      </c>
      <c r="AW180" s="12" t="s">
        <v>31</v>
      </c>
      <c r="AX180" s="12" t="s">
        <v>69</v>
      </c>
      <c r="AY180" s="232" t="s">
        <v>151</v>
      </c>
    </row>
    <row r="181" s="12" customFormat="1">
      <c r="A181" s="12"/>
      <c r="B181" s="221"/>
      <c r="C181" s="222"/>
      <c r="D181" s="223" t="s">
        <v>175</v>
      </c>
      <c r="E181" s="224" t="s">
        <v>19</v>
      </c>
      <c r="F181" s="225" t="s">
        <v>366</v>
      </c>
      <c r="G181" s="222"/>
      <c r="H181" s="226">
        <v>1518.4000000000001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2" t="s">
        <v>175</v>
      </c>
      <c r="AU181" s="232" t="s">
        <v>79</v>
      </c>
      <c r="AV181" s="12" t="s">
        <v>79</v>
      </c>
      <c r="AW181" s="12" t="s">
        <v>31</v>
      </c>
      <c r="AX181" s="12" t="s">
        <v>69</v>
      </c>
      <c r="AY181" s="232" t="s">
        <v>151</v>
      </c>
    </row>
    <row r="182" s="14" customFormat="1">
      <c r="A182" s="14"/>
      <c r="B182" s="250"/>
      <c r="C182" s="251"/>
      <c r="D182" s="223" t="s">
        <v>175</v>
      </c>
      <c r="E182" s="252" t="s">
        <v>19</v>
      </c>
      <c r="F182" s="253" t="s">
        <v>249</v>
      </c>
      <c r="G182" s="251"/>
      <c r="H182" s="254">
        <v>7818.7000000000007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175</v>
      </c>
      <c r="AU182" s="260" t="s">
        <v>79</v>
      </c>
      <c r="AV182" s="14" t="s">
        <v>150</v>
      </c>
      <c r="AW182" s="14" t="s">
        <v>31</v>
      </c>
      <c r="AX182" s="14" t="s">
        <v>77</v>
      </c>
      <c r="AY182" s="260" t="s">
        <v>151</v>
      </c>
    </row>
    <row r="183" s="2" customFormat="1" ht="24.15" customHeight="1">
      <c r="A183" s="41"/>
      <c r="B183" s="42"/>
      <c r="C183" s="208" t="s">
        <v>367</v>
      </c>
      <c r="D183" s="208" t="s">
        <v>152</v>
      </c>
      <c r="E183" s="209" t="s">
        <v>368</v>
      </c>
      <c r="F183" s="210" t="s">
        <v>369</v>
      </c>
      <c r="G183" s="211" t="s">
        <v>245</v>
      </c>
      <c r="H183" s="212">
        <v>6.25</v>
      </c>
      <c r="I183" s="213"/>
      <c r="J183" s="214">
        <f>ROUND(I183*H183,2)</f>
        <v>0</v>
      </c>
      <c r="K183" s="210" t="s">
        <v>239</v>
      </c>
      <c r="L183" s="47"/>
      <c r="M183" s="215" t="s">
        <v>19</v>
      </c>
      <c r="N183" s="216" t="s">
        <v>40</v>
      </c>
      <c r="O183" s="87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150</v>
      </c>
      <c r="AT183" s="219" t="s">
        <v>152</v>
      </c>
      <c r="AU183" s="219" t="s">
        <v>79</v>
      </c>
      <c r="AY183" s="20" t="s">
        <v>151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77</v>
      </c>
      <c r="BK183" s="220">
        <f>ROUND(I183*H183,2)</f>
        <v>0</v>
      </c>
      <c r="BL183" s="20" t="s">
        <v>150</v>
      </c>
      <c r="BM183" s="219" t="s">
        <v>370</v>
      </c>
    </row>
    <row r="184" s="2" customFormat="1">
      <c r="A184" s="41"/>
      <c r="B184" s="42"/>
      <c r="C184" s="43"/>
      <c r="D184" s="245" t="s">
        <v>241</v>
      </c>
      <c r="E184" s="43"/>
      <c r="F184" s="246" t="s">
        <v>371</v>
      </c>
      <c r="G184" s="43"/>
      <c r="H184" s="43"/>
      <c r="I184" s="247"/>
      <c r="J184" s="43"/>
      <c r="K184" s="43"/>
      <c r="L184" s="47"/>
      <c r="M184" s="248"/>
      <c r="N184" s="249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241</v>
      </c>
      <c r="AU184" s="20" t="s">
        <v>79</v>
      </c>
    </row>
    <row r="185" s="12" customFormat="1">
      <c r="A185" s="12"/>
      <c r="B185" s="221"/>
      <c r="C185" s="222"/>
      <c r="D185" s="223" t="s">
        <v>175</v>
      </c>
      <c r="E185" s="224" t="s">
        <v>19</v>
      </c>
      <c r="F185" s="225" t="s">
        <v>372</v>
      </c>
      <c r="G185" s="222"/>
      <c r="H185" s="226">
        <v>6.25</v>
      </c>
      <c r="I185" s="227"/>
      <c r="J185" s="222"/>
      <c r="K185" s="222"/>
      <c r="L185" s="228"/>
      <c r="M185" s="229"/>
      <c r="N185" s="230"/>
      <c r="O185" s="230"/>
      <c r="P185" s="230"/>
      <c r="Q185" s="230"/>
      <c r="R185" s="230"/>
      <c r="S185" s="230"/>
      <c r="T185" s="231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2" t="s">
        <v>175</v>
      </c>
      <c r="AU185" s="232" t="s">
        <v>79</v>
      </c>
      <c r="AV185" s="12" t="s">
        <v>79</v>
      </c>
      <c r="AW185" s="12" t="s">
        <v>31</v>
      </c>
      <c r="AX185" s="12" t="s">
        <v>77</v>
      </c>
      <c r="AY185" s="232" t="s">
        <v>151</v>
      </c>
    </row>
    <row r="186" s="2" customFormat="1" ht="24.15" customHeight="1">
      <c r="A186" s="41"/>
      <c r="B186" s="42"/>
      <c r="C186" s="208" t="s">
        <v>373</v>
      </c>
      <c r="D186" s="208" t="s">
        <v>152</v>
      </c>
      <c r="E186" s="209" t="s">
        <v>374</v>
      </c>
      <c r="F186" s="210" t="s">
        <v>375</v>
      </c>
      <c r="G186" s="211" t="s">
        <v>245</v>
      </c>
      <c r="H186" s="212">
        <v>1993.2000000000001</v>
      </c>
      <c r="I186" s="213"/>
      <c r="J186" s="214">
        <f>ROUND(I186*H186,2)</f>
        <v>0</v>
      </c>
      <c r="K186" s="210" t="s">
        <v>239</v>
      </c>
      <c r="L186" s="47"/>
      <c r="M186" s="215" t="s">
        <v>19</v>
      </c>
      <c r="N186" s="216" t="s">
        <v>40</v>
      </c>
      <c r="O186" s="87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150</v>
      </c>
      <c r="AT186" s="219" t="s">
        <v>152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376</v>
      </c>
    </row>
    <row r="187" s="2" customFormat="1">
      <c r="A187" s="41"/>
      <c r="B187" s="42"/>
      <c r="C187" s="43"/>
      <c r="D187" s="245" t="s">
        <v>241</v>
      </c>
      <c r="E187" s="43"/>
      <c r="F187" s="246" t="s">
        <v>377</v>
      </c>
      <c r="G187" s="43"/>
      <c r="H187" s="43"/>
      <c r="I187" s="247"/>
      <c r="J187" s="43"/>
      <c r="K187" s="43"/>
      <c r="L187" s="47"/>
      <c r="M187" s="248"/>
      <c r="N187" s="249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241</v>
      </c>
      <c r="AU187" s="20" t="s">
        <v>79</v>
      </c>
    </row>
    <row r="188" s="12" customFormat="1">
      <c r="A188" s="12"/>
      <c r="B188" s="221"/>
      <c r="C188" s="222"/>
      <c r="D188" s="223" t="s">
        <v>175</v>
      </c>
      <c r="E188" s="224" t="s">
        <v>19</v>
      </c>
      <c r="F188" s="225" t="s">
        <v>378</v>
      </c>
      <c r="G188" s="222"/>
      <c r="H188" s="226">
        <v>1993.2000000000001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2" t="s">
        <v>175</v>
      </c>
      <c r="AU188" s="232" t="s">
        <v>79</v>
      </c>
      <c r="AV188" s="12" t="s">
        <v>79</v>
      </c>
      <c r="AW188" s="12" t="s">
        <v>31</v>
      </c>
      <c r="AX188" s="12" t="s">
        <v>69</v>
      </c>
      <c r="AY188" s="232" t="s">
        <v>151</v>
      </c>
    </row>
    <row r="189" s="14" customFormat="1">
      <c r="A189" s="14"/>
      <c r="B189" s="250"/>
      <c r="C189" s="251"/>
      <c r="D189" s="223" t="s">
        <v>175</v>
      </c>
      <c r="E189" s="252" t="s">
        <v>19</v>
      </c>
      <c r="F189" s="253" t="s">
        <v>249</v>
      </c>
      <c r="G189" s="251"/>
      <c r="H189" s="254">
        <v>1993.2000000000001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175</v>
      </c>
      <c r="AU189" s="260" t="s">
        <v>79</v>
      </c>
      <c r="AV189" s="14" t="s">
        <v>150</v>
      </c>
      <c r="AW189" s="14" t="s">
        <v>31</v>
      </c>
      <c r="AX189" s="14" t="s">
        <v>77</v>
      </c>
      <c r="AY189" s="260" t="s">
        <v>151</v>
      </c>
    </row>
    <row r="190" s="2" customFormat="1" ht="24.15" customHeight="1">
      <c r="A190" s="41"/>
      <c r="B190" s="42"/>
      <c r="C190" s="208" t="s">
        <v>379</v>
      </c>
      <c r="D190" s="208" t="s">
        <v>152</v>
      </c>
      <c r="E190" s="209" t="s">
        <v>380</v>
      </c>
      <c r="F190" s="210" t="s">
        <v>381</v>
      </c>
      <c r="G190" s="211" t="s">
        <v>245</v>
      </c>
      <c r="H190" s="212">
        <v>1993.2000000000001</v>
      </c>
      <c r="I190" s="213"/>
      <c r="J190" s="214">
        <f>ROUND(I190*H190,2)</f>
        <v>0</v>
      </c>
      <c r="K190" s="210" t="s">
        <v>239</v>
      </c>
      <c r="L190" s="47"/>
      <c r="M190" s="215" t="s">
        <v>19</v>
      </c>
      <c r="N190" s="216" t="s">
        <v>40</v>
      </c>
      <c r="O190" s="87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150</v>
      </c>
      <c r="AT190" s="219" t="s">
        <v>152</v>
      </c>
      <c r="AU190" s="219" t="s">
        <v>79</v>
      </c>
      <c r="AY190" s="20" t="s">
        <v>151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77</v>
      </c>
      <c r="BK190" s="220">
        <f>ROUND(I190*H190,2)</f>
        <v>0</v>
      </c>
      <c r="BL190" s="20" t="s">
        <v>150</v>
      </c>
      <c r="BM190" s="219" t="s">
        <v>382</v>
      </c>
    </row>
    <row r="191" s="2" customFormat="1">
      <c r="A191" s="41"/>
      <c r="B191" s="42"/>
      <c r="C191" s="43"/>
      <c r="D191" s="245" t="s">
        <v>241</v>
      </c>
      <c r="E191" s="43"/>
      <c r="F191" s="246" t="s">
        <v>383</v>
      </c>
      <c r="G191" s="43"/>
      <c r="H191" s="43"/>
      <c r="I191" s="247"/>
      <c r="J191" s="43"/>
      <c r="K191" s="43"/>
      <c r="L191" s="47"/>
      <c r="M191" s="248"/>
      <c r="N191" s="249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241</v>
      </c>
      <c r="AU191" s="20" t="s">
        <v>79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384</v>
      </c>
      <c r="G192" s="222"/>
      <c r="H192" s="226">
        <v>1993.2000000000001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69</v>
      </c>
      <c r="AY192" s="232" t="s">
        <v>151</v>
      </c>
    </row>
    <row r="193" s="14" customFormat="1">
      <c r="A193" s="14"/>
      <c r="B193" s="250"/>
      <c r="C193" s="251"/>
      <c r="D193" s="223" t="s">
        <v>175</v>
      </c>
      <c r="E193" s="252" t="s">
        <v>19</v>
      </c>
      <c r="F193" s="253" t="s">
        <v>249</v>
      </c>
      <c r="G193" s="251"/>
      <c r="H193" s="254">
        <v>1993.2000000000001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175</v>
      </c>
      <c r="AU193" s="260" t="s">
        <v>79</v>
      </c>
      <c r="AV193" s="14" t="s">
        <v>150</v>
      </c>
      <c r="AW193" s="14" t="s">
        <v>31</v>
      </c>
      <c r="AX193" s="14" t="s">
        <v>77</v>
      </c>
      <c r="AY193" s="260" t="s">
        <v>151</v>
      </c>
    </row>
    <row r="194" s="2" customFormat="1" ht="16.5" customHeight="1">
      <c r="A194" s="41"/>
      <c r="B194" s="42"/>
      <c r="C194" s="208" t="s">
        <v>385</v>
      </c>
      <c r="D194" s="208" t="s">
        <v>152</v>
      </c>
      <c r="E194" s="209" t="s">
        <v>386</v>
      </c>
      <c r="F194" s="210" t="s">
        <v>387</v>
      </c>
      <c r="G194" s="211" t="s">
        <v>245</v>
      </c>
      <c r="H194" s="212">
        <v>1999.4500000000001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0.0012700000000000001</v>
      </c>
      <c r="R194" s="217">
        <f>Q194*H194</f>
        <v>2.5393015000000001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388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389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384</v>
      </c>
      <c r="G196" s="222"/>
      <c r="H196" s="226">
        <v>1993.2000000000001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69</v>
      </c>
      <c r="AY196" s="232" t="s">
        <v>151</v>
      </c>
    </row>
    <row r="197" s="12" customFormat="1">
      <c r="A197" s="12"/>
      <c r="B197" s="221"/>
      <c r="C197" s="222"/>
      <c r="D197" s="223" t="s">
        <v>175</v>
      </c>
      <c r="E197" s="224" t="s">
        <v>19</v>
      </c>
      <c r="F197" s="225" t="s">
        <v>390</v>
      </c>
      <c r="G197" s="222"/>
      <c r="H197" s="226">
        <v>6.25</v>
      </c>
      <c r="I197" s="227"/>
      <c r="J197" s="222"/>
      <c r="K197" s="222"/>
      <c r="L197" s="228"/>
      <c r="M197" s="229"/>
      <c r="N197" s="230"/>
      <c r="O197" s="230"/>
      <c r="P197" s="230"/>
      <c r="Q197" s="230"/>
      <c r="R197" s="230"/>
      <c r="S197" s="230"/>
      <c r="T197" s="231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2" t="s">
        <v>175</v>
      </c>
      <c r="AU197" s="232" t="s">
        <v>79</v>
      </c>
      <c r="AV197" s="12" t="s">
        <v>79</v>
      </c>
      <c r="AW197" s="12" t="s">
        <v>31</v>
      </c>
      <c r="AX197" s="12" t="s">
        <v>69</v>
      </c>
      <c r="AY197" s="232" t="s">
        <v>151</v>
      </c>
    </row>
    <row r="198" s="14" customFormat="1">
      <c r="A198" s="14"/>
      <c r="B198" s="250"/>
      <c r="C198" s="251"/>
      <c r="D198" s="223" t="s">
        <v>175</v>
      </c>
      <c r="E198" s="252" t="s">
        <v>19</v>
      </c>
      <c r="F198" s="253" t="s">
        <v>249</v>
      </c>
      <c r="G198" s="251"/>
      <c r="H198" s="254">
        <v>1999.4500000000001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175</v>
      </c>
      <c r="AU198" s="260" t="s">
        <v>79</v>
      </c>
      <c r="AV198" s="14" t="s">
        <v>150</v>
      </c>
      <c r="AW198" s="14" t="s">
        <v>31</v>
      </c>
      <c r="AX198" s="14" t="s">
        <v>77</v>
      </c>
      <c r="AY198" s="260" t="s">
        <v>151</v>
      </c>
    </row>
    <row r="199" s="2" customFormat="1" ht="16.5" customHeight="1">
      <c r="A199" s="41"/>
      <c r="B199" s="42"/>
      <c r="C199" s="261" t="s">
        <v>391</v>
      </c>
      <c r="D199" s="261" t="s">
        <v>349</v>
      </c>
      <c r="E199" s="262" t="s">
        <v>392</v>
      </c>
      <c r="F199" s="263" t="s">
        <v>393</v>
      </c>
      <c r="G199" s="264" t="s">
        <v>394</v>
      </c>
      <c r="H199" s="265">
        <v>49.829999999999998</v>
      </c>
      <c r="I199" s="266"/>
      <c r="J199" s="267">
        <f>ROUND(I199*H199,2)</f>
        <v>0</v>
      </c>
      <c r="K199" s="263" t="s">
        <v>239</v>
      </c>
      <c r="L199" s="268"/>
      <c r="M199" s="269" t="s">
        <v>19</v>
      </c>
      <c r="N199" s="270" t="s">
        <v>40</v>
      </c>
      <c r="O199" s="87"/>
      <c r="P199" s="217">
        <f>O199*H199</f>
        <v>0</v>
      </c>
      <c r="Q199" s="217">
        <v>0.001</v>
      </c>
      <c r="R199" s="217">
        <f>Q199*H199</f>
        <v>0.049829999999999999</v>
      </c>
      <c r="S199" s="217">
        <v>0</v>
      </c>
      <c r="T199" s="218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9" t="s">
        <v>181</v>
      </c>
      <c r="AT199" s="219" t="s">
        <v>349</v>
      </c>
      <c r="AU199" s="219" t="s">
        <v>79</v>
      </c>
      <c r="AY199" s="20" t="s">
        <v>151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0" t="s">
        <v>77</v>
      </c>
      <c r="BK199" s="220">
        <f>ROUND(I199*H199,2)</f>
        <v>0</v>
      </c>
      <c r="BL199" s="20" t="s">
        <v>150</v>
      </c>
      <c r="BM199" s="219" t="s">
        <v>395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396</v>
      </c>
      <c r="G200" s="222"/>
      <c r="H200" s="226">
        <v>49.829999999999998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4" customFormat="1">
      <c r="A201" s="14"/>
      <c r="B201" s="250"/>
      <c r="C201" s="251"/>
      <c r="D201" s="223" t="s">
        <v>175</v>
      </c>
      <c r="E201" s="252" t="s">
        <v>19</v>
      </c>
      <c r="F201" s="253" t="s">
        <v>249</v>
      </c>
      <c r="G201" s="251"/>
      <c r="H201" s="254">
        <v>49.829999999999998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175</v>
      </c>
      <c r="AU201" s="260" t="s">
        <v>79</v>
      </c>
      <c r="AV201" s="14" t="s">
        <v>150</v>
      </c>
      <c r="AW201" s="14" t="s">
        <v>31</v>
      </c>
      <c r="AX201" s="14" t="s">
        <v>77</v>
      </c>
      <c r="AY201" s="260" t="s">
        <v>151</v>
      </c>
    </row>
    <row r="202" s="2" customFormat="1" ht="16.5" customHeight="1">
      <c r="A202" s="41"/>
      <c r="B202" s="42"/>
      <c r="C202" s="261" t="s">
        <v>397</v>
      </c>
      <c r="D202" s="261" t="s">
        <v>349</v>
      </c>
      <c r="E202" s="262" t="s">
        <v>398</v>
      </c>
      <c r="F202" s="263" t="s">
        <v>399</v>
      </c>
      <c r="G202" s="264" t="s">
        <v>394</v>
      </c>
      <c r="H202" s="265">
        <v>0.156</v>
      </c>
      <c r="I202" s="266"/>
      <c r="J202" s="267">
        <f>ROUND(I202*H202,2)</f>
        <v>0</v>
      </c>
      <c r="K202" s="263" t="s">
        <v>239</v>
      </c>
      <c r="L202" s="268"/>
      <c r="M202" s="269" t="s">
        <v>19</v>
      </c>
      <c r="N202" s="270" t="s">
        <v>40</v>
      </c>
      <c r="O202" s="87"/>
      <c r="P202" s="217">
        <f>O202*H202</f>
        <v>0</v>
      </c>
      <c r="Q202" s="217">
        <v>0.001</v>
      </c>
      <c r="R202" s="217">
        <f>Q202*H202</f>
        <v>0.000156</v>
      </c>
      <c r="S202" s="217">
        <v>0</v>
      </c>
      <c r="T202" s="21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181</v>
      </c>
      <c r="AT202" s="219" t="s">
        <v>349</v>
      </c>
      <c r="AU202" s="219" t="s">
        <v>79</v>
      </c>
      <c r="AY202" s="20" t="s">
        <v>151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77</v>
      </c>
      <c r="BK202" s="220">
        <f>ROUND(I202*H202,2)</f>
        <v>0</v>
      </c>
      <c r="BL202" s="20" t="s">
        <v>150</v>
      </c>
      <c r="BM202" s="219" t="s">
        <v>400</v>
      </c>
    </row>
    <row r="203" s="12" customFormat="1">
      <c r="A203" s="12"/>
      <c r="B203" s="221"/>
      <c r="C203" s="222"/>
      <c r="D203" s="223" t="s">
        <v>175</v>
      </c>
      <c r="E203" s="224" t="s">
        <v>19</v>
      </c>
      <c r="F203" s="225" t="s">
        <v>401</v>
      </c>
      <c r="G203" s="222"/>
      <c r="H203" s="226">
        <v>0.156</v>
      </c>
      <c r="I203" s="227"/>
      <c r="J203" s="222"/>
      <c r="K203" s="222"/>
      <c r="L203" s="228"/>
      <c r="M203" s="229"/>
      <c r="N203" s="230"/>
      <c r="O203" s="230"/>
      <c r="P203" s="230"/>
      <c r="Q203" s="230"/>
      <c r="R203" s="230"/>
      <c r="S203" s="230"/>
      <c r="T203" s="231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2" t="s">
        <v>175</v>
      </c>
      <c r="AU203" s="232" t="s">
        <v>79</v>
      </c>
      <c r="AV203" s="12" t="s">
        <v>79</v>
      </c>
      <c r="AW203" s="12" t="s">
        <v>31</v>
      </c>
      <c r="AX203" s="12" t="s">
        <v>77</v>
      </c>
      <c r="AY203" s="232" t="s">
        <v>151</v>
      </c>
    </row>
    <row r="204" s="2" customFormat="1" ht="16.5" customHeight="1">
      <c r="A204" s="41"/>
      <c r="B204" s="42"/>
      <c r="C204" s="208" t="s">
        <v>402</v>
      </c>
      <c r="D204" s="208" t="s">
        <v>152</v>
      </c>
      <c r="E204" s="209" t="s">
        <v>403</v>
      </c>
      <c r="F204" s="210" t="s">
        <v>404</v>
      </c>
      <c r="G204" s="211" t="s">
        <v>276</v>
      </c>
      <c r="H204" s="212">
        <v>317</v>
      </c>
      <c r="I204" s="213"/>
      <c r="J204" s="214">
        <f>ROUND(I204*H204,2)</f>
        <v>0</v>
      </c>
      <c r="K204" s="210" t="s">
        <v>19</v>
      </c>
      <c r="L204" s="47"/>
      <c r="M204" s="215" t="s">
        <v>19</v>
      </c>
      <c r="N204" s="216" t="s">
        <v>40</v>
      </c>
      <c r="O204" s="87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9" t="s">
        <v>150</v>
      </c>
      <c r="AT204" s="219" t="s">
        <v>152</v>
      </c>
      <c r="AU204" s="219" t="s">
        <v>79</v>
      </c>
      <c r="AY204" s="20" t="s">
        <v>151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20" t="s">
        <v>77</v>
      </c>
      <c r="BK204" s="220">
        <f>ROUND(I204*H204,2)</f>
        <v>0</v>
      </c>
      <c r="BL204" s="20" t="s">
        <v>150</v>
      </c>
      <c r="BM204" s="219" t="s">
        <v>405</v>
      </c>
    </row>
    <row r="205" s="12" customFormat="1">
      <c r="A205" s="12"/>
      <c r="B205" s="221"/>
      <c r="C205" s="222"/>
      <c r="D205" s="223" t="s">
        <v>175</v>
      </c>
      <c r="E205" s="224" t="s">
        <v>19</v>
      </c>
      <c r="F205" s="225" t="s">
        <v>328</v>
      </c>
      <c r="G205" s="222"/>
      <c r="H205" s="226">
        <v>317</v>
      </c>
      <c r="I205" s="227"/>
      <c r="J205" s="222"/>
      <c r="K205" s="222"/>
      <c r="L205" s="228"/>
      <c r="M205" s="229"/>
      <c r="N205" s="230"/>
      <c r="O205" s="230"/>
      <c r="P205" s="230"/>
      <c r="Q205" s="230"/>
      <c r="R205" s="230"/>
      <c r="S205" s="230"/>
      <c r="T205" s="231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2" t="s">
        <v>175</v>
      </c>
      <c r="AU205" s="232" t="s">
        <v>79</v>
      </c>
      <c r="AV205" s="12" t="s">
        <v>79</v>
      </c>
      <c r="AW205" s="12" t="s">
        <v>31</v>
      </c>
      <c r="AX205" s="12" t="s">
        <v>69</v>
      </c>
      <c r="AY205" s="232" t="s">
        <v>151</v>
      </c>
    </row>
    <row r="206" s="14" customFormat="1">
      <c r="A206" s="14"/>
      <c r="B206" s="250"/>
      <c r="C206" s="251"/>
      <c r="D206" s="223" t="s">
        <v>175</v>
      </c>
      <c r="E206" s="252" t="s">
        <v>19</v>
      </c>
      <c r="F206" s="253" t="s">
        <v>249</v>
      </c>
      <c r="G206" s="251"/>
      <c r="H206" s="254">
        <v>317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0" t="s">
        <v>175</v>
      </c>
      <c r="AU206" s="260" t="s">
        <v>79</v>
      </c>
      <c r="AV206" s="14" t="s">
        <v>150</v>
      </c>
      <c r="AW206" s="14" t="s">
        <v>31</v>
      </c>
      <c r="AX206" s="14" t="s">
        <v>77</v>
      </c>
      <c r="AY206" s="260" t="s">
        <v>151</v>
      </c>
    </row>
    <row r="207" s="11" customFormat="1" ht="22.8" customHeight="1">
      <c r="A207" s="11"/>
      <c r="B207" s="194"/>
      <c r="C207" s="195"/>
      <c r="D207" s="196" t="s">
        <v>68</v>
      </c>
      <c r="E207" s="243" t="s">
        <v>79</v>
      </c>
      <c r="F207" s="243" t="s">
        <v>406</v>
      </c>
      <c r="G207" s="195"/>
      <c r="H207" s="195"/>
      <c r="I207" s="198"/>
      <c r="J207" s="244">
        <f>BK207</f>
        <v>0</v>
      </c>
      <c r="K207" s="195"/>
      <c r="L207" s="200"/>
      <c r="M207" s="201"/>
      <c r="N207" s="202"/>
      <c r="O207" s="202"/>
      <c r="P207" s="203">
        <f>SUM(P208:P233)</f>
        <v>0</v>
      </c>
      <c r="Q207" s="202"/>
      <c r="R207" s="203">
        <f>SUM(R208:R233)</f>
        <v>468.89531470000003</v>
      </c>
      <c r="S207" s="202"/>
      <c r="T207" s="204">
        <f>SUM(T208:T233)</f>
        <v>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R207" s="205" t="s">
        <v>77</v>
      </c>
      <c r="AT207" s="206" t="s">
        <v>68</v>
      </c>
      <c r="AU207" s="206" t="s">
        <v>77</v>
      </c>
      <c r="AY207" s="205" t="s">
        <v>151</v>
      </c>
      <c r="BK207" s="207">
        <f>SUM(BK208:BK233)</f>
        <v>0</v>
      </c>
    </row>
    <row r="208" s="2" customFormat="1" ht="24.15" customHeight="1">
      <c r="A208" s="41"/>
      <c r="B208" s="42"/>
      <c r="C208" s="208" t="s">
        <v>407</v>
      </c>
      <c r="D208" s="208" t="s">
        <v>152</v>
      </c>
      <c r="E208" s="209" t="s">
        <v>408</v>
      </c>
      <c r="F208" s="210" t="s">
        <v>409</v>
      </c>
      <c r="G208" s="211" t="s">
        <v>245</v>
      </c>
      <c r="H208" s="212">
        <v>2069.4400000000001</v>
      </c>
      <c r="I208" s="213"/>
      <c r="J208" s="214">
        <f>ROUND(I208*H208,2)</f>
        <v>0</v>
      </c>
      <c r="K208" s="210" t="s">
        <v>239</v>
      </c>
      <c r="L208" s="47"/>
      <c r="M208" s="215" t="s">
        <v>19</v>
      </c>
      <c r="N208" s="216" t="s">
        <v>40</v>
      </c>
      <c r="O208" s="87"/>
      <c r="P208" s="217">
        <f>O208*H208</f>
        <v>0</v>
      </c>
      <c r="Q208" s="217">
        <v>0.00031</v>
      </c>
      <c r="R208" s="217">
        <f>Q208*H208</f>
        <v>0.64152640000000005</v>
      </c>
      <c r="S208" s="217">
        <v>0</v>
      </c>
      <c r="T208" s="21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9" t="s">
        <v>150</v>
      </c>
      <c r="AT208" s="219" t="s">
        <v>152</v>
      </c>
      <c r="AU208" s="219" t="s">
        <v>79</v>
      </c>
      <c r="AY208" s="20" t="s">
        <v>151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0" t="s">
        <v>77</v>
      </c>
      <c r="BK208" s="220">
        <f>ROUND(I208*H208,2)</f>
        <v>0</v>
      </c>
      <c r="BL208" s="20" t="s">
        <v>150</v>
      </c>
      <c r="BM208" s="219" t="s">
        <v>410</v>
      </c>
    </row>
    <row r="209" s="2" customFormat="1">
      <c r="A209" s="41"/>
      <c r="B209" s="42"/>
      <c r="C209" s="43"/>
      <c r="D209" s="245" t="s">
        <v>241</v>
      </c>
      <c r="E209" s="43"/>
      <c r="F209" s="246" t="s">
        <v>411</v>
      </c>
      <c r="G209" s="43"/>
      <c r="H209" s="43"/>
      <c r="I209" s="247"/>
      <c r="J209" s="43"/>
      <c r="K209" s="43"/>
      <c r="L209" s="47"/>
      <c r="M209" s="248"/>
      <c r="N209" s="249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241</v>
      </c>
      <c r="AU209" s="20" t="s">
        <v>79</v>
      </c>
    </row>
    <row r="210" s="12" customFormat="1">
      <c r="A210" s="12"/>
      <c r="B210" s="221"/>
      <c r="C210" s="222"/>
      <c r="D210" s="223" t="s">
        <v>175</v>
      </c>
      <c r="E210" s="224" t="s">
        <v>19</v>
      </c>
      <c r="F210" s="225" t="s">
        <v>412</v>
      </c>
      <c r="G210" s="222"/>
      <c r="H210" s="226">
        <v>2042.4000000000001</v>
      </c>
      <c r="I210" s="227"/>
      <c r="J210" s="222"/>
      <c r="K210" s="222"/>
      <c r="L210" s="228"/>
      <c r="M210" s="229"/>
      <c r="N210" s="230"/>
      <c r="O210" s="230"/>
      <c r="P210" s="230"/>
      <c r="Q210" s="230"/>
      <c r="R210" s="230"/>
      <c r="S210" s="230"/>
      <c r="T210" s="231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32" t="s">
        <v>175</v>
      </c>
      <c r="AU210" s="232" t="s">
        <v>79</v>
      </c>
      <c r="AV210" s="12" t="s">
        <v>79</v>
      </c>
      <c r="AW210" s="12" t="s">
        <v>31</v>
      </c>
      <c r="AX210" s="12" t="s">
        <v>69</v>
      </c>
      <c r="AY210" s="232" t="s">
        <v>151</v>
      </c>
    </row>
    <row r="211" s="12" customFormat="1">
      <c r="A211" s="12"/>
      <c r="B211" s="221"/>
      <c r="C211" s="222"/>
      <c r="D211" s="223" t="s">
        <v>175</v>
      </c>
      <c r="E211" s="224" t="s">
        <v>19</v>
      </c>
      <c r="F211" s="225" t="s">
        <v>413</v>
      </c>
      <c r="G211" s="222"/>
      <c r="H211" s="226">
        <v>27.039999999999999</v>
      </c>
      <c r="I211" s="227"/>
      <c r="J211" s="222"/>
      <c r="K211" s="222"/>
      <c r="L211" s="228"/>
      <c r="M211" s="229"/>
      <c r="N211" s="230"/>
      <c r="O211" s="230"/>
      <c r="P211" s="230"/>
      <c r="Q211" s="230"/>
      <c r="R211" s="230"/>
      <c r="S211" s="230"/>
      <c r="T211" s="231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2" t="s">
        <v>175</v>
      </c>
      <c r="AU211" s="232" t="s">
        <v>79</v>
      </c>
      <c r="AV211" s="12" t="s">
        <v>79</v>
      </c>
      <c r="AW211" s="12" t="s">
        <v>31</v>
      </c>
      <c r="AX211" s="12" t="s">
        <v>69</v>
      </c>
      <c r="AY211" s="232" t="s">
        <v>151</v>
      </c>
    </row>
    <row r="212" s="14" customFormat="1">
      <c r="A212" s="14"/>
      <c r="B212" s="250"/>
      <c r="C212" s="251"/>
      <c r="D212" s="223" t="s">
        <v>175</v>
      </c>
      <c r="E212" s="252" t="s">
        <v>19</v>
      </c>
      <c r="F212" s="253" t="s">
        <v>249</v>
      </c>
      <c r="G212" s="251"/>
      <c r="H212" s="254">
        <v>2069.4400000000001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175</v>
      </c>
      <c r="AU212" s="260" t="s">
        <v>79</v>
      </c>
      <c r="AV212" s="14" t="s">
        <v>150</v>
      </c>
      <c r="AW212" s="14" t="s">
        <v>31</v>
      </c>
      <c r="AX212" s="14" t="s">
        <v>77</v>
      </c>
      <c r="AY212" s="260" t="s">
        <v>151</v>
      </c>
    </row>
    <row r="213" s="2" customFormat="1" ht="16.5" customHeight="1">
      <c r="A213" s="41"/>
      <c r="B213" s="42"/>
      <c r="C213" s="261" t="s">
        <v>414</v>
      </c>
      <c r="D213" s="261" t="s">
        <v>349</v>
      </c>
      <c r="E213" s="262" t="s">
        <v>415</v>
      </c>
      <c r="F213" s="263" t="s">
        <v>416</v>
      </c>
      <c r="G213" s="264" t="s">
        <v>245</v>
      </c>
      <c r="H213" s="265">
        <v>2451.252</v>
      </c>
      <c r="I213" s="266"/>
      <c r="J213" s="267">
        <f>ROUND(I213*H213,2)</f>
        <v>0</v>
      </c>
      <c r="K213" s="263" t="s">
        <v>239</v>
      </c>
      <c r="L213" s="268"/>
      <c r="M213" s="269" t="s">
        <v>19</v>
      </c>
      <c r="N213" s="270" t="s">
        <v>40</v>
      </c>
      <c r="O213" s="87"/>
      <c r="P213" s="217">
        <f>O213*H213</f>
        <v>0</v>
      </c>
      <c r="Q213" s="217">
        <v>0.00020000000000000001</v>
      </c>
      <c r="R213" s="217">
        <f>Q213*H213</f>
        <v>0.49025040000000003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181</v>
      </c>
      <c r="AT213" s="219" t="s">
        <v>349</v>
      </c>
      <c r="AU213" s="219" t="s">
        <v>79</v>
      </c>
      <c r="AY213" s="20" t="s">
        <v>151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77</v>
      </c>
      <c r="BK213" s="220">
        <f>ROUND(I213*H213,2)</f>
        <v>0</v>
      </c>
      <c r="BL213" s="20" t="s">
        <v>150</v>
      </c>
      <c r="BM213" s="219" t="s">
        <v>417</v>
      </c>
    </row>
    <row r="214" s="12" customFormat="1">
      <c r="A214" s="12"/>
      <c r="B214" s="221"/>
      <c r="C214" s="222"/>
      <c r="D214" s="223" t="s">
        <v>175</v>
      </c>
      <c r="E214" s="222"/>
      <c r="F214" s="225" t="s">
        <v>418</v>
      </c>
      <c r="G214" s="222"/>
      <c r="H214" s="226">
        <v>2451.252</v>
      </c>
      <c r="I214" s="227"/>
      <c r="J214" s="222"/>
      <c r="K214" s="222"/>
      <c r="L214" s="228"/>
      <c r="M214" s="229"/>
      <c r="N214" s="230"/>
      <c r="O214" s="230"/>
      <c r="P214" s="230"/>
      <c r="Q214" s="230"/>
      <c r="R214" s="230"/>
      <c r="S214" s="230"/>
      <c r="T214" s="23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2" t="s">
        <v>175</v>
      </c>
      <c r="AU214" s="232" t="s">
        <v>79</v>
      </c>
      <c r="AV214" s="12" t="s">
        <v>79</v>
      </c>
      <c r="AW214" s="12" t="s">
        <v>4</v>
      </c>
      <c r="AX214" s="12" t="s">
        <v>77</v>
      </c>
      <c r="AY214" s="232" t="s">
        <v>151</v>
      </c>
    </row>
    <row r="215" s="2" customFormat="1" ht="33" customHeight="1">
      <c r="A215" s="41"/>
      <c r="B215" s="42"/>
      <c r="C215" s="208" t="s">
        <v>419</v>
      </c>
      <c r="D215" s="208" t="s">
        <v>152</v>
      </c>
      <c r="E215" s="209" t="s">
        <v>420</v>
      </c>
      <c r="F215" s="210" t="s">
        <v>421</v>
      </c>
      <c r="G215" s="211" t="s">
        <v>422</v>
      </c>
      <c r="H215" s="212">
        <v>1704</v>
      </c>
      <c r="I215" s="213"/>
      <c r="J215" s="214">
        <f>ROUND(I215*H215,2)</f>
        <v>0</v>
      </c>
      <c r="K215" s="210" t="s">
        <v>239</v>
      </c>
      <c r="L215" s="47"/>
      <c r="M215" s="215" t="s">
        <v>19</v>
      </c>
      <c r="N215" s="216" t="s">
        <v>40</v>
      </c>
      <c r="O215" s="87"/>
      <c r="P215" s="217">
        <f>O215*H215</f>
        <v>0</v>
      </c>
      <c r="Q215" s="217">
        <v>0.27378000000000002</v>
      </c>
      <c r="R215" s="217">
        <f>Q215*H215</f>
        <v>466.52112000000005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150</v>
      </c>
      <c r="AT215" s="219" t="s">
        <v>152</v>
      </c>
      <c r="AU215" s="219" t="s">
        <v>79</v>
      </c>
      <c r="AY215" s="20" t="s">
        <v>151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77</v>
      </c>
      <c r="BK215" s="220">
        <f>ROUND(I215*H215,2)</f>
        <v>0</v>
      </c>
      <c r="BL215" s="20" t="s">
        <v>150</v>
      </c>
      <c r="BM215" s="219" t="s">
        <v>423</v>
      </c>
    </row>
    <row r="216" s="2" customFormat="1">
      <c r="A216" s="41"/>
      <c r="B216" s="42"/>
      <c r="C216" s="43"/>
      <c r="D216" s="245" t="s">
        <v>241</v>
      </c>
      <c r="E216" s="43"/>
      <c r="F216" s="246" t="s">
        <v>424</v>
      </c>
      <c r="G216" s="43"/>
      <c r="H216" s="43"/>
      <c r="I216" s="247"/>
      <c r="J216" s="43"/>
      <c r="K216" s="43"/>
      <c r="L216" s="47"/>
      <c r="M216" s="248"/>
      <c r="N216" s="249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241</v>
      </c>
      <c r="AU216" s="20" t="s">
        <v>79</v>
      </c>
    </row>
    <row r="217" s="12" customFormat="1">
      <c r="A217" s="12"/>
      <c r="B217" s="221"/>
      <c r="C217" s="222"/>
      <c r="D217" s="223" t="s">
        <v>175</v>
      </c>
      <c r="E217" s="224" t="s">
        <v>19</v>
      </c>
      <c r="F217" s="225" t="s">
        <v>425</v>
      </c>
      <c r="G217" s="222"/>
      <c r="H217" s="226">
        <v>1702</v>
      </c>
      <c r="I217" s="227"/>
      <c r="J217" s="222"/>
      <c r="K217" s="222"/>
      <c r="L217" s="228"/>
      <c r="M217" s="229"/>
      <c r="N217" s="230"/>
      <c r="O217" s="230"/>
      <c r="P217" s="230"/>
      <c r="Q217" s="230"/>
      <c r="R217" s="230"/>
      <c r="S217" s="230"/>
      <c r="T217" s="231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32" t="s">
        <v>175</v>
      </c>
      <c r="AU217" s="232" t="s">
        <v>79</v>
      </c>
      <c r="AV217" s="12" t="s">
        <v>79</v>
      </c>
      <c r="AW217" s="12" t="s">
        <v>31</v>
      </c>
      <c r="AX217" s="12" t="s">
        <v>69</v>
      </c>
      <c r="AY217" s="232" t="s">
        <v>151</v>
      </c>
    </row>
    <row r="218" s="12" customFormat="1">
      <c r="A218" s="12"/>
      <c r="B218" s="221"/>
      <c r="C218" s="222"/>
      <c r="D218" s="223" t="s">
        <v>175</v>
      </c>
      <c r="E218" s="224" t="s">
        <v>19</v>
      </c>
      <c r="F218" s="225" t="s">
        <v>426</v>
      </c>
      <c r="G218" s="222"/>
      <c r="H218" s="226">
        <v>2</v>
      </c>
      <c r="I218" s="227"/>
      <c r="J218" s="222"/>
      <c r="K218" s="222"/>
      <c r="L218" s="228"/>
      <c r="M218" s="229"/>
      <c r="N218" s="230"/>
      <c r="O218" s="230"/>
      <c r="P218" s="230"/>
      <c r="Q218" s="230"/>
      <c r="R218" s="230"/>
      <c r="S218" s="230"/>
      <c r="T218" s="23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2" t="s">
        <v>175</v>
      </c>
      <c r="AU218" s="232" t="s">
        <v>79</v>
      </c>
      <c r="AV218" s="12" t="s">
        <v>79</v>
      </c>
      <c r="AW218" s="12" t="s">
        <v>31</v>
      </c>
      <c r="AX218" s="12" t="s">
        <v>69</v>
      </c>
      <c r="AY218" s="232" t="s">
        <v>151</v>
      </c>
    </row>
    <row r="219" s="14" customFormat="1">
      <c r="A219" s="14"/>
      <c r="B219" s="250"/>
      <c r="C219" s="251"/>
      <c r="D219" s="223" t="s">
        <v>175</v>
      </c>
      <c r="E219" s="252" t="s">
        <v>19</v>
      </c>
      <c r="F219" s="253" t="s">
        <v>249</v>
      </c>
      <c r="G219" s="251"/>
      <c r="H219" s="254">
        <v>1704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0" t="s">
        <v>175</v>
      </c>
      <c r="AU219" s="260" t="s">
        <v>79</v>
      </c>
      <c r="AV219" s="14" t="s">
        <v>150</v>
      </c>
      <c r="AW219" s="14" t="s">
        <v>31</v>
      </c>
      <c r="AX219" s="14" t="s">
        <v>77</v>
      </c>
      <c r="AY219" s="260" t="s">
        <v>151</v>
      </c>
    </row>
    <row r="220" s="2" customFormat="1" ht="21.75" customHeight="1">
      <c r="A220" s="41"/>
      <c r="B220" s="42"/>
      <c r="C220" s="208" t="s">
        <v>427</v>
      </c>
      <c r="D220" s="208" t="s">
        <v>152</v>
      </c>
      <c r="E220" s="209" t="s">
        <v>428</v>
      </c>
      <c r="F220" s="210" t="s">
        <v>429</v>
      </c>
      <c r="G220" s="211" t="s">
        <v>276</v>
      </c>
      <c r="H220" s="212">
        <v>0.48399999999999999</v>
      </c>
      <c r="I220" s="213"/>
      <c r="J220" s="214">
        <f>ROUND(I220*H220,2)</f>
        <v>0</v>
      </c>
      <c r="K220" s="210" t="s">
        <v>239</v>
      </c>
      <c r="L220" s="47"/>
      <c r="M220" s="215" t="s">
        <v>19</v>
      </c>
      <c r="N220" s="216" t="s">
        <v>40</v>
      </c>
      <c r="O220" s="87"/>
      <c r="P220" s="217">
        <f>O220*H220</f>
        <v>0</v>
      </c>
      <c r="Q220" s="217">
        <v>2.5018699999999998</v>
      </c>
      <c r="R220" s="217">
        <f>Q220*H220</f>
        <v>1.2109050799999999</v>
      </c>
      <c r="S220" s="217">
        <v>0</v>
      </c>
      <c r="T220" s="218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9" t="s">
        <v>150</v>
      </c>
      <c r="AT220" s="219" t="s">
        <v>152</v>
      </c>
      <c r="AU220" s="219" t="s">
        <v>79</v>
      </c>
      <c r="AY220" s="20" t="s">
        <v>151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0" t="s">
        <v>77</v>
      </c>
      <c r="BK220" s="220">
        <f>ROUND(I220*H220,2)</f>
        <v>0</v>
      </c>
      <c r="BL220" s="20" t="s">
        <v>150</v>
      </c>
      <c r="BM220" s="219" t="s">
        <v>430</v>
      </c>
    </row>
    <row r="221" s="2" customFormat="1">
      <c r="A221" s="41"/>
      <c r="B221" s="42"/>
      <c r="C221" s="43"/>
      <c r="D221" s="245" t="s">
        <v>241</v>
      </c>
      <c r="E221" s="43"/>
      <c r="F221" s="246" t="s">
        <v>431</v>
      </c>
      <c r="G221" s="43"/>
      <c r="H221" s="43"/>
      <c r="I221" s="247"/>
      <c r="J221" s="43"/>
      <c r="K221" s="43"/>
      <c r="L221" s="47"/>
      <c r="M221" s="248"/>
      <c r="N221" s="249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241</v>
      </c>
      <c r="AU221" s="20" t="s">
        <v>79</v>
      </c>
    </row>
    <row r="222" s="12" customFormat="1">
      <c r="A222" s="12"/>
      <c r="B222" s="221"/>
      <c r="C222" s="222"/>
      <c r="D222" s="223" t="s">
        <v>175</v>
      </c>
      <c r="E222" s="224" t="s">
        <v>19</v>
      </c>
      <c r="F222" s="225" t="s">
        <v>432</v>
      </c>
      <c r="G222" s="222"/>
      <c r="H222" s="226">
        <v>0.48399999999999999</v>
      </c>
      <c r="I222" s="227"/>
      <c r="J222" s="222"/>
      <c r="K222" s="222"/>
      <c r="L222" s="228"/>
      <c r="M222" s="229"/>
      <c r="N222" s="230"/>
      <c r="O222" s="230"/>
      <c r="P222" s="230"/>
      <c r="Q222" s="230"/>
      <c r="R222" s="230"/>
      <c r="S222" s="230"/>
      <c r="T222" s="231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32" t="s">
        <v>175</v>
      </c>
      <c r="AU222" s="232" t="s">
        <v>79</v>
      </c>
      <c r="AV222" s="12" t="s">
        <v>79</v>
      </c>
      <c r="AW222" s="12" t="s">
        <v>31</v>
      </c>
      <c r="AX222" s="12" t="s">
        <v>69</v>
      </c>
      <c r="AY222" s="232" t="s">
        <v>151</v>
      </c>
    </row>
    <row r="223" s="14" customFormat="1">
      <c r="A223" s="14"/>
      <c r="B223" s="250"/>
      <c r="C223" s="251"/>
      <c r="D223" s="223" t="s">
        <v>175</v>
      </c>
      <c r="E223" s="252" t="s">
        <v>19</v>
      </c>
      <c r="F223" s="253" t="s">
        <v>249</v>
      </c>
      <c r="G223" s="251"/>
      <c r="H223" s="254">
        <v>0.48399999999999999</v>
      </c>
      <c r="I223" s="255"/>
      <c r="J223" s="251"/>
      <c r="K223" s="251"/>
      <c r="L223" s="256"/>
      <c r="M223" s="257"/>
      <c r="N223" s="258"/>
      <c r="O223" s="258"/>
      <c r="P223" s="258"/>
      <c r="Q223" s="258"/>
      <c r="R223" s="258"/>
      <c r="S223" s="258"/>
      <c r="T223" s="25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0" t="s">
        <v>175</v>
      </c>
      <c r="AU223" s="260" t="s">
        <v>79</v>
      </c>
      <c r="AV223" s="14" t="s">
        <v>150</v>
      </c>
      <c r="AW223" s="14" t="s">
        <v>31</v>
      </c>
      <c r="AX223" s="14" t="s">
        <v>77</v>
      </c>
      <c r="AY223" s="260" t="s">
        <v>151</v>
      </c>
    </row>
    <row r="224" s="2" customFormat="1" ht="16.5" customHeight="1">
      <c r="A224" s="41"/>
      <c r="B224" s="42"/>
      <c r="C224" s="208" t="s">
        <v>433</v>
      </c>
      <c r="D224" s="208" t="s">
        <v>152</v>
      </c>
      <c r="E224" s="209" t="s">
        <v>434</v>
      </c>
      <c r="F224" s="210" t="s">
        <v>435</v>
      </c>
      <c r="G224" s="211" t="s">
        <v>245</v>
      </c>
      <c r="H224" s="212">
        <v>1.3200000000000001</v>
      </c>
      <c r="I224" s="213"/>
      <c r="J224" s="214">
        <f>ROUND(I224*H224,2)</f>
        <v>0</v>
      </c>
      <c r="K224" s="210" t="s">
        <v>239</v>
      </c>
      <c r="L224" s="47"/>
      <c r="M224" s="215" t="s">
        <v>19</v>
      </c>
      <c r="N224" s="216" t="s">
        <v>40</v>
      </c>
      <c r="O224" s="87"/>
      <c r="P224" s="217">
        <f>O224*H224</f>
        <v>0</v>
      </c>
      <c r="Q224" s="217">
        <v>0.0029399999999999999</v>
      </c>
      <c r="R224" s="217">
        <f>Q224*H224</f>
        <v>0.0038808000000000002</v>
      </c>
      <c r="S224" s="217">
        <v>0</v>
      </c>
      <c r="T224" s="218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9" t="s">
        <v>150</v>
      </c>
      <c r="AT224" s="219" t="s">
        <v>152</v>
      </c>
      <c r="AU224" s="219" t="s">
        <v>79</v>
      </c>
      <c r="AY224" s="20" t="s">
        <v>151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20" t="s">
        <v>77</v>
      </c>
      <c r="BK224" s="220">
        <f>ROUND(I224*H224,2)</f>
        <v>0</v>
      </c>
      <c r="BL224" s="20" t="s">
        <v>150</v>
      </c>
      <c r="BM224" s="219" t="s">
        <v>436</v>
      </c>
    </row>
    <row r="225" s="2" customFormat="1">
      <c r="A225" s="41"/>
      <c r="B225" s="42"/>
      <c r="C225" s="43"/>
      <c r="D225" s="245" t="s">
        <v>241</v>
      </c>
      <c r="E225" s="43"/>
      <c r="F225" s="246" t="s">
        <v>437</v>
      </c>
      <c r="G225" s="43"/>
      <c r="H225" s="43"/>
      <c r="I225" s="247"/>
      <c r="J225" s="43"/>
      <c r="K225" s="43"/>
      <c r="L225" s="47"/>
      <c r="M225" s="248"/>
      <c r="N225" s="249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241</v>
      </c>
      <c r="AU225" s="20" t="s">
        <v>79</v>
      </c>
    </row>
    <row r="226" s="12" customFormat="1">
      <c r="A226" s="12"/>
      <c r="B226" s="221"/>
      <c r="C226" s="222"/>
      <c r="D226" s="223" t="s">
        <v>175</v>
      </c>
      <c r="E226" s="224" t="s">
        <v>19</v>
      </c>
      <c r="F226" s="225" t="s">
        <v>438</v>
      </c>
      <c r="G226" s="222"/>
      <c r="H226" s="226">
        <v>1.3200000000000001</v>
      </c>
      <c r="I226" s="227"/>
      <c r="J226" s="222"/>
      <c r="K226" s="222"/>
      <c r="L226" s="228"/>
      <c r="M226" s="229"/>
      <c r="N226" s="230"/>
      <c r="O226" s="230"/>
      <c r="P226" s="230"/>
      <c r="Q226" s="230"/>
      <c r="R226" s="230"/>
      <c r="S226" s="230"/>
      <c r="T226" s="231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2" t="s">
        <v>175</v>
      </c>
      <c r="AU226" s="232" t="s">
        <v>79</v>
      </c>
      <c r="AV226" s="12" t="s">
        <v>79</v>
      </c>
      <c r="AW226" s="12" t="s">
        <v>31</v>
      </c>
      <c r="AX226" s="12" t="s">
        <v>69</v>
      </c>
      <c r="AY226" s="232" t="s">
        <v>151</v>
      </c>
    </row>
    <row r="227" s="14" customFormat="1">
      <c r="A227" s="14"/>
      <c r="B227" s="250"/>
      <c r="C227" s="251"/>
      <c r="D227" s="223" t="s">
        <v>175</v>
      </c>
      <c r="E227" s="252" t="s">
        <v>19</v>
      </c>
      <c r="F227" s="253" t="s">
        <v>249</v>
      </c>
      <c r="G227" s="251"/>
      <c r="H227" s="254">
        <v>1.3200000000000001</v>
      </c>
      <c r="I227" s="255"/>
      <c r="J227" s="251"/>
      <c r="K227" s="251"/>
      <c r="L227" s="256"/>
      <c r="M227" s="257"/>
      <c r="N227" s="258"/>
      <c r="O227" s="258"/>
      <c r="P227" s="258"/>
      <c r="Q227" s="258"/>
      <c r="R227" s="258"/>
      <c r="S227" s="258"/>
      <c r="T227" s="25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0" t="s">
        <v>175</v>
      </c>
      <c r="AU227" s="260" t="s">
        <v>79</v>
      </c>
      <c r="AV227" s="14" t="s">
        <v>150</v>
      </c>
      <c r="AW227" s="14" t="s">
        <v>31</v>
      </c>
      <c r="AX227" s="14" t="s">
        <v>77</v>
      </c>
      <c r="AY227" s="260" t="s">
        <v>151</v>
      </c>
    </row>
    <row r="228" s="2" customFormat="1" ht="16.5" customHeight="1">
      <c r="A228" s="41"/>
      <c r="B228" s="42"/>
      <c r="C228" s="208" t="s">
        <v>439</v>
      </c>
      <c r="D228" s="208" t="s">
        <v>152</v>
      </c>
      <c r="E228" s="209" t="s">
        <v>440</v>
      </c>
      <c r="F228" s="210" t="s">
        <v>441</v>
      </c>
      <c r="G228" s="211" t="s">
        <v>245</v>
      </c>
      <c r="H228" s="212">
        <v>1.3200000000000001</v>
      </c>
      <c r="I228" s="213"/>
      <c r="J228" s="214">
        <f>ROUND(I228*H228,2)</f>
        <v>0</v>
      </c>
      <c r="K228" s="210" t="s">
        <v>239</v>
      </c>
      <c r="L228" s="47"/>
      <c r="M228" s="215" t="s">
        <v>19</v>
      </c>
      <c r="N228" s="216" t="s">
        <v>40</v>
      </c>
      <c r="O228" s="87"/>
      <c r="P228" s="217">
        <f>O228*H228</f>
        <v>0</v>
      </c>
      <c r="Q228" s="217">
        <v>0</v>
      </c>
      <c r="R228" s="217">
        <f>Q228*H228</f>
        <v>0</v>
      </c>
      <c r="S228" s="217">
        <v>0</v>
      </c>
      <c r="T228" s="218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9" t="s">
        <v>150</v>
      </c>
      <c r="AT228" s="219" t="s">
        <v>152</v>
      </c>
      <c r="AU228" s="219" t="s">
        <v>79</v>
      </c>
      <c r="AY228" s="20" t="s">
        <v>151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20" t="s">
        <v>77</v>
      </c>
      <c r="BK228" s="220">
        <f>ROUND(I228*H228,2)</f>
        <v>0</v>
      </c>
      <c r="BL228" s="20" t="s">
        <v>150</v>
      </c>
      <c r="BM228" s="219" t="s">
        <v>442</v>
      </c>
    </row>
    <row r="229" s="2" customFormat="1">
      <c r="A229" s="41"/>
      <c r="B229" s="42"/>
      <c r="C229" s="43"/>
      <c r="D229" s="245" t="s">
        <v>241</v>
      </c>
      <c r="E229" s="43"/>
      <c r="F229" s="246" t="s">
        <v>443</v>
      </c>
      <c r="G229" s="43"/>
      <c r="H229" s="43"/>
      <c r="I229" s="247"/>
      <c r="J229" s="43"/>
      <c r="K229" s="43"/>
      <c r="L229" s="47"/>
      <c r="M229" s="248"/>
      <c r="N229" s="249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241</v>
      </c>
      <c r="AU229" s="20" t="s">
        <v>79</v>
      </c>
    </row>
    <row r="230" s="2" customFormat="1" ht="16.5" customHeight="1">
      <c r="A230" s="41"/>
      <c r="B230" s="42"/>
      <c r="C230" s="208" t="s">
        <v>444</v>
      </c>
      <c r="D230" s="208" t="s">
        <v>152</v>
      </c>
      <c r="E230" s="209" t="s">
        <v>445</v>
      </c>
      <c r="F230" s="210" t="s">
        <v>446</v>
      </c>
      <c r="G230" s="211" t="s">
        <v>332</v>
      </c>
      <c r="H230" s="212">
        <v>0.025999999999999999</v>
      </c>
      <c r="I230" s="213"/>
      <c r="J230" s="214">
        <f>ROUND(I230*H230,2)</f>
        <v>0</v>
      </c>
      <c r="K230" s="210" t="s">
        <v>239</v>
      </c>
      <c r="L230" s="47"/>
      <c r="M230" s="215" t="s">
        <v>19</v>
      </c>
      <c r="N230" s="216" t="s">
        <v>40</v>
      </c>
      <c r="O230" s="87"/>
      <c r="P230" s="217">
        <f>O230*H230</f>
        <v>0</v>
      </c>
      <c r="Q230" s="217">
        <v>1.06277</v>
      </c>
      <c r="R230" s="217">
        <f>Q230*H230</f>
        <v>0.02763202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150</v>
      </c>
      <c r="AT230" s="219" t="s">
        <v>152</v>
      </c>
      <c r="AU230" s="219" t="s">
        <v>79</v>
      </c>
      <c r="AY230" s="20" t="s">
        <v>151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77</v>
      </c>
      <c r="BK230" s="220">
        <f>ROUND(I230*H230,2)</f>
        <v>0</v>
      </c>
      <c r="BL230" s="20" t="s">
        <v>150</v>
      </c>
      <c r="BM230" s="219" t="s">
        <v>447</v>
      </c>
    </row>
    <row r="231" s="2" customFormat="1">
      <c r="A231" s="41"/>
      <c r="B231" s="42"/>
      <c r="C231" s="43"/>
      <c r="D231" s="245" t="s">
        <v>241</v>
      </c>
      <c r="E231" s="43"/>
      <c r="F231" s="246" t="s">
        <v>448</v>
      </c>
      <c r="G231" s="43"/>
      <c r="H231" s="43"/>
      <c r="I231" s="247"/>
      <c r="J231" s="43"/>
      <c r="K231" s="43"/>
      <c r="L231" s="47"/>
      <c r="M231" s="248"/>
      <c r="N231" s="249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241</v>
      </c>
      <c r="AU231" s="20" t="s">
        <v>79</v>
      </c>
    </row>
    <row r="232" s="12" customFormat="1">
      <c r="A232" s="12"/>
      <c r="B232" s="221"/>
      <c r="C232" s="222"/>
      <c r="D232" s="223" t="s">
        <v>175</v>
      </c>
      <c r="E232" s="224" t="s">
        <v>19</v>
      </c>
      <c r="F232" s="225" t="s">
        <v>449</v>
      </c>
      <c r="G232" s="222"/>
      <c r="H232" s="226">
        <v>0.025999999999999999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2" t="s">
        <v>175</v>
      </c>
      <c r="AU232" s="232" t="s">
        <v>79</v>
      </c>
      <c r="AV232" s="12" t="s">
        <v>79</v>
      </c>
      <c r="AW232" s="12" t="s">
        <v>31</v>
      </c>
      <c r="AX232" s="12" t="s">
        <v>69</v>
      </c>
      <c r="AY232" s="232" t="s">
        <v>151</v>
      </c>
    </row>
    <row r="233" s="14" customFormat="1">
      <c r="A233" s="14"/>
      <c r="B233" s="250"/>
      <c r="C233" s="251"/>
      <c r="D233" s="223" t="s">
        <v>175</v>
      </c>
      <c r="E233" s="252" t="s">
        <v>19</v>
      </c>
      <c r="F233" s="253" t="s">
        <v>249</v>
      </c>
      <c r="G233" s="251"/>
      <c r="H233" s="254">
        <v>0.025999999999999999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175</v>
      </c>
      <c r="AU233" s="260" t="s">
        <v>79</v>
      </c>
      <c r="AV233" s="14" t="s">
        <v>150</v>
      </c>
      <c r="AW233" s="14" t="s">
        <v>31</v>
      </c>
      <c r="AX233" s="14" t="s">
        <v>77</v>
      </c>
      <c r="AY233" s="260" t="s">
        <v>151</v>
      </c>
    </row>
    <row r="234" s="11" customFormat="1" ht="22.8" customHeight="1">
      <c r="A234" s="11"/>
      <c r="B234" s="194"/>
      <c r="C234" s="195"/>
      <c r="D234" s="196" t="s">
        <v>68</v>
      </c>
      <c r="E234" s="243" t="s">
        <v>160</v>
      </c>
      <c r="F234" s="243" t="s">
        <v>450</v>
      </c>
      <c r="G234" s="195"/>
      <c r="H234" s="195"/>
      <c r="I234" s="198"/>
      <c r="J234" s="244">
        <f>BK234</f>
        <v>0</v>
      </c>
      <c r="K234" s="195"/>
      <c r="L234" s="200"/>
      <c r="M234" s="201"/>
      <c r="N234" s="202"/>
      <c r="O234" s="202"/>
      <c r="P234" s="203">
        <f>SUM(P235:P249)</f>
        <v>0</v>
      </c>
      <c r="Q234" s="202"/>
      <c r="R234" s="203">
        <f>SUM(R235:R249)</f>
        <v>0.40425475</v>
      </c>
      <c r="S234" s="202"/>
      <c r="T234" s="204">
        <f>SUM(T235:T249)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205" t="s">
        <v>77</v>
      </c>
      <c r="AT234" s="206" t="s">
        <v>68</v>
      </c>
      <c r="AU234" s="206" t="s">
        <v>77</v>
      </c>
      <c r="AY234" s="205" t="s">
        <v>151</v>
      </c>
      <c r="BK234" s="207">
        <f>SUM(BK235:BK249)</f>
        <v>0</v>
      </c>
    </row>
    <row r="235" s="2" customFormat="1" ht="37.8" customHeight="1">
      <c r="A235" s="41"/>
      <c r="B235" s="42"/>
      <c r="C235" s="208" t="s">
        <v>451</v>
      </c>
      <c r="D235" s="208" t="s">
        <v>152</v>
      </c>
      <c r="E235" s="209" t="s">
        <v>452</v>
      </c>
      <c r="F235" s="210" t="s">
        <v>453</v>
      </c>
      <c r="G235" s="211" t="s">
        <v>276</v>
      </c>
      <c r="H235" s="212">
        <v>7.6559999999999997</v>
      </c>
      <c r="I235" s="213"/>
      <c r="J235" s="214">
        <f>ROUND(I235*H235,2)</f>
        <v>0</v>
      </c>
      <c r="K235" s="210" t="s">
        <v>239</v>
      </c>
      <c r="L235" s="47"/>
      <c r="M235" s="215" t="s">
        <v>19</v>
      </c>
      <c r="N235" s="216" t="s">
        <v>40</v>
      </c>
      <c r="O235" s="87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9" t="s">
        <v>150</v>
      </c>
      <c r="AT235" s="219" t="s">
        <v>152</v>
      </c>
      <c r="AU235" s="219" t="s">
        <v>79</v>
      </c>
      <c r="AY235" s="20" t="s">
        <v>151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0" t="s">
        <v>77</v>
      </c>
      <c r="BK235" s="220">
        <f>ROUND(I235*H235,2)</f>
        <v>0</v>
      </c>
      <c r="BL235" s="20" t="s">
        <v>150</v>
      </c>
      <c r="BM235" s="219" t="s">
        <v>454</v>
      </c>
    </row>
    <row r="236" s="2" customFormat="1">
      <c r="A236" s="41"/>
      <c r="B236" s="42"/>
      <c r="C236" s="43"/>
      <c r="D236" s="245" t="s">
        <v>241</v>
      </c>
      <c r="E236" s="43"/>
      <c r="F236" s="246" t="s">
        <v>455</v>
      </c>
      <c r="G236" s="43"/>
      <c r="H236" s="43"/>
      <c r="I236" s="247"/>
      <c r="J236" s="43"/>
      <c r="K236" s="43"/>
      <c r="L236" s="47"/>
      <c r="M236" s="248"/>
      <c r="N236" s="249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241</v>
      </c>
      <c r="AU236" s="20" t="s">
        <v>79</v>
      </c>
    </row>
    <row r="237" s="12" customFormat="1">
      <c r="A237" s="12"/>
      <c r="B237" s="221"/>
      <c r="C237" s="222"/>
      <c r="D237" s="223" t="s">
        <v>175</v>
      </c>
      <c r="E237" s="224" t="s">
        <v>19</v>
      </c>
      <c r="F237" s="225" t="s">
        <v>456</v>
      </c>
      <c r="G237" s="222"/>
      <c r="H237" s="226">
        <v>7.6559999999999997</v>
      </c>
      <c r="I237" s="227"/>
      <c r="J237" s="222"/>
      <c r="K237" s="222"/>
      <c r="L237" s="228"/>
      <c r="M237" s="229"/>
      <c r="N237" s="230"/>
      <c r="O237" s="230"/>
      <c r="P237" s="230"/>
      <c r="Q237" s="230"/>
      <c r="R237" s="230"/>
      <c r="S237" s="230"/>
      <c r="T237" s="231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32" t="s">
        <v>175</v>
      </c>
      <c r="AU237" s="232" t="s">
        <v>79</v>
      </c>
      <c r="AV237" s="12" t="s">
        <v>79</v>
      </c>
      <c r="AW237" s="12" t="s">
        <v>31</v>
      </c>
      <c r="AX237" s="12" t="s">
        <v>69</v>
      </c>
      <c r="AY237" s="232" t="s">
        <v>151</v>
      </c>
    </row>
    <row r="238" s="14" customFormat="1">
      <c r="A238" s="14"/>
      <c r="B238" s="250"/>
      <c r="C238" s="251"/>
      <c r="D238" s="223" t="s">
        <v>175</v>
      </c>
      <c r="E238" s="252" t="s">
        <v>19</v>
      </c>
      <c r="F238" s="253" t="s">
        <v>249</v>
      </c>
      <c r="G238" s="251"/>
      <c r="H238" s="254">
        <v>7.6559999999999997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175</v>
      </c>
      <c r="AU238" s="260" t="s">
        <v>79</v>
      </c>
      <c r="AV238" s="14" t="s">
        <v>150</v>
      </c>
      <c r="AW238" s="14" t="s">
        <v>31</v>
      </c>
      <c r="AX238" s="14" t="s">
        <v>77</v>
      </c>
      <c r="AY238" s="260" t="s">
        <v>151</v>
      </c>
    </row>
    <row r="239" s="2" customFormat="1" ht="37.8" customHeight="1">
      <c r="A239" s="41"/>
      <c r="B239" s="42"/>
      <c r="C239" s="208" t="s">
        <v>457</v>
      </c>
      <c r="D239" s="208" t="s">
        <v>152</v>
      </c>
      <c r="E239" s="209" t="s">
        <v>458</v>
      </c>
      <c r="F239" s="210" t="s">
        <v>459</v>
      </c>
      <c r="G239" s="211" t="s">
        <v>245</v>
      </c>
      <c r="H239" s="212">
        <v>10.08</v>
      </c>
      <c r="I239" s="213"/>
      <c r="J239" s="214">
        <f>ROUND(I239*H239,2)</f>
        <v>0</v>
      </c>
      <c r="K239" s="210" t="s">
        <v>239</v>
      </c>
      <c r="L239" s="47"/>
      <c r="M239" s="215" t="s">
        <v>19</v>
      </c>
      <c r="N239" s="216" t="s">
        <v>40</v>
      </c>
      <c r="O239" s="87"/>
      <c r="P239" s="217">
        <f>O239*H239</f>
        <v>0</v>
      </c>
      <c r="Q239" s="217">
        <v>0.0086499999999999997</v>
      </c>
      <c r="R239" s="217">
        <f>Q239*H239</f>
        <v>0.087191999999999992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150</v>
      </c>
      <c r="AT239" s="219" t="s">
        <v>152</v>
      </c>
      <c r="AU239" s="219" t="s">
        <v>79</v>
      </c>
      <c r="AY239" s="20" t="s">
        <v>151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77</v>
      </c>
      <c r="BK239" s="220">
        <f>ROUND(I239*H239,2)</f>
        <v>0</v>
      </c>
      <c r="BL239" s="20" t="s">
        <v>150</v>
      </c>
      <c r="BM239" s="219" t="s">
        <v>460</v>
      </c>
    </row>
    <row r="240" s="2" customFormat="1">
      <c r="A240" s="41"/>
      <c r="B240" s="42"/>
      <c r="C240" s="43"/>
      <c r="D240" s="245" t="s">
        <v>241</v>
      </c>
      <c r="E240" s="43"/>
      <c r="F240" s="246" t="s">
        <v>461</v>
      </c>
      <c r="G240" s="43"/>
      <c r="H240" s="43"/>
      <c r="I240" s="247"/>
      <c r="J240" s="43"/>
      <c r="K240" s="43"/>
      <c r="L240" s="47"/>
      <c r="M240" s="248"/>
      <c r="N240" s="249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241</v>
      </c>
      <c r="AU240" s="20" t="s">
        <v>79</v>
      </c>
    </row>
    <row r="241" s="12" customFormat="1">
      <c r="A241" s="12"/>
      <c r="B241" s="221"/>
      <c r="C241" s="222"/>
      <c r="D241" s="223" t="s">
        <v>175</v>
      </c>
      <c r="E241" s="224" t="s">
        <v>19</v>
      </c>
      <c r="F241" s="225" t="s">
        <v>462</v>
      </c>
      <c r="G241" s="222"/>
      <c r="H241" s="226">
        <v>10.08</v>
      </c>
      <c r="I241" s="227"/>
      <c r="J241" s="222"/>
      <c r="K241" s="222"/>
      <c r="L241" s="228"/>
      <c r="M241" s="229"/>
      <c r="N241" s="230"/>
      <c r="O241" s="230"/>
      <c r="P241" s="230"/>
      <c r="Q241" s="230"/>
      <c r="R241" s="230"/>
      <c r="S241" s="230"/>
      <c r="T241" s="231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2" t="s">
        <v>175</v>
      </c>
      <c r="AU241" s="232" t="s">
        <v>79</v>
      </c>
      <c r="AV241" s="12" t="s">
        <v>79</v>
      </c>
      <c r="AW241" s="12" t="s">
        <v>31</v>
      </c>
      <c r="AX241" s="12" t="s">
        <v>69</v>
      </c>
      <c r="AY241" s="232" t="s">
        <v>151</v>
      </c>
    </row>
    <row r="242" s="14" customFormat="1">
      <c r="A242" s="14"/>
      <c r="B242" s="250"/>
      <c r="C242" s="251"/>
      <c r="D242" s="223" t="s">
        <v>175</v>
      </c>
      <c r="E242" s="252" t="s">
        <v>19</v>
      </c>
      <c r="F242" s="253" t="s">
        <v>249</v>
      </c>
      <c r="G242" s="251"/>
      <c r="H242" s="254">
        <v>10.08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175</v>
      </c>
      <c r="AU242" s="260" t="s">
        <v>79</v>
      </c>
      <c r="AV242" s="14" t="s">
        <v>150</v>
      </c>
      <c r="AW242" s="14" t="s">
        <v>31</v>
      </c>
      <c r="AX242" s="14" t="s">
        <v>77</v>
      </c>
      <c r="AY242" s="260" t="s">
        <v>151</v>
      </c>
    </row>
    <row r="243" s="2" customFormat="1" ht="37.8" customHeight="1">
      <c r="A243" s="41"/>
      <c r="B243" s="42"/>
      <c r="C243" s="208" t="s">
        <v>463</v>
      </c>
      <c r="D243" s="208" t="s">
        <v>152</v>
      </c>
      <c r="E243" s="209" t="s">
        <v>464</v>
      </c>
      <c r="F243" s="210" t="s">
        <v>465</v>
      </c>
      <c r="G243" s="211" t="s">
        <v>245</v>
      </c>
      <c r="H243" s="212">
        <v>10.08</v>
      </c>
      <c r="I243" s="213"/>
      <c r="J243" s="214">
        <f>ROUND(I243*H243,2)</f>
        <v>0</v>
      </c>
      <c r="K243" s="210" t="s">
        <v>239</v>
      </c>
      <c r="L243" s="47"/>
      <c r="M243" s="215" t="s">
        <v>19</v>
      </c>
      <c r="N243" s="216" t="s">
        <v>40</v>
      </c>
      <c r="O243" s="87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9" t="s">
        <v>150</v>
      </c>
      <c r="AT243" s="219" t="s">
        <v>152</v>
      </c>
      <c r="AU243" s="219" t="s">
        <v>79</v>
      </c>
      <c r="AY243" s="20" t="s">
        <v>151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77</v>
      </c>
      <c r="BK243" s="220">
        <f>ROUND(I243*H243,2)</f>
        <v>0</v>
      </c>
      <c r="BL243" s="20" t="s">
        <v>150</v>
      </c>
      <c r="BM243" s="219" t="s">
        <v>466</v>
      </c>
    </row>
    <row r="244" s="2" customFormat="1">
      <c r="A244" s="41"/>
      <c r="B244" s="42"/>
      <c r="C244" s="43"/>
      <c r="D244" s="245" t="s">
        <v>241</v>
      </c>
      <c r="E244" s="43"/>
      <c r="F244" s="246" t="s">
        <v>467</v>
      </c>
      <c r="G244" s="43"/>
      <c r="H244" s="43"/>
      <c r="I244" s="247"/>
      <c r="J244" s="43"/>
      <c r="K244" s="43"/>
      <c r="L244" s="47"/>
      <c r="M244" s="248"/>
      <c r="N244" s="249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241</v>
      </c>
      <c r="AU244" s="20" t="s">
        <v>79</v>
      </c>
    </row>
    <row r="245" s="2" customFormat="1" ht="44.25" customHeight="1">
      <c r="A245" s="41"/>
      <c r="B245" s="42"/>
      <c r="C245" s="208" t="s">
        <v>468</v>
      </c>
      <c r="D245" s="208" t="s">
        <v>152</v>
      </c>
      <c r="E245" s="209" t="s">
        <v>469</v>
      </c>
      <c r="F245" s="210" t="s">
        <v>470</v>
      </c>
      <c r="G245" s="211" t="s">
        <v>332</v>
      </c>
      <c r="H245" s="212">
        <v>0.30499999999999999</v>
      </c>
      <c r="I245" s="213"/>
      <c r="J245" s="214">
        <f>ROUND(I245*H245,2)</f>
        <v>0</v>
      </c>
      <c r="K245" s="210" t="s">
        <v>239</v>
      </c>
      <c r="L245" s="47"/>
      <c r="M245" s="215" t="s">
        <v>19</v>
      </c>
      <c r="N245" s="216" t="s">
        <v>40</v>
      </c>
      <c r="O245" s="87"/>
      <c r="P245" s="217">
        <f>O245*H245</f>
        <v>0</v>
      </c>
      <c r="Q245" s="217">
        <v>1.03955</v>
      </c>
      <c r="R245" s="217">
        <f>Q245*H245</f>
        <v>0.31706275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150</v>
      </c>
      <c r="AT245" s="219" t="s">
        <v>152</v>
      </c>
      <c r="AU245" s="219" t="s">
        <v>79</v>
      </c>
      <c r="AY245" s="20" t="s">
        <v>151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77</v>
      </c>
      <c r="BK245" s="220">
        <f>ROUND(I245*H245,2)</f>
        <v>0</v>
      </c>
      <c r="BL245" s="20" t="s">
        <v>150</v>
      </c>
      <c r="BM245" s="219" t="s">
        <v>471</v>
      </c>
    </row>
    <row r="246" s="2" customFormat="1">
      <c r="A246" s="41"/>
      <c r="B246" s="42"/>
      <c r="C246" s="43"/>
      <c r="D246" s="245" t="s">
        <v>241</v>
      </c>
      <c r="E246" s="43"/>
      <c r="F246" s="246" t="s">
        <v>472</v>
      </c>
      <c r="G246" s="43"/>
      <c r="H246" s="43"/>
      <c r="I246" s="247"/>
      <c r="J246" s="43"/>
      <c r="K246" s="43"/>
      <c r="L246" s="47"/>
      <c r="M246" s="248"/>
      <c r="N246" s="249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241</v>
      </c>
      <c r="AU246" s="20" t="s">
        <v>79</v>
      </c>
    </row>
    <row r="247" s="12" customFormat="1">
      <c r="A247" s="12"/>
      <c r="B247" s="221"/>
      <c r="C247" s="222"/>
      <c r="D247" s="223" t="s">
        <v>175</v>
      </c>
      <c r="E247" s="224" t="s">
        <v>19</v>
      </c>
      <c r="F247" s="225" t="s">
        <v>473</v>
      </c>
      <c r="G247" s="222"/>
      <c r="H247" s="226">
        <v>0.19800000000000001</v>
      </c>
      <c r="I247" s="227"/>
      <c r="J247" s="222"/>
      <c r="K247" s="222"/>
      <c r="L247" s="228"/>
      <c r="M247" s="229"/>
      <c r="N247" s="230"/>
      <c r="O247" s="230"/>
      <c r="P247" s="230"/>
      <c r="Q247" s="230"/>
      <c r="R247" s="230"/>
      <c r="S247" s="230"/>
      <c r="T247" s="231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2" t="s">
        <v>175</v>
      </c>
      <c r="AU247" s="232" t="s">
        <v>79</v>
      </c>
      <c r="AV247" s="12" t="s">
        <v>79</v>
      </c>
      <c r="AW247" s="12" t="s">
        <v>31</v>
      </c>
      <c r="AX247" s="12" t="s">
        <v>69</v>
      </c>
      <c r="AY247" s="232" t="s">
        <v>151</v>
      </c>
    </row>
    <row r="248" s="12" customFormat="1">
      <c r="A248" s="12"/>
      <c r="B248" s="221"/>
      <c r="C248" s="222"/>
      <c r="D248" s="223" t="s">
        <v>175</v>
      </c>
      <c r="E248" s="224" t="s">
        <v>19</v>
      </c>
      <c r="F248" s="225" t="s">
        <v>474</v>
      </c>
      <c r="G248" s="222"/>
      <c r="H248" s="226">
        <v>0.107</v>
      </c>
      <c r="I248" s="227"/>
      <c r="J248" s="222"/>
      <c r="K248" s="222"/>
      <c r="L248" s="228"/>
      <c r="M248" s="229"/>
      <c r="N248" s="230"/>
      <c r="O248" s="230"/>
      <c r="P248" s="230"/>
      <c r="Q248" s="230"/>
      <c r="R248" s="230"/>
      <c r="S248" s="230"/>
      <c r="T248" s="23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2" t="s">
        <v>175</v>
      </c>
      <c r="AU248" s="232" t="s">
        <v>79</v>
      </c>
      <c r="AV248" s="12" t="s">
        <v>79</v>
      </c>
      <c r="AW248" s="12" t="s">
        <v>31</v>
      </c>
      <c r="AX248" s="12" t="s">
        <v>69</v>
      </c>
      <c r="AY248" s="232" t="s">
        <v>151</v>
      </c>
    </row>
    <row r="249" s="14" customFormat="1">
      <c r="A249" s="14"/>
      <c r="B249" s="250"/>
      <c r="C249" s="251"/>
      <c r="D249" s="223" t="s">
        <v>175</v>
      </c>
      <c r="E249" s="252" t="s">
        <v>19</v>
      </c>
      <c r="F249" s="253" t="s">
        <v>249</v>
      </c>
      <c r="G249" s="251"/>
      <c r="H249" s="254">
        <v>0.30499999999999999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175</v>
      </c>
      <c r="AU249" s="260" t="s">
        <v>79</v>
      </c>
      <c r="AV249" s="14" t="s">
        <v>150</v>
      </c>
      <c r="AW249" s="14" t="s">
        <v>31</v>
      </c>
      <c r="AX249" s="14" t="s">
        <v>77</v>
      </c>
      <c r="AY249" s="260" t="s">
        <v>151</v>
      </c>
    </row>
    <row r="250" s="11" customFormat="1" ht="22.8" customHeight="1">
      <c r="A250" s="11"/>
      <c r="B250" s="194"/>
      <c r="C250" s="195"/>
      <c r="D250" s="196" t="s">
        <v>68</v>
      </c>
      <c r="E250" s="243" t="s">
        <v>150</v>
      </c>
      <c r="F250" s="243" t="s">
        <v>475</v>
      </c>
      <c r="G250" s="195"/>
      <c r="H250" s="195"/>
      <c r="I250" s="198"/>
      <c r="J250" s="244">
        <f>BK250</f>
        <v>0</v>
      </c>
      <c r="K250" s="195"/>
      <c r="L250" s="200"/>
      <c r="M250" s="201"/>
      <c r="N250" s="202"/>
      <c r="O250" s="202"/>
      <c r="P250" s="203">
        <f>SUM(P251:P253)</f>
        <v>0</v>
      </c>
      <c r="Q250" s="202"/>
      <c r="R250" s="203">
        <f>SUM(R251:R253)</f>
        <v>0.10842</v>
      </c>
      <c r="S250" s="202"/>
      <c r="T250" s="204">
        <f>SUM(T251:T253)</f>
        <v>0</v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R250" s="205" t="s">
        <v>77</v>
      </c>
      <c r="AT250" s="206" t="s">
        <v>68</v>
      </c>
      <c r="AU250" s="206" t="s">
        <v>77</v>
      </c>
      <c r="AY250" s="205" t="s">
        <v>151</v>
      </c>
      <c r="BK250" s="207">
        <f>SUM(BK251:BK253)</f>
        <v>0</v>
      </c>
    </row>
    <row r="251" s="2" customFormat="1" ht="16.5" customHeight="1">
      <c r="A251" s="41"/>
      <c r="B251" s="42"/>
      <c r="C251" s="208" t="s">
        <v>476</v>
      </c>
      <c r="D251" s="208" t="s">
        <v>152</v>
      </c>
      <c r="E251" s="209" t="s">
        <v>477</v>
      </c>
      <c r="F251" s="210" t="s">
        <v>478</v>
      </c>
      <c r="G251" s="211" t="s">
        <v>238</v>
      </c>
      <c r="H251" s="212">
        <v>1</v>
      </c>
      <c r="I251" s="213"/>
      <c r="J251" s="214">
        <f>ROUND(I251*H251,2)</f>
        <v>0</v>
      </c>
      <c r="K251" s="210" t="s">
        <v>239</v>
      </c>
      <c r="L251" s="47"/>
      <c r="M251" s="215" t="s">
        <v>19</v>
      </c>
      <c r="N251" s="216" t="s">
        <v>40</v>
      </c>
      <c r="O251" s="87"/>
      <c r="P251" s="217">
        <f>O251*H251</f>
        <v>0</v>
      </c>
      <c r="Q251" s="217">
        <v>0.087419999999999998</v>
      </c>
      <c r="R251" s="217">
        <f>Q251*H251</f>
        <v>0.087419999999999998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150</v>
      </c>
      <c r="AT251" s="219" t="s">
        <v>152</v>
      </c>
      <c r="AU251" s="219" t="s">
        <v>79</v>
      </c>
      <c r="AY251" s="20" t="s">
        <v>151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77</v>
      </c>
      <c r="BK251" s="220">
        <f>ROUND(I251*H251,2)</f>
        <v>0</v>
      </c>
      <c r="BL251" s="20" t="s">
        <v>150</v>
      </c>
      <c r="BM251" s="219" t="s">
        <v>479</v>
      </c>
    </row>
    <row r="252" s="2" customFormat="1">
      <c r="A252" s="41"/>
      <c r="B252" s="42"/>
      <c r="C252" s="43"/>
      <c r="D252" s="245" t="s">
        <v>241</v>
      </c>
      <c r="E252" s="43"/>
      <c r="F252" s="246" t="s">
        <v>480</v>
      </c>
      <c r="G252" s="43"/>
      <c r="H252" s="43"/>
      <c r="I252" s="247"/>
      <c r="J252" s="43"/>
      <c r="K252" s="43"/>
      <c r="L252" s="47"/>
      <c r="M252" s="248"/>
      <c r="N252" s="249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241</v>
      </c>
      <c r="AU252" s="20" t="s">
        <v>79</v>
      </c>
    </row>
    <row r="253" s="2" customFormat="1" ht="16.5" customHeight="1">
      <c r="A253" s="41"/>
      <c r="B253" s="42"/>
      <c r="C253" s="261" t="s">
        <v>481</v>
      </c>
      <c r="D253" s="261" t="s">
        <v>349</v>
      </c>
      <c r="E253" s="262" t="s">
        <v>482</v>
      </c>
      <c r="F253" s="263" t="s">
        <v>483</v>
      </c>
      <c r="G253" s="264" t="s">
        <v>238</v>
      </c>
      <c r="H253" s="265">
        <v>1</v>
      </c>
      <c r="I253" s="266"/>
      <c r="J253" s="267">
        <f>ROUND(I253*H253,2)</f>
        <v>0</v>
      </c>
      <c r="K253" s="263" t="s">
        <v>239</v>
      </c>
      <c r="L253" s="268"/>
      <c r="M253" s="269" t="s">
        <v>19</v>
      </c>
      <c r="N253" s="270" t="s">
        <v>40</v>
      </c>
      <c r="O253" s="87"/>
      <c r="P253" s="217">
        <f>O253*H253</f>
        <v>0</v>
      </c>
      <c r="Q253" s="217">
        <v>0.021000000000000001</v>
      </c>
      <c r="R253" s="217">
        <f>Q253*H253</f>
        <v>0.021000000000000001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181</v>
      </c>
      <c r="AT253" s="219" t="s">
        <v>349</v>
      </c>
      <c r="AU253" s="219" t="s">
        <v>79</v>
      </c>
      <c r="AY253" s="20" t="s">
        <v>151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77</v>
      </c>
      <c r="BK253" s="220">
        <f>ROUND(I253*H253,2)</f>
        <v>0</v>
      </c>
      <c r="BL253" s="20" t="s">
        <v>150</v>
      </c>
      <c r="BM253" s="219" t="s">
        <v>484</v>
      </c>
    </row>
    <row r="254" s="11" customFormat="1" ht="22.8" customHeight="1">
      <c r="A254" s="11"/>
      <c r="B254" s="194"/>
      <c r="C254" s="195"/>
      <c r="D254" s="196" t="s">
        <v>68</v>
      </c>
      <c r="E254" s="243" t="s">
        <v>167</v>
      </c>
      <c r="F254" s="243" t="s">
        <v>485</v>
      </c>
      <c r="G254" s="195"/>
      <c r="H254" s="195"/>
      <c r="I254" s="198"/>
      <c r="J254" s="244">
        <f>BK254</f>
        <v>0</v>
      </c>
      <c r="K254" s="195"/>
      <c r="L254" s="200"/>
      <c r="M254" s="201"/>
      <c r="N254" s="202"/>
      <c r="O254" s="202"/>
      <c r="P254" s="203">
        <f>SUM(P255:P283)</f>
        <v>0</v>
      </c>
      <c r="Q254" s="202"/>
      <c r="R254" s="203">
        <f>SUM(R255:R283)</f>
        <v>501.81949999999995</v>
      </c>
      <c r="S254" s="202"/>
      <c r="T254" s="204">
        <f>SUM(T255:T283)</f>
        <v>0</v>
      </c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R254" s="205" t="s">
        <v>77</v>
      </c>
      <c r="AT254" s="206" t="s">
        <v>68</v>
      </c>
      <c r="AU254" s="206" t="s">
        <v>77</v>
      </c>
      <c r="AY254" s="205" t="s">
        <v>151</v>
      </c>
      <c r="BK254" s="207">
        <f>SUM(BK255:BK283)</f>
        <v>0</v>
      </c>
    </row>
    <row r="255" s="2" customFormat="1" ht="37.8" customHeight="1">
      <c r="A255" s="41"/>
      <c r="B255" s="42"/>
      <c r="C255" s="208" t="s">
        <v>486</v>
      </c>
      <c r="D255" s="208" t="s">
        <v>152</v>
      </c>
      <c r="E255" s="209" t="s">
        <v>487</v>
      </c>
      <c r="F255" s="210" t="s">
        <v>488</v>
      </c>
      <c r="G255" s="211" t="s">
        <v>245</v>
      </c>
      <c r="H255" s="212">
        <v>7811</v>
      </c>
      <c r="I255" s="213"/>
      <c r="J255" s="214">
        <f>ROUND(I255*H255,2)</f>
        <v>0</v>
      </c>
      <c r="K255" s="210" t="s">
        <v>239</v>
      </c>
      <c r="L255" s="47"/>
      <c r="M255" s="215" t="s">
        <v>19</v>
      </c>
      <c r="N255" s="216" t="s">
        <v>40</v>
      </c>
      <c r="O255" s="87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150</v>
      </c>
      <c r="AT255" s="219" t="s">
        <v>152</v>
      </c>
      <c r="AU255" s="219" t="s">
        <v>79</v>
      </c>
      <c r="AY255" s="20" t="s">
        <v>151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77</v>
      </c>
      <c r="BK255" s="220">
        <f>ROUND(I255*H255,2)</f>
        <v>0</v>
      </c>
      <c r="BL255" s="20" t="s">
        <v>150</v>
      </c>
      <c r="BM255" s="219" t="s">
        <v>489</v>
      </c>
    </row>
    <row r="256" s="2" customFormat="1">
      <c r="A256" s="41"/>
      <c r="B256" s="42"/>
      <c r="C256" s="43"/>
      <c r="D256" s="245" t="s">
        <v>241</v>
      </c>
      <c r="E256" s="43"/>
      <c r="F256" s="246" t="s">
        <v>490</v>
      </c>
      <c r="G256" s="43"/>
      <c r="H256" s="43"/>
      <c r="I256" s="247"/>
      <c r="J256" s="43"/>
      <c r="K256" s="43"/>
      <c r="L256" s="47"/>
      <c r="M256" s="248"/>
      <c r="N256" s="249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241</v>
      </c>
      <c r="AU256" s="20" t="s">
        <v>79</v>
      </c>
    </row>
    <row r="257" s="12" customFormat="1">
      <c r="A257" s="12"/>
      <c r="B257" s="221"/>
      <c r="C257" s="222"/>
      <c r="D257" s="223" t="s">
        <v>175</v>
      </c>
      <c r="E257" s="224" t="s">
        <v>19</v>
      </c>
      <c r="F257" s="225" t="s">
        <v>491</v>
      </c>
      <c r="G257" s="222"/>
      <c r="H257" s="226">
        <v>6292.6000000000004</v>
      </c>
      <c r="I257" s="227"/>
      <c r="J257" s="222"/>
      <c r="K257" s="222"/>
      <c r="L257" s="228"/>
      <c r="M257" s="229"/>
      <c r="N257" s="230"/>
      <c r="O257" s="230"/>
      <c r="P257" s="230"/>
      <c r="Q257" s="230"/>
      <c r="R257" s="230"/>
      <c r="S257" s="230"/>
      <c r="T257" s="231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T257" s="232" t="s">
        <v>175</v>
      </c>
      <c r="AU257" s="232" t="s">
        <v>79</v>
      </c>
      <c r="AV257" s="12" t="s">
        <v>79</v>
      </c>
      <c r="AW257" s="12" t="s">
        <v>31</v>
      </c>
      <c r="AX257" s="12" t="s">
        <v>69</v>
      </c>
      <c r="AY257" s="232" t="s">
        <v>151</v>
      </c>
    </row>
    <row r="258" s="12" customFormat="1">
      <c r="A258" s="12"/>
      <c r="B258" s="221"/>
      <c r="C258" s="222"/>
      <c r="D258" s="223" t="s">
        <v>175</v>
      </c>
      <c r="E258" s="224" t="s">
        <v>19</v>
      </c>
      <c r="F258" s="225" t="s">
        <v>492</v>
      </c>
      <c r="G258" s="222"/>
      <c r="H258" s="226">
        <v>1518.4000000000001</v>
      </c>
      <c r="I258" s="227"/>
      <c r="J258" s="222"/>
      <c r="K258" s="222"/>
      <c r="L258" s="228"/>
      <c r="M258" s="229"/>
      <c r="N258" s="230"/>
      <c r="O258" s="230"/>
      <c r="P258" s="230"/>
      <c r="Q258" s="230"/>
      <c r="R258" s="230"/>
      <c r="S258" s="230"/>
      <c r="T258" s="23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2" t="s">
        <v>175</v>
      </c>
      <c r="AU258" s="232" t="s">
        <v>79</v>
      </c>
      <c r="AV258" s="12" t="s">
        <v>79</v>
      </c>
      <c r="AW258" s="12" t="s">
        <v>31</v>
      </c>
      <c r="AX258" s="12" t="s">
        <v>69</v>
      </c>
      <c r="AY258" s="232" t="s">
        <v>151</v>
      </c>
    </row>
    <row r="259" s="14" customFormat="1">
      <c r="A259" s="14"/>
      <c r="B259" s="250"/>
      <c r="C259" s="251"/>
      <c r="D259" s="223" t="s">
        <v>175</v>
      </c>
      <c r="E259" s="252" t="s">
        <v>19</v>
      </c>
      <c r="F259" s="253" t="s">
        <v>249</v>
      </c>
      <c r="G259" s="251"/>
      <c r="H259" s="254">
        <v>7811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175</v>
      </c>
      <c r="AU259" s="260" t="s">
        <v>79</v>
      </c>
      <c r="AV259" s="14" t="s">
        <v>150</v>
      </c>
      <c r="AW259" s="14" t="s">
        <v>31</v>
      </c>
      <c r="AX259" s="14" t="s">
        <v>77</v>
      </c>
      <c r="AY259" s="260" t="s">
        <v>151</v>
      </c>
    </row>
    <row r="260" s="2" customFormat="1" ht="16.5" customHeight="1">
      <c r="A260" s="41"/>
      <c r="B260" s="42"/>
      <c r="C260" s="261" t="s">
        <v>493</v>
      </c>
      <c r="D260" s="261" t="s">
        <v>349</v>
      </c>
      <c r="E260" s="262" t="s">
        <v>494</v>
      </c>
      <c r="F260" s="263" t="s">
        <v>495</v>
      </c>
      <c r="G260" s="264" t="s">
        <v>332</v>
      </c>
      <c r="H260" s="265">
        <v>224.95699999999999</v>
      </c>
      <c r="I260" s="266"/>
      <c r="J260" s="267">
        <f>ROUND(I260*H260,2)</f>
        <v>0</v>
      </c>
      <c r="K260" s="263" t="s">
        <v>239</v>
      </c>
      <c r="L260" s="268"/>
      <c r="M260" s="269" t="s">
        <v>19</v>
      </c>
      <c r="N260" s="270" t="s">
        <v>40</v>
      </c>
      <c r="O260" s="87"/>
      <c r="P260" s="217">
        <f>O260*H260</f>
        <v>0</v>
      </c>
      <c r="Q260" s="217">
        <v>1</v>
      </c>
      <c r="R260" s="217">
        <f>Q260*H260</f>
        <v>224.95699999999999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181</v>
      </c>
      <c r="AT260" s="219" t="s">
        <v>349</v>
      </c>
      <c r="AU260" s="219" t="s">
        <v>79</v>
      </c>
      <c r="AY260" s="20" t="s">
        <v>151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77</v>
      </c>
      <c r="BK260" s="220">
        <f>ROUND(I260*H260,2)</f>
        <v>0</v>
      </c>
      <c r="BL260" s="20" t="s">
        <v>150</v>
      </c>
      <c r="BM260" s="219" t="s">
        <v>496</v>
      </c>
    </row>
    <row r="261" s="12" customFormat="1">
      <c r="A261" s="12"/>
      <c r="B261" s="221"/>
      <c r="C261" s="222"/>
      <c r="D261" s="223" t="s">
        <v>175</v>
      </c>
      <c r="E261" s="224" t="s">
        <v>19</v>
      </c>
      <c r="F261" s="225" t="s">
        <v>497</v>
      </c>
      <c r="G261" s="222"/>
      <c r="H261" s="226">
        <v>224.95699999999999</v>
      </c>
      <c r="I261" s="227"/>
      <c r="J261" s="222"/>
      <c r="K261" s="222"/>
      <c r="L261" s="228"/>
      <c r="M261" s="229"/>
      <c r="N261" s="230"/>
      <c r="O261" s="230"/>
      <c r="P261" s="230"/>
      <c r="Q261" s="230"/>
      <c r="R261" s="230"/>
      <c r="S261" s="230"/>
      <c r="T261" s="231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32" t="s">
        <v>175</v>
      </c>
      <c r="AU261" s="232" t="s">
        <v>79</v>
      </c>
      <c r="AV261" s="12" t="s">
        <v>79</v>
      </c>
      <c r="AW261" s="12" t="s">
        <v>31</v>
      </c>
      <c r="AX261" s="12" t="s">
        <v>69</v>
      </c>
      <c r="AY261" s="232" t="s">
        <v>151</v>
      </c>
    </row>
    <row r="262" s="14" customFormat="1">
      <c r="A262" s="14"/>
      <c r="B262" s="250"/>
      <c r="C262" s="251"/>
      <c r="D262" s="223" t="s">
        <v>175</v>
      </c>
      <c r="E262" s="252" t="s">
        <v>19</v>
      </c>
      <c r="F262" s="253" t="s">
        <v>249</v>
      </c>
      <c r="G262" s="251"/>
      <c r="H262" s="254">
        <v>224.95699999999999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175</v>
      </c>
      <c r="AU262" s="260" t="s">
        <v>79</v>
      </c>
      <c r="AV262" s="14" t="s">
        <v>150</v>
      </c>
      <c r="AW262" s="14" t="s">
        <v>31</v>
      </c>
      <c r="AX262" s="14" t="s">
        <v>77</v>
      </c>
      <c r="AY262" s="260" t="s">
        <v>151</v>
      </c>
    </row>
    <row r="263" s="2" customFormat="1" ht="21.75" customHeight="1">
      <c r="A263" s="41"/>
      <c r="B263" s="42"/>
      <c r="C263" s="208" t="s">
        <v>498</v>
      </c>
      <c r="D263" s="208" t="s">
        <v>152</v>
      </c>
      <c r="E263" s="209" t="s">
        <v>499</v>
      </c>
      <c r="F263" s="210" t="s">
        <v>500</v>
      </c>
      <c r="G263" s="211" t="s">
        <v>245</v>
      </c>
      <c r="H263" s="212">
        <v>14873</v>
      </c>
      <c r="I263" s="213"/>
      <c r="J263" s="214">
        <f>ROUND(I263*H263,2)</f>
        <v>0</v>
      </c>
      <c r="K263" s="210" t="s">
        <v>239</v>
      </c>
      <c r="L263" s="47"/>
      <c r="M263" s="215" t="s">
        <v>19</v>
      </c>
      <c r="N263" s="216" t="s">
        <v>40</v>
      </c>
      <c r="O263" s="87"/>
      <c r="P263" s="217">
        <f>O263*H263</f>
        <v>0</v>
      </c>
      <c r="Q263" s="217">
        <v>0</v>
      </c>
      <c r="R263" s="217">
        <f>Q263*H263</f>
        <v>0</v>
      </c>
      <c r="S263" s="217">
        <v>0</v>
      </c>
      <c r="T263" s="218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9" t="s">
        <v>150</v>
      </c>
      <c r="AT263" s="219" t="s">
        <v>152</v>
      </c>
      <c r="AU263" s="219" t="s">
        <v>79</v>
      </c>
      <c r="AY263" s="20" t="s">
        <v>151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77</v>
      </c>
      <c r="BK263" s="220">
        <f>ROUND(I263*H263,2)</f>
        <v>0</v>
      </c>
      <c r="BL263" s="20" t="s">
        <v>150</v>
      </c>
      <c r="BM263" s="219" t="s">
        <v>501</v>
      </c>
    </row>
    <row r="264" s="2" customFormat="1">
      <c r="A264" s="41"/>
      <c r="B264" s="42"/>
      <c r="C264" s="43"/>
      <c r="D264" s="245" t="s">
        <v>241</v>
      </c>
      <c r="E264" s="43"/>
      <c r="F264" s="246" t="s">
        <v>502</v>
      </c>
      <c r="G264" s="43"/>
      <c r="H264" s="43"/>
      <c r="I264" s="247"/>
      <c r="J264" s="43"/>
      <c r="K264" s="43"/>
      <c r="L264" s="47"/>
      <c r="M264" s="248"/>
      <c r="N264" s="249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241</v>
      </c>
      <c r="AU264" s="20" t="s">
        <v>79</v>
      </c>
    </row>
    <row r="265" s="12" customFormat="1">
      <c r="A265" s="12"/>
      <c r="B265" s="221"/>
      <c r="C265" s="222"/>
      <c r="D265" s="223" t="s">
        <v>175</v>
      </c>
      <c r="E265" s="224" t="s">
        <v>19</v>
      </c>
      <c r="F265" s="225" t="s">
        <v>503</v>
      </c>
      <c r="G265" s="222"/>
      <c r="H265" s="226">
        <v>7811</v>
      </c>
      <c r="I265" s="227"/>
      <c r="J265" s="222"/>
      <c r="K265" s="222"/>
      <c r="L265" s="228"/>
      <c r="M265" s="229"/>
      <c r="N265" s="230"/>
      <c r="O265" s="230"/>
      <c r="P265" s="230"/>
      <c r="Q265" s="230"/>
      <c r="R265" s="230"/>
      <c r="S265" s="230"/>
      <c r="T265" s="231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32" t="s">
        <v>175</v>
      </c>
      <c r="AU265" s="232" t="s">
        <v>79</v>
      </c>
      <c r="AV265" s="12" t="s">
        <v>79</v>
      </c>
      <c r="AW265" s="12" t="s">
        <v>31</v>
      </c>
      <c r="AX265" s="12" t="s">
        <v>69</v>
      </c>
      <c r="AY265" s="232" t="s">
        <v>151</v>
      </c>
    </row>
    <row r="266" s="12" customFormat="1">
      <c r="A266" s="12"/>
      <c r="B266" s="221"/>
      <c r="C266" s="222"/>
      <c r="D266" s="223" t="s">
        <v>175</v>
      </c>
      <c r="E266" s="224" t="s">
        <v>19</v>
      </c>
      <c r="F266" s="225" t="s">
        <v>504</v>
      </c>
      <c r="G266" s="222"/>
      <c r="H266" s="226">
        <v>7062</v>
      </c>
      <c r="I266" s="227"/>
      <c r="J266" s="222"/>
      <c r="K266" s="222"/>
      <c r="L266" s="228"/>
      <c r="M266" s="229"/>
      <c r="N266" s="230"/>
      <c r="O266" s="230"/>
      <c r="P266" s="230"/>
      <c r="Q266" s="230"/>
      <c r="R266" s="230"/>
      <c r="S266" s="230"/>
      <c r="T266" s="231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2" t="s">
        <v>175</v>
      </c>
      <c r="AU266" s="232" t="s">
        <v>79</v>
      </c>
      <c r="AV266" s="12" t="s">
        <v>79</v>
      </c>
      <c r="AW266" s="12" t="s">
        <v>31</v>
      </c>
      <c r="AX266" s="12" t="s">
        <v>69</v>
      </c>
      <c r="AY266" s="232" t="s">
        <v>151</v>
      </c>
    </row>
    <row r="267" s="14" customFormat="1">
      <c r="A267" s="14"/>
      <c r="B267" s="250"/>
      <c r="C267" s="251"/>
      <c r="D267" s="223" t="s">
        <v>175</v>
      </c>
      <c r="E267" s="252" t="s">
        <v>19</v>
      </c>
      <c r="F267" s="253" t="s">
        <v>249</v>
      </c>
      <c r="G267" s="251"/>
      <c r="H267" s="254">
        <v>14873</v>
      </c>
      <c r="I267" s="255"/>
      <c r="J267" s="251"/>
      <c r="K267" s="251"/>
      <c r="L267" s="256"/>
      <c r="M267" s="257"/>
      <c r="N267" s="258"/>
      <c r="O267" s="258"/>
      <c r="P267" s="258"/>
      <c r="Q267" s="258"/>
      <c r="R267" s="258"/>
      <c r="S267" s="258"/>
      <c r="T267" s="25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0" t="s">
        <v>175</v>
      </c>
      <c r="AU267" s="260" t="s">
        <v>79</v>
      </c>
      <c r="AV267" s="14" t="s">
        <v>150</v>
      </c>
      <c r="AW267" s="14" t="s">
        <v>31</v>
      </c>
      <c r="AX267" s="14" t="s">
        <v>77</v>
      </c>
      <c r="AY267" s="260" t="s">
        <v>151</v>
      </c>
    </row>
    <row r="268" s="2" customFormat="1" ht="21.75" customHeight="1">
      <c r="A268" s="41"/>
      <c r="B268" s="42"/>
      <c r="C268" s="208" t="s">
        <v>505</v>
      </c>
      <c r="D268" s="208" t="s">
        <v>152</v>
      </c>
      <c r="E268" s="209" t="s">
        <v>506</v>
      </c>
      <c r="F268" s="210" t="s">
        <v>507</v>
      </c>
      <c r="G268" s="211" t="s">
        <v>245</v>
      </c>
      <c r="H268" s="212">
        <v>802.5</v>
      </c>
      <c r="I268" s="213"/>
      <c r="J268" s="214">
        <f>ROUND(I268*H268,2)</f>
        <v>0</v>
      </c>
      <c r="K268" s="210" t="s">
        <v>239</v>
      </c>
      <c r="L268" s="47"/>
      <c r="M268" s="215" t="s">
        <v>19</v>
      </c>
      <c r="N268" s="216" t="s">
        <v>40</v>
      </c>
      <c r="O268" s="87"/>
      <c r="P268" s="217">
        <f>O268*H268</f>
        <v>0</v>
      </c>
      <c r="Q268" s="217">
        <v>0.34499999999999997</v>
      </c>
      <c r="R268" s="217">
        <f>Q268*H268</f>
        <v>276.86249999999995</v>
      </c>
      <c r="S268" s="217">
        <v>0</v>
      </c>
      <c r="T268" s="21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9" t="s">
        <v>150</v>
      </c>
      <c r="AT268" s="219" t="s">
        <v>152</v>
      </c>
      <c r="AU268" s="219" t="s">
        <v>79</v>
      </c>
      <c r="AY268" s="20" t="s">
        <v>151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20" t="s">
        <v>77</v>
      </c>
      <c r="BK268" s="220">
        <f>ROUND(I268*H268,2)</f>
        <v>0</v>
      </c>
      <c r="BL268" s="20" t="s">
        <v>150</v>
      </c>
      <c r="BM268" s="219" t="s">
        <v>508</v>
      </c>
    </row>
    <row r="269" s="2" customFormat="1">
      <c r="A269" s="41"/>
      <c r="B269" s="42"/>
      <c r="C269" s="43"/>
      <c r="D269" s="245" t="s">
        <v>241</v>
      </c>
      <c r="E269" s="43"/>
      <c r="F269" s="246" t="s">
        <v>509</v>
      </c>
      <c r="G269" s="43"/>
      <c r="H269" s="43"/>
      <c r="I269" s="247"/>
      <c r="J269" s="43"/>
      <c r="K269" s="43"/>
      <c r="L269" s="47"/>
      <c r="M269" s="248"/>
      <c r="N269" s="249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241</v>
      </c>
      <c r="AU269" s="20" t="s">
        <v>79</v>
      </c>
    </row>
    <row r="270" s="12" customFormat="1">
      <c r="A270" s="12"/>
      <c r="B270" s="221"/>
      <c r="C270" s="222"/>
      <c r="D270" s="223" t="s">
        <v>175</v>
      </c>
      <c r="E270" s="224" t="s">
        <v>19</v>
      </c>
      <c r="F270" s="225" t="s">
        <v>510</v>
      </c>
      <c r="G270" s="222"/>
      <c r="H270" s="226">
        <v>802.5</v>
      </c>
      <c r="I270" s="227"/>
      <c r="J270" s="222"/>
      <c r="K270" s="222"/>
      <c r="L270" s="228"/>
      <c r="M270" s="229"/>
      <c r="N270" s="230"/>
      <c r="O270" s="230"/>
      <c r="P270" s="230"/>
      <c r="Q270" s="230"/>
      <c r="R270" s="230"/>
      <c r="S270" s="230"/>
      <c r="T270" s="231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32" t="s">
        <v>175</v>
      </c>
      <c r="AU270" s="232" t="s">
        <v>79</v>
      </c>
      <c r="AV270" s="12" t="s">
        <v>79</v>
      </c>
      <c r="AW270" s="12" t="s">
        <v>31</v>
      </c>
      <c r="AX270" s="12" t="s">
        <v>69</v>
      </c>
      <c r="AY270" s="232" t="s">
        <v>151</v>
      </c>
    </row>
    <row r="271" s="14" customFormat="1">
      <c r="A271" s="14"/>
      <c r="B271" s="250"/>
      <c r="C271" s="251"/>
      <c r="D271" s="223" t="s">
        <v>175</v>
      </c>
      <c r="E271" s="252" t="s">
        <v>19</v>
      </c>
      <c r="F271" s="253" t="s">
        <v>249</v>
      </c>
      <c r="G271" s="251"/>
      <c r="H271" s="254">
        <v>802.5</v>
      </c>
      <c r="I271" s="255"/>
      <c r="J271" s="251"/>
      <c r="K271" s="251"/>
      <c r="L271" s="256"/>
      <c r="M271" s="257"/>
      <c r="N271" s="258"/>
      <c r="O271" s="258"/>
      <c r="P271" s="258"/>
      <c r="Q271" s="258"/>
      <c r="R271" s="258"/>
      <c r="S271" s="258"/>
      <c r="T271" s="25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0" t="s">
        <v>175</v>
      </c>
      <c r="AU271" s="260" t="s">
        <v>79</v>
      </c>
      <c r="AV271" s="14" t="s">
        <v>150</v>
      </c>
      <c r="AW271" s="14" t="s">
        <v>31</v>
      </c>
      <c r="AX271" s="14" t="s">
        <v>77</v>
      </c>
      <c r="AY271" s="260" t="s">
        <v>151</v>
      </c>
    </row>
    <row r="272" s="2" customFormat="1" ht="24.15" customHeight="1">
      <c r="A272" s="41"/>
      <c r="B272" s="42"/>
      <c r="C272" s="208" t="s">
        <v>511</v>
      </c>
      <c r="D272" s="208" t="s">
        <v>152</v>
      </c>
      <c r="E272" s="209" t="s">
        <v>512</v>
      </c>
      <c r="F272" s="210" t="s">
        <v>513</v>
      </c>
      <c r="G272" s="211" t="s">
        <v>245</v>
      </c>
      <c r="H272" s="212">
        <v>5350</v>
      </c>
      <c r="I272" s="213"/>
      <c r="J272" s="214">
        <f>ROUND(I272*H272,2)</f>
        <v>0</v>
      </c>
      <c r="K272" s="210" t="s">
        <v>239</v>
      </c>
      <c r="L272" s="47"/>
      <c r="M272" s="215" t="s">
        <v>19</v>
      </c>
      <c r="N272" s="216" t="s">
        <v>40</v>
      </c>
      <c r="O272" s="87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150</v>
      </c>
      <c r="AT272" s="219" t="s">
        <v>152</v>
      </c>
      <c r="AU272" s="219" t="s">
        <v>79</v>
      </c>
      <c r="AY272" s="20" t="s">
        <v>151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77</v>
      </c>
      <c r="BK272" s="220">
        <f>ROUND(I272*H272,2)</f>
        <v>0</v>
      </c>
      <c r="BL272" s="20" t="s">
        <v>150</v>
      </c>
      <c r="BM272" s="219" t="s">
        <v>514</v>
      </c>
    </row>
    <row r="273" s="2" customFormat="1">
      <c r="A273" s="41"/>
      <c r="B273" s="42"/>
      <c r="C273" s="43"/>
      <c r="D273" s="245" t="s">
        <v>241</v>
      </c>
      <c r="E273" s="43"/>
      <c r="F273" s="246" t="s">
        <v>515</v>
      </c>
      <c r="G273" s="43"/>
      <c r="H273" s="43"/>
      <c r="I273" s="247"/>
      <c r="J273" s="43"/>
      <c r="K273" s="43"/>
      <c r="L273" s="47"/>
      <c r="M273" s="248"/>
      <c r="N273" s="249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241</v>
      </c>
      <c r="AU273" s="20" t="s">
        <v>79</v>
      </c>
    </row>
    <row r="274" s="12" customFormat="1">
      <c r="A274" s="12"/>
      <c r="B274" s="221"/>
      <c r="C274" s="222"/>
      <c r="D274" s="223" t="s">
        <v>175</v>
      </c>
      <c r="E274" s="224" t="s">
        <v>19</v>
      </c>
      <c r="F274" s="225" t="s">
        <v>516</v>
      </c>
      <c r="G274" s="222"/>
      <c r="H274" s="226">
        <v>5350</v>
      </c>
      <c r="I274" s="227"/>
      <c r="J274" s="222"/>
      <c r="K274" s="222"/>
      <c r="L274" s="228"/>
      <c r="M274" s="229"/>
      <c r="N274" s="230"/>
      <c r="O274" s="230"/>
      <c r="P274" s="230"/>
      <c r="Q274" s="230"/>
      <c r="R274" s="230"/>
      <c r="S274" s="230"/>
      <c r="T274" s="231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32" t="s">
        <v>175</v>
      </c>
      <c r="AU274" s="232" t="s">
        <v>79</v>
      </c>
      <c r="AV274" s="12" t="s">
        <v>79</v>
      </c>
      <c r="AW274" s="12" t="s">
        <v>31</v>
      </c>
      <c r="AX274" s="12" t="s">
        <v>69</v>
      </c>
      <c r="AY274" s="232" t="s">
        <v>151</v>
      </c>
    </row>
    <row r="275" s="14" customFormat="1">
      <c r="A275" s="14"/>
      <c r="B275" s="250"/>
      <c r="C275" s="251"/>
      <c r="D275" s="223" t="s">
        <v>175</v>
      </c>
      <c r="E275" s="252" t="s">
        <v>19</v>
      </c>
      <c r="F275" s="253" t="s">
        <v>249</v>
      </c>
      <c r="G275" s="251"/>
      <c r="H275" s="254">
        <v>5350</v>
      </c>
      <c r="I275" s="255"/>
      <c r="J275" s="251"/>
      <c r="K275" s="251"/>
      <c r="L275" s="256"/>
      <c r="M275" s="257"/>
      <c r="N275" s="258"/>
      <c r="O275" s="258"/>
      <c r="P275" s="258"/>
      <c r="Q275" s="258"/>
      <c r="R275" s="258"/>
      <c r="S275" s="258"/>
      <c r="T275" s="25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0" t="s">
        <v>175</v>
      </c>
      <c r="AU275" s="260" t="s">
        <v>79</v>
      </c>
      <c r="AV275" s="14" t="s">
        <v>150</v>
      </c>
      <c r="AW275" s="14" t="s">
        <v>31</v>
      </c>
      <c r="AX275" s="14" t="s">
        <v>77</v>
      </c>
      <c r="AY275" s="260" t="s">
        <v>151</v>
      </c>
    </row>
    <row r="276" s="2" customFormat="1" ht="21.75" customHeight="1">
      <c r="A276" s="41"/>
      <c r="B276" s="42"/>
      <c r="C276" s="208" t="s">
        <v>517</v>
      </c>
      <c r="D276" s="208" t="s">
        <v>152</v>
      </c>
      <c r="E276" s="209" t="s">
        <v>518</v>
      </c>
      <c r="F276" s="210" t="s">
        <v>519</v>
      </c>
      <c r="G276" s="211" t="s">
        <v>245</v>
      </c>
      <c r="H276" s="212">
        <v>5350</v>
      </c>
      <c r="I276" s="213"/>
      <c r="J276" s="214">
        <f>ROUND(I276*H276,2)</f>
        <v>0</v>
      </c>
      <c r="K276" s="210" t="s">
        <v>239</v>
      </c>
      <c r="L276" s="47"/>
      <c r="M276" s="215" t="s">
        <v>19</v>
      </c>
      <c r="N276" s="216" t="s">
        <v>40</v>
      </c>
      <c r="O276" s="87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150</v>
      </c>
      <c r="AT276" s="219" t="s">
        <v>152</v>
      </c>
      <c r="AU276" s="219" t="s">
        <v>79</v>
      </c>
      <c r="AY276" s="20" t="s">
        <v>151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77</v>
      </c>
      <c r="BK276" s="220">
        <f>ROUND(I276*H276,2)</f>
        <v>0</v>
      </c>
      <c r="BL276" s="20" t="s">
        <v>150</v>
      </c>
      <c r="BM276" s="219" t="s">
        <v>520</v>
      </c>
    </row>
    <row r="277" s="2" customFormat="1">
      <c r="A277" s="41"/>
      <c r="B277" s="42"/>
      <c r="C277" s="43"/>
      <c r="D277" s="245" t="s">
        <v>241</v>
      </c>
      <c r="E277" s="43"/>
      <c r="F277" s="246" t="s">
        <v>521</v>
      </c>
      <c r="G277" s="43"/>
      <c r="H277" s="43"/>
      <c r="I277" s="247"/>
      <c r="J277" s="43"/>
      <c r="K277" s="43"/>
      <c r="L277" s="47"/>
      <c r="M277" s="248"/>
      <c r="N277" s="249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241</v>
      </c>
      <c r="AU277" s="20" t="s">
        <v>79</v>
      </c>
    </row>
    <row r="278" s="12" customFormat="1">
      <c r="A278" s="12"/>
      <c r="B278" s="221"/>
      <c r="C278" s="222"/>
      <c r="D278" s="223" t="s">
        <v>175</v>
      </c>
      <c r="E278" s="224" t="s">
        <v>19</v>
      </c>
      <c r="F278" s="225" t="s">
        <v>522</v>
      </c>
      <c r="G278" s="222"/>
      <c r="H278" s="226">
        <v>5350</v>
      </c>
      <c r="I278" s="227"/>
      <c r="J278" s="222"/>
      <c r="K278" s="222"/>
      <c r="L278" s="228"/>
      <c r="M278" s="229"/>
      <c r="N278" s="230"/>
      <c r="O278" s="230"/>
      <c r="P278" s="230"/>
      <c r="Q278" s="230"/>
      <c r="R278" s="230"/>
      <c r="S278" s="230"/>
      <c r="T278" s="231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2" t="s">
        <v>175</v>
      </c>
      <c r="AU278" s="232" t="s">
        <v>79</v>
      </c>
      <c r="AV278" s="12" t="s">
        <v>79</v>
      </c>
      <c r="AW278" s="12" t="s">
        <v>31</v>
      </c>
      <c r="AX278" s="12" t="s">
        <v>69</v>
      </c>
      <c r="AY278" s="232" t="s">
        <v>151</v>
      </c>
    </row>
    <row r="279" s="14" customFormat="1">
      <c r="A279" s="14"/>
      <c r="B279" s="250"/>
      <c r="C279" s="251"/>
      <c r="D279" s="223" t="s">
        <v>175</v>
      </c>
      <c r="E279" s="252" t="s">
        <v>19</v>
      </c>
      <c r="F279" s="253" t="s">
        <v>249</v>
      </c>
      <c r="G279" s="251"/>
      <c r="H279" s="254">
        <v>5350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175</v>
      </c>
      <c r="AU279" s="260" t="s">
        <v>79</v>
      </c>
      <c r="AV279" s="14" t="s">
        <v>150</v>
      </c>
      <c r="AW279" s="14" t="s">
        <v>31</v>
      </c>
      <c r="AX279" s="14" t="s">
        <v>77</v>
      </c>
      <c r="AY279" s="260" t="s">
        <v>151</v>
      </c>
    </row>
    <row r="280" s="2" customFormat="1" ht="24.15" customHeight="1">
      <c r="A280" s="41"/>
      <c r="B280" s="42"/>
      <c r="C280" s="208" t="s">
        <v>523</v>
      </c>
      <c r="D280" s="208" t="s">
        <v>152</v>
      </c>
      <c r="E280" s="209" t="s">
        <v>524</v>
      </c>
      <c r="F280" s="210" t="s">
        <v>525</v>
      </c>
      <c r="G280" s="211" t="s">
        <v>245</v>
      </c>
      <c r="H280" s="212">
        <v>5350</v>
      </c>
      <c r="I280" s="213"/>
      <c r="J280" s="214">
        <f>ROUND(I280*H280,2)</f>
        <v>0</v>
      </c>
      <c r="K280" s="210" t="s">
        <v>239</v>
      </c>
      <c r="L280" s="47"/>
      <c r="M280" s="215" t="s">
        <v>19</v>
      </c>
      <c r="N280" s="216" t="s">
        <v>40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150</v>
      </c>
      <c r="AT280" s="219" t="s">
        <v>152</v>
      </c>
      <c r="AU280" s="219" t="s">
        <v>79</v>
      </c>
      <c r="AY280" s="20" t="s">
        <v>151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77</v>
      </c>
      <c r="BK280" s="220">
        <f>ROUND(I280*H280,2)</f>
        <v>0</v>
      </c>
      <c r="BL280" s="20" t="s">
        <v>150</v>
      </c>
      <c r="BM280" s="219" t="s">
        <v>526</v>
      </c>
    </row>
    <row r="281" s="2" customFormat="1">
      <c r="A281" s="41"/>
      <c r="B281" s="42"/>
      <c r="C281" s="43"/>
      <c r="D281" s="245" t="s">
        <v>241</v>
      </c>
      <c r="E281" s="43"/>
      <c r="F281" s="246" t="s">
        <v>527</v>
      </c>
      <c r="G281" s="43"/>
      <c r="H281" s="43"/>
      <c r="I281" s="247"/>
      <c r="J281" s="43"/>
      <c r="K281" s="43"/>
      <c r="L281" s="47"/>
      <c r="M281" s="248"/>
      <c r="N281" s="249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241</v>
      </c>
      <c r="AU281" s="20" t="s">
        <v>79</v>
      </c>
    </row>
    <row r="282" s="12" customFormat="1">
      <c r="A282" s="12"/>
      <c r="B282" s="221"/>
      <c r="C282" s="222"/>
      <c r="D282" s="223" t="s">
        <v>175</v>
      </c>
      <c r="E282" s="224" t="s">
        <v>19</v>
      </c>
      <c r="F282" s="225" t="s">
        <v>522</v>
      </c>
      <c r="G282" s="222"/>
      <c r="H282" s="226">
        <v>5350</v>
      </c>
      <c r="I282" s="227"/>
      <c r="J282" s="222"/>
      <c r="K282" s="222"/>
      <c r="L282" s="228"/>
      <c r="M282" s="229"/>
      <c r="N282" s="230"/>
      <c r="O282" s="230"/>
      <c r="P282" s="230"/>
      <c r="Q282" s="230"/>
      <c r="R282" s="230"/>
      <c r="S282" s="230"/>
      <c r="T282" s="231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32" t="s">
        <v>175</v>
      </c>
      <c r="AU282" s="232" t="s">
        <v>79</v>
      </c>
      <c r="AV282" s="12" t="s">
        <v>79</v>
      </c>
      <c r="AW282" s="12" t="s">
        <v>31</v>
      </c>
      <c r="AX282" s="12" t="s">
        <v>69</v>
      </c>
      <c r="AY282" s="232" t="s">
        <v>151</v>
      </c>
    </row>
    <row r="283" s="14" customFormat="1">
      <c r="A283" s="14"/>
      <c r="B283" s="250"/>
      <c r="C283" s="251"/>
      <c r="D283" s="223" t="s">
        <v>175</v>
      </c>
      <c r="E283" s="252" t="s">
        <v>19</v>
      </c>
      <c r="F283" s="253" t="s">
        <v>249</v>
      </c>
      <c r="G283" s="251"/>
      <c r="H283" s="254">
        <v>5350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175</v>
      </c>
      <c r="AU283" s="260" t="s">
        <v>79</v>
      </c>
      <c r="AV283" s="14" t="s">
        <v>150</v>
      </c>
      <c r="AW283" s="14" t="s">
        <v>31</v>
      </c>
      <c r="AX283" s="14" t="s">
        <v>77</v>
      </c>
      <c r="AY283" s="260" t="s">
        <v>151</v>
      </c>
    </row>
    <row r="284" s="11" customFormat="1" ht="22.8" customHeight="1">
      <c r="A284" s="11"/>
      <c r="B284" s="194"/>
      <c r="C284" s="195"/>
      <c r="D284" s="196" t="s">
        <v>68</v>
      </c>
      <c r="E284" s="243" t="s">
        <v>181</v>
      </c>
      <c r="F284" s="243" t="s">
        <v>528</v>
      </c>
      <c r="G284" s="195"/>
      <c r="H284" s="195"/>
      <c r="I284" s="198"/>
      <c r="J284" s="244">
        <f>BK284</f>
        <v>0</v>
      </c>
      <c r="K284" s="195"/>
      <c r="L284" s="200"/>
      <c r="M284" s="201"/>
      <c r="N284" s="202"/>
      <c r="O284" s="202"/>
      <c r="P284" s="203">
        <f>SUM(P285:P298)</f>
        <v>0</v>
      </c>
      <c r="Q284" s="202"/>
      <c r="R284" s="203">
        <f>SUM(R285:R298)</f>
        <v>0.126582</v>
      </c>
      <c r="S284" s="202"/>
      <c r="T284" s="204">
        <f>SUM(T285:T298)</f>
        <v>0.10000000000000001</v>
      </c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R284" s="205" t="s">
        <v>77</v>
      </c>
      <c r="AT284" s="206" t="s">
        <v>68</v>
      </c>
      <c r="AU284" s="206" t="s">
        <v>77</v>
      </c>
      <c r="AY284" s="205" t="s">
        <v>151</v>
      </c>
      <c r="BK284" s="207">
        <f>SUM(BK285:BK298)</f>
        <v>0</v>
      </c>
    </row>
    <row r="285" s="2" customFormat="1" ht="16.5" customHeight="1">
      <c r="A285" s="41"/>
      <c r="B285" s="42"/>
      <c r="C285" s="208" t="s">
        <v>529</v>
      </c>
      <c r="D285" s="208" t="s">
        <v>152</v>
      </c>
      <c r="E285" s="209" t="s">
        <v>530</v>
      </c>
      <c r="F285" s="210" t="s">
        <v>531</v>
      </c>
      <c r="G285" s="211" t="s">
        <v>238</v>
      </c>
      <c r="H285" s="212">
        <v>1</v>
      </c>
      <c r="I285" s="213"/>
      <c r="J285" s="214">
        <f>ROUND(I285*H285,2)</f>
        <v>0</v>
      </c>
      <c r="K285" s="210" t="s">
        <v>239</v>
      </c>
      <c r="L285" s="47"/>
      <c r="M285" s="215" t="s">
        <v>19</v>
      </c>
      <c r="N285" s="216" t="s">
        <v>40</v>
      </c>
      <c r="O285" s="87"/>
      <c r="P285" s="217">
        <f>O285*H285</f>
        <v>0</v>
      </c>
      <c r="Q285" s="217">
        <v>0</v>
      </c>
      <c r="R285" s="217">
        <f>Q285*H285</f>
        <v>0</v>
      </c>
      <c r="S285" s="217">
        <v>0.10000000000000001</v>
      </c>
      <c r="T285" s="218">
        <f>S285*H285</f>
        <v>0.10000000000000001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150</v>
      </c>
      <c r="AT285" s="219" t="s">
        <v>152</v>
      </c>
      <c r="AU285" s="219" t="s">
        <v>79</v>
      </c>
      <c r="AY285" s="20" t="s">
        <v>151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77</v>
      </c>
      <c r="BK285" s="220">
        <f>ROUND(I285*H285,2)</f>
        <v>0</v>
      </c>
      <c r="BL285" s="20" t="s">
        <v>150</v>
      </c>
      <c r="BM285" s="219" t="s">
        <v>532</v>
      </c>
    </row>
    <row r="286" s="2" customFormat="1">
      <c r="A286" s="41"/>
      <c r="B286" s="42"/>
      <c r="C286" s="43"/>
      <c r="D286" s="245" t="s">
        <v>241</v>
      </c>
      <c r="E286" s="43"/>
      <c r="F286" s="246" t="s">
        <v>533</v>
      </c>
      <c r="G286" s="43"/>
      <c r="H286" s="43"/>
      <c r="I286" s="247"/>
      <c r="J286" s="43"/>
      <c r="K286" s="43"/>
      <c r="L286" s="47"/>
      <c r="M286" s="248"/>
      <c r="N286" s="249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241</v>
      </c>
      <c r="AU286" s="20" t="s">
        <v>79</v>
      </c>
    </row>
    <row r="287" s="12" customFormat="1">
      <c r="A287" s="12"/>
      <c r="B287" s="221"/>
      <c r="C287" s="222"/>
      <c r="D287" s="223" t="s">
        <v>175</v>
      </c>
      <c r="E287" s="224" t="s">
        <v>19</v>
      </c>
      <c r="F287" s="225" t="s">
        <v>534</v>
      </c>
      <c r="G287" s="222"/>
      <c r="H287" s="226">
        <v>1</v>
      </c>
      <c r="I287" s="227"/>
      <c r="J287" s="222"/>
      <c r="K287" s="222"/>
      <c r="L287" s="228"/>
      <c r="M287" s="229"/>
      <c r="N287" s="230"/>
      <c r="O287" s="230"/>
      <c r="P287" s="230"/>
      <c r="Q287" s="230"/>
      <c r="R287" s="230"/>
      <c r="S287" s="230"/>
      <c r="T287" s="231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32" t="s">
        <v>175</v>
      </c>
      <c r="AU287" s="232" t="s">
        <v>79</v>
      </c>
      <c r="AV287" s="12" t="s">
        <v>79</v>
      </c>
      <c r="AW287" s="12" t="s">
        <v>31</v>
      </c>
      <c r="AX287" s="12" t="s">
        <v>77</v>
      </c>
      <c r="AY287" s="232" t="s">
        <v>151</v>
      </c>
    </row>
    <row r="288" s="2" customFormat="1" ht="24.15" customHeight="1">
      <c r="A288" s="41"/>
      <c r="B288" s="42"/>
      <c r="C288" s="208" t="s">
        <v>535</v>
      </c>
      <c r="D288" s="208" t="s">
        <v>152</v>
      </c>
      <c r="E288" s="209" t="s">
        <v>536</v>
      </c>
      <c r="F288" s="210" t="s">
        <v>537</v>
      </c>
      <c r="G288" s="211" t="s">
        <v>238</v>
      </c>
      <c r="H288" s="212">
        <v>1</v>
      </c>
      <c r="I288" s="213"/>
      <c r="J288" s="214">
        <f>ROUND(I288*H288,2)</f>
        <v>0</v>
      </c>
      <c r="K288" s="210" t="s">
        <v>239</v>
      </c>
      <c r="L288" s="47"/>
      <c r="M288" s="215" t="s">
        <v>19</v>
      </c>
      <c r="N288" s="216" t="s">
        <v>40</v>
      </c>
      <c r="O288" s="87"/>
      <c r="P288" s="217">
        <f>O288*H288</f>
        <v>0</v>
      </c>
      <c r="Q288" s="217">
        <v>0.089999999999999997</v>
      </c>
      <c r="R288" s="217">
        <f>Q288*H288</f>
        <v>0.089999999999999997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150</v>
      </c>
      <c r="AT288" s="219" t="s">
        <v>152</v>
      </c>
      <c r="AU288" s="219" t="s">
        <v>79</v>
      </c>
      <c r="AY288" s="20" t="s">
        <v>151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77</v>
      </c>
      <c r="BK288" s="220">
        <f>ROUND(I288*H288,2)</f>
        <v>0</v>
      </c>
      <c r="BL288" s="20" t="s">
        <v>150</v>
      </c>
      <c r="BM288" s="219" t="s">
        <v>538</v>
      </c>
    </row>
    <row r="289" s="2" customFormat="1">
      <c r="A289" s="41"/>
      <c r="B289" s="42"/>
      <c r="C289" s="43"/>
      <c r="D289" s="245" t="s">
        <v>241</v>
      </c>
      <c r="E289" s="43"/>
      <c r="F289" s="246" t="s">
        <v>539</v>
      </c>
      <c r="G289" s="43"/>
      <c r="H289" s="43"/>
      <c r="I289" s="247"/>
      <c r="J289" s="43"/>
      <c r="K289" s="43"/>
      <c r="L289" s="47"/>
      <c r="M289" s="248"/>
      <c r="N289" s="249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241</v>
      </c>
      <c r="AU289" s="20" t="s">
        <v>79</v>
      </c>
    </row>
    <row r="290" s="12" customFormat="1">
      <c r="A290" s="12"/>
      <c r="B290" s="221"/>
      <c r="C290" s="222"/>
      <c r="D290" s="223" t="s">
        <v>175</v>
      </c>
      <c r="E290" s="224" t="s">
        <v>19</v>
      </c>
      <c r="F290" s="225" t="s">
        <v>540</v>
      </c>
      <c r="G290" s="222"/>
      <c r="H290" s="226">
        <v>1</v>
      </c>
      <c r="I290" s="227"/>
      <c r="J290" s="222"/>
      <c r="K290" s="222"/>
      <c r="L290" s="228"/>
      <c r="M290" s="229"/>
      <c r="N290" s="230"/>
      <c r="O290" s="230"/>
      <c r="P290" s="230"/>
      <c r="Q290" s="230"/>
      <c r="R290" s="230"/>
      <c r="S290" s="230"/>
      <c r="T290" s="231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32" t="s">
        <v>175</v>
      </c>
      <c r="AU290" s="232" t="s">
        <v>79</v>
      </c>
      <c r="AV290" s="12" t="s">
        <v>79</v>
      </c>
      <c r="AW290" s="12" t="s">
        <v>31</v>
      </c>
      <c r="AX290" s="12" t="s">
        <v>77</v>
      </c>
      <c r="AY290" s="232" t="s">
        <v>151</v>
      </c>
    </row>
    <row r="291" s="2" customFormat="1" ht="16.5" customHeight="1">
      <c r="A291" s="41"/>
      <c r="B291" s="42"/>
      <c r="C291" s="208" t="s">
        <v>541</v>
      </c>
      <c r="D291" s="208" t="s">
        <v>152</v>
      </c>
      <c r="E291" s="209" t="s">
        <v>542</v>
      </c>
      <c r="F291" s="210" t="s">
        <v>543</v>
      </c>
      <c r="G291" s="211" t="s">
        <v>276</v>
      </c>
      <c r="H291" s="212">
        <v>3.6400000000000001</v>
      </c>
      <c r="I291" s="213"/>
      <c r="J291" s="214">
        <f>ROUND(I291*H291,2)</f>
        <v>0</v>
      </c>
      <c r="K291" s="210" t="s">
        <v>239</v>
      </c>
      <c r="L291" s="47"/>
      <c r="M291" s="215" t="s">
        <v>19</v>
      </c>
      <c r="N291" s="216" t="s">
        <v>40</v>
      </c>
      <c r="O291" s="87"/>
      <c r="P291" s="217">
        <f>O291*H291</f>
        <v>0</v>
      </c>
      <c r="Q291" s="217">
        <v>0</v>
      </c>
      <c r="R291" s="217">
        <f>Q291*H291</f>
        <v>0</v>
      </c>
      <c r="S291" s="217">
        <v>0</v>
      </c>
      <c r="T291" s="21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9" t="s">
        <v>150</v>
      </c>
      <c r="AT291" s="219" t="s">
        <v>152</v>
      </c>
      <c r="AU291" s="219" t="s">
        <v>79</v>
      </c>
      <c r="AY291" s="20" t="s">
        <v>151</v>
      </c>
      <c r="BE291" s="220">
        <f>IF(N291="základní",J291,0)</f>
        <v>0</v>
      </c>
      <c r="BF291" s="220">
        <f>IF(N291="snížená",J291,0)</f>
        <v>0</v>
      </c>
      <c r="BG291" s="220">
        <f>IF(N291="zákl. přenesená",J291,0)</f>
        <v>0</v>
      </c>
      <c r="BH291" s="220">
        <f>IF(N291="sníž. přenesená",J291,0)</f>
        <v>0</v>
      </c>
      <c r="BI291" s="220">
        <f>IF(N291="nulová",J291,0)</f>
        <v>0</v>
      </c>
      <c r="BJ291" s="20" t="s">
        <v>77</v>
      </c>
      <c r="BK291" s="220">
        <f>ROUND(I291*H291,2)</f>
        <v>0</v>
      </c>
      <c r="BL291" s="20" t="s">
        <v>150</v>
      </c>
      <c r="BM291" s="219" t="s">
        <v>544</v>
      </c>
    </row>
    <row r="292" s="2" customFormat="1">
      <c r="A292" s="41"/>
      <c r="B292" s="42"/>
      <c r="C292" s="43"/>
      <c r="D292" s="245" t="s">
        <v>241</v>
      </c>
      <c r="E292" s="43"/>
      <c r="F292" s="246" t="s">
        <v>545</v>
      </c>
      <c r="G292" s="43"/>
      <c r="H292" s="43"/>
      <c r="I292" s="247"/>
      <c r="J292" s="43"/>
      <c r="K292" s="43"/>
      <c r="L292" s="47"/>
      <c r="M292" s="248"/>
      <c r="N292" s="249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241</v>
      </c>
      <c r="AU292" s="20" t="s">
        <v>79</v>
      </c>
    </row>
    <row r="293" s="12" customFormat="1">
      <c r="A293" s="12"/>
      <c r="B293" s="221"/>
      <c r="C293" s="222"/>
      <c r="D293" s="223" t="s">
        <v>175</v>
      </c>
      <c r="E293" s="224" t="s">
        <v>19</v>
      </c>
      <c r="F293" s="225" t="s">
        <v>546</v>
      </c>
      <c r="G293" s="222"/>
      <c r="H293" s="226">
        <v>3.6400000000000001</v>
      </c>
      <c r="I293" s="227"/>
      <c r="J293" s="222"/>
      <c r="K293" s="222"/>
      <c r="L293" s="228"/>
      <c r="M293" s="229"/>
      <c r="N293" s="230"/>
      <c r="O293" s="230"/>
      <c r="P293" s="230"/>
      <c r="Q293" s="230"/>
      <c r="R293" s="230"/>
      <c r="S293" s="230"/>
      <c r="T293" s="231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32" t="s">
        <v>175</v>
      </c>
      <c r="AU293" s="232" t="s">
        <v>79</v>
      </c>
      <c r="AV293" s="12" t="s">
        <v>79</v>
      </c>
      <c r="AW293" s="12" t="s">
        <v>31</v>
      </c>
      <c r="AX293" s="12" t="s">
        <v>69</v>
      </c>
      <c r="AY293" s="232" t="s">
        <v>151</v>
      </c>
    </row>
    <row r="294" s="14" customFormat="1">
      <c r="A294" s="14"/>
      <c r="B294" s="250"/>
      <c r="C294" s="251"/>
      <c r="D294" s="223" t="s">
        <v>175</v>
      </c>
      <c r="E294" s="252" t="s">
        <v>19</v>
      </c>
      <c r="F294" s="253" t="s">
        <v>249</v>
      </c>
      <c r="G294" s="251"/>
      <c r="H294" s="254">
        <v>3.6400000000000001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175</v>
      </c>
      <c r="AU294" s="260" t="s">
        <v>79</v>
      </c>
      <c r="AV294" s="14" t="s">
        <v>150</v>
      </c>
      <c r="AW294" s="14" t="s">
        <v>31</v>
      </c>
      <c r="AX294" s="14" t="s">
        <v>77</v>
      </c>
      <c r="AY294" s="260" t="s">
        <v>151</v>
      </c>
    </row>
    <row r="295" s="2" customFormat="1" ht="16.5" customHeight="1">
      <c r="A295" s="41"/>
      <c r="B295" s="42"/>
      <c r="C295" s="208" t="s">
        <v>547</v>
      </c>
      <c r="D295" s="208" t="s">
        <v>152</v>
      </c>
      <c r="E295" s="209" t="s">
        <v>548</v>
      </c>
      <c r="F295" s="210" t="s">
        <v>549</v>
      </c>
      <c r="G295" s="211" t="s">
        <v>245</v>
      </c>
      <c r="H295" s="212">
        <v>9.0999999999999996</v>
      </c>
      <c r="I295" s="213"/>
      <c r="J295" s="214">
        <f>ROUND(I295*H295,2)</f>
        <v>0</v>
      </c>
      <c r="K295" s="210" t="s">
        <v>550</v>
      </c>
      <c r="L295" s="47"/>
      <c r="M295" s="215" t="s">
        <v>19</v>
      </c>
      <c r="N295" s="216" t="s">
        <v>40</v>
      </c>
      <c r="O295" s="87"/>
      <c r="P295" s="217">
        <f>O295*H295</f>
        <v>0</v>
      </c>
      <c r="Q295" s="217">
        <v>0.0040200000000000001</v>
      </c>
      <c r="R295" s="217">
        <f>Q295*H295</f>
        <v>0.036581999999999996</v>
      </c>
      <c r="S295" s="217">
        <v>0</v>
      </c>
      <c r="T295" s="21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9" t="s">
        <v>150</v>
      </c>
      <c r="AT295" s="219" t="s">
        <v>152</v>
      </c>
      <c r="AU295" s="219" t="s">
        <v>79</v>
      </c>
      <c r="AY295" s="20" t="s">
        <v>151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77</v>
      </c>
      <c r="BK295" s="220">
        <f>ROUND(I295*H295,2)</f>
        <v>0</v>
      </c>
      <c r="BL295" s="20" t="s">
        <v>150</v>
      </c>
      <c r="BM295" s="219" t="s">
        <v>551</v>
      </c>
    </row>
    <row r="296" s="2" customFormat="1">
      <c r="A296" s="41"/>
      <c r="B296" s="42"/>
      <c r="C296" s="43"/>
      <c r="D296" s="245" t="s">
        <v>241</v>
      </c>
      <c r="E296" s="43"/>
      <c r="F296" s="246" t="s">
        <v>552</v>
      </c>
      <c r="G296" s="43"/>
      <c r="H296" s="43"/>
      <c r="I296" s="247"/>
      <c r="J296" s="43"/>
      <c r="K296" s="43"/>
      <c r="L296" s="47"/>
      <c r="M296" s="248"/>
      <c r="N296" s="249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241</v>
      </c>
      <c r="AU296" s="20" t="s">
        <v>79</v>
      </c>
    </row>
    <row r="297" s="12" customFormat="1">
      <c r="A297" s="12"/>
      <c r="B297" s="221"/>
      <c r="C297" s="222"/>
      <c r="D297" s="223" t="s">
        <v>175</v>
      </c>
      <c r="E297" s="224" t="s">
        <v>19</v>
      </c>
      <c r="F297" s="225" t="s">
        <v>553</v>
      </c>
      <c r="G297" s="222"/>
      <c r="H297" s="226">
        <v>9.0999999999999996</v>
      </c>
      <c r="I297" s="227"/>
      <c r="J297" s="222"/>
      <c r="K297" s="222"/>
      <c r="L297" s="228"/>
      <c r="M297" s="229"/>
      <c r="N297" s="230"/>
      <c r="O297" s="230"/>
      <c r="P297" s="230"/>
      <c r="Q297" s="230"/>
      <c r="R297" s="230"/>
      <c r="S297" s="230"/>
      <c r="T297" s="231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232" t="s">
        <v>175</v>
      </c>
      <c r="AU297" s="232" t="s">
        <v>79</v>
      </c>
      <c r="AV297" s="12" t="s">
        <v>79</v>
      </c>
      <c r="AW297" s="12" t="s">
        <v>31</v>
      </c>
      <c r="AX297" s="12" t="s">
        <v>69</v>
      </c>
      <c r="AY297" s="232" t="s">
        <v>151</v>
      </c>
    </row>
    <row r="298" s="14" customFormat="1">
      <c r="A298" s="14"/>
      <c r="B298" s="250"/>
      <c r="C298" s="251"/>
      <c r="D298" s="223" t="s">
        <v>175</v>
      </c>
      <c r="E298" s="252" t="s">
        <v>19</v>
      </c>
      <c r="F298" s="253" t="s">
        <v>249</v>
      </c>
      <c r="G298" s="251"/>
      <c r="H298" s="254">
        <v>9.0999999999999996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175</v>
      </c>
      <c r="AU298" s="260" t="s">
        <v>79</v>
      </c>
      <c r="AV298" s="14" t="s">
        <v>150</v>
      </c>
      <c r="AW298" s="14" t="s">
        <v>31</v>
      </c>
      <c r="AX298" s="14" t="s">
        <v>77</v>
      </c>
      <c r="AY298" s="260" t="s">
        <v>151</v>
      </c>
    </row>
    <row r="299" s="11" customFormat="1" ht="22.8" customHeight="1">
      <c r="A299" s="11"/>
      <c r="B299" s="194"/>
      <c r="C299" s="195"/>
      <c r="D299" s="196" t="s">
        <v>68</v>
      </c>
      <c r="E299" s="243" t="s">
        <v>185</v>
      </c>
      <c r="F299" s="243" t="s">
        <v>554</v>
      </c>
      <c r="G299" s="195"/>
      <c r="H299" s="195"/>
      <c r="I299" s="198"/>
      <c r="J299" s="244">
        <f>BK299</f>
        <v>0</v>
      </c>
      <c r="K299" s="195"/>
      <c r="L299" s="200"/>
      <c r="M299" s="201"/>
      <c r="N299" s="202"/>
      <c r="O299" s="202"/>
      <c r="P299" s="203">
        <f>SUM(P300:P307)</f>
        <v>0</v>
      </c>
      <c r="Q299" s="202"/>
      <c r="R299" s="203">
        <f>SUM(R300:R307)</f>
        <v>0.26838419999999996</v>
      </c>
      <c r="S299" s="202"/>
      <c r="T299" s="204">
        <f>SUM(T300:T307)</f>
        <v>0</v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R299" s="205" t="s">
        <v>77</v>
      </c>
      <c r="AT299" s="206" t="s">
        <v>68</v>
      </c>
      <c r="AU299" s="206" t="s">
        <v>77</v>
      </c>
      <c r="AY299" s="205" t="s">
        <v>151</v>
      </c>
      <c r="BK299" s="207">
        <f>SUM(BK300:BK307)</f>
        <v>0</v>
      </c>
    </row>
    <row r="300" s="2" customFormat="1" ht="21.75" customHeight="1">
      <c r="A300" s="41"/>
      <c r="B300" s="42"/>
      <c r="C300" s="208" t="s">
        <v>555</v>
      </c>
      <c r="D300" s="208" t="s">
        <v>152</v>
      </c>
      <c r="E300" s="209" t="s">
        <v>556</v>
      </c>
      <c r="F300" s="210" t="s">
        <v>557</v>
      </c>
      <c r="G300" s="211" t="s">
        <v>238</v>
      </c>
      <c r="H300" s="212">
        <v>2</v>
      </c>
      <c r="I300" s="213"/>
      <c r="J300" s="214">
        <f>ROUND(I300*H300,2)</f>
        <v>0</v>
      </c>
      <c r="K300" s="210" t="s">
        <v>239</v>
      </c>
      <c r="L300" s="47"/>
      <c r="M300" s="215" t="s">
        <v>19</v>
      </c>
      <c r="N300" s="216" t="s">
        <v>40</v>
      </c>
      <c r="O300" s="87"/>
      <c r="P300" s="217">
        <f>O300*H300</f>
        <v>0</v>
      </c>
      <c r="Q300" s="217">
        <v>0</v>
      </c>
      <c r="R300" s="217">
        <f>Q300*H300</f>
        <v>0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150</v>
      </c>
      <c r="AT300" s="219" t="s">
        <v>152</v>
      </c>
      <c r="AU300" s="219" t="s">
        <v>79</v>
      </c>
      <c r="AY300" s="20" t="s">
        <v>151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77</v>
      </c>
      <c r="BK300" s="220">
        <f>ROUND(I300*H300,2)</f>
        <v>0</v>
      </c>
      <c r="BL300" s="20" t="s">
        <v>150</v>
      </c>
      <c r="BM300" s="219" t="s">
        <v>558</v>
      </c>
    </row>
    <row r="301" s="2" customFormat="1">
      <c r="A301" s="41"/>
      <c r="B301" s="42"/>
      <c r="C301" s="43"/>
      <c r="D301" s="245" t="s">
        <v>241</v>
      </c>
      <c r="E301" s="43"/>
      <c r="F301" s="246" t="s">
        <v>559</v>
      </c>
      <c r="G301" s="43"/>
      <c r="H301" s="43"/>
      <c r="I301" s="247"/>
      <c r="J301" s="43"/>
      <c r="K301" s="43"/>
      <c r="L301" s="47"/>
      <c r="M301" s="248"/>
      <c r="N301" s="249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241</v>
      </c>
      <c r="AU301" s="20" t="s">
        <v>79</v>
      </c>
    </row>
    <row r="302" s="12" customFormat="1">
      <c r="A302" s="12"/>
      <c r="B302" s="221"/>
      <c r="C302" s="222"/>
      <c r="D302" s="223" t="s">
        <v>175</v>
      </c>
      <c r="E302" s="224" t="s">
        <v>19</v>
      </c>
      <c r="F302" s="225" t="s">
        <v>79</v>
      </c>
      <c r="G302" s="222"/>
      <c r="H302" s="226">
        <v>2</v>
      </c>
      <c r="I302" s="227"/>
      <c r="J302" s="222"/>
      <c r="K302" s="222"/>
      <c r="L302" s="228"/>
      <c r="M302" s="229"/>
      <c r="N302" s="230"/>
      <c r="O302" s="230"/>
      <c r="P302" s="230"/>
      <c r="Q302" s="230"/>
      <c r="R302" s="230"/>
      <c r="S302" s="230"/>
      <c r="T302" s="231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32" t="s">
        <v>175</v>
      </c>
      <c r="AU302" s="232" t="s">
        <v>79</v>
      </c>
      <c r="AV302" s="12" t="s">
        <v>79</v>
      </c>
      <c r="AW302" s="12" t="s">
        <v>31</v>
      </c>
      <c r="AX302" s="12" t="s">
        <v>77</v>
      </c>
      <c r="AY302" s="232" t="s">
        <v>151</v>
      </c>
    </row>
    <row r="303" s="2" customFormat="1" ht="16.5" customHeight="1">
      <c r="A303" s="41"/>
      <c r="B303" s="42"/>
      <c r="C303" s="261" t="s">
        <v>560</v>
      </c>
      <c r="D303" s="261" t="s">
        <v>349</v>
      </c>
      <c r="E303" s="262" t="s">
        <v>561</v>
      </c>
      <c r="F303" s="263" t="s">
        <v>562</v>
      </c>
      <c r="G303" s="264" t="s">
        <v>238</v>
      </c>
      <c r="H303" s="265">
        <v>2</v>
      </c>
      <c r="I303" s="266"/>
      <c r="J303" s="267">
        <f>ROUND(I303*H303,2)</f>
        <v>0</v>
      </c>
      <c r="K303" s="263" t="s">
        <v>239</v>
      </c>
      <c r="L303" s="268"/>
      <c r="M303" s="269" t="s">
        <v>19</v>
      </c>
      <c r="N303" s="270" t="s">
        <v>40</v>
      </c>
      <c r="O303" s="87"/>
      <c r="P303" s="217">
        <f>O303*H303</f>
        <v>0</v>
      </c>
      <c r="Q303" s="217">
        <v>0.0020999999999999999</v>
      </c>
      <c r="R303" s="217">
        <f>Q303*H303</f>
        <v>0.0041999999999999997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181</v>
      </c>
      <c r="AT303" s="219" t="s">
        <v>349</v>
      </c>
      <c r="AU303" s="219" t="s">
        <v>79</v>
      </c>
      <c r="AY303" s="20" t="s">
        <v>151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77</v>
      </c>
      <c r="BK303" s="220">
        <f>ROUND(I303*H303,2)</f>
        <v>0</v>
      </c>
      <c r="BL303" s="20" t="s">
        <v>150</v>
      </c>
      <c r="BM303" s="219" t="s">
        <v>563</v>
      </c>
    </row>
    <row r="304" s="2" customFormat="1" ht="24.15" customHeight="1">
      <c r="A304" s="41"/>
      <c r="B304" s="42"/>
      <c r="C304" s="208" t="s">
        <v>564</v>
      </c>
      <c r="D304" s="208" t="s">
        <v>152</v>
      </c>
      <c r="E304" s="209" t="s">
        <v>565</v>
      </c>
      <c r="F304" s="210" t="s">
        <v>566</v>
      </c>
      <c r="G304" s="211" t="s">
        <v>422</v>
      </c>
      <c r="H304" s="212">
        <v>5.4000000000000004</v>
      </c>
      <c r="I304" s="213"/>
      <c r="J304" s="214">
        <f>ROUND(I304*H304,2)</f>
        <v>0</v>
      </c>
      <c r="K304" s="210" t="s">
        <v>239</v>
      </c>
      <c r="L304" s="47"/>
      <c r="M304" s="215" t="s">
        <v>19</v>
      </c>
      <c r="N304" s="216" t="s">
        <v>40</v>
      </c>
      <c r="O304" s="87"/>
      <c r="P304" s="217">
        <f>O304*H304</f>
        <v>0</v>
      </c>
      <c r="Q304" s="217">
        <v>0</v>
      </c>
      <c r="R304" s="217">
        <f>Q304*H304</f>
        <v>0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150</v>
      </c>
      <c r="AT304" s="219" t="s">
        <v>152</v>
      </c>
      <c r="AU304" s="219" t="s">
        <v>79</v>
      </c>
      <c r="AY304" s="20" t="s">
        <v>151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77</v>
      </c>
      <c r="BK304" s="220">
        <f>ROUND(I304*H304,2)</f>
        <v>0</v>
      </c>
      <c r="BL304" s="20" t="s">
        <v>150</v>
      </c>
      <c r="BM304" s="219" t="s">
        <v>567</v>
      </c>
    </row>
    <row r="305" s="2" customFormat="1">
      <c r="A305" s="41"/>
      <c r="B305" s="42"/>
      <c r="C305" s="43"/>
      <c r="D305" s="245" t="s">
        <v>241</v>
      </c>
      <c r="E305" s="43"/>
      <c r="F305" s="246" t="s">
        <v>568</v>
      </c>
      <c r="G305" s="43"/>
      <c r="H305" s="43"/>
      <c r="I305" s="247"/>
      <c r="J305" s="43"/>
      <c r="K305" s="43"/>
      <c r="L305" s="47"/>
      <c r="M305" s="248"/>
      <c r="N305" s="249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241</v>
      </c>
      <c r="AU305" s="20" t="s">
        <v>79</v>
      </c>
    </row>
    <row r="306" s="2" customFormat="1" ht="16.5" customHeight="1">
      <c r="A306" s="41"/>
      <c r="B306" s="42"/>
      <c r="C306" s="261" t="s">
        <v>569</v>
      </c>
      <c r="D306" s="261" t="s">
        <v>349</v>
      </c>
      <c r="E306" s="262" t="s">
        <v>570</v>
      </c>
      <c r="F306" s="263" t="s">
        <v>571</v>
      </c>
      <c r="G306" s="264" t="s">
        <v>422</v>
      </c>
      <c r="H306" s="265">
        <v>5.4809999999999999</v>
      </c>
      <c r="I306" s="266"/>
      <c r="J306" s="267">
        <f>ROUND(I306*H306,2)</f>
        <v>0</v>
      </c>
      <c r="K306" s="263" t="s">
        <v>239</v>
      </c>
      <c r="L306" s="268"/>
      <c r="M306" s="269" t="s">
        <v>19</v>
      </c>
      <c r="N306" s="270" t="s">
        <v>40</v>
      </c>
      <c r="O306" s="87"/>
      <c r="P306" s="217">
        <f>O306*H306</f>
        <v>0</v>
      </c>
      <c r="Q306" s="217">
        <v>0.0482</v>
      </c>
      <c r="R306" s="217">
        <f>Q306*H306</f>
        <v>0.26418419999999998</v>
      </c>
      <c r="S306" s="217">
        <v>0</v>
      </c>
      <c r="T306" s="218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9" t="s">
        <v>181</v>
      </c>
      <c r="AT306" s="219" t="s">
        <v>349</v>
      </c>
      <c r="AU306" s="219" t="s">
        <v>79</v>
      </c>
      <c r="AY306" s="20" t="s">
        <v>151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20" t="s">
        <v>77</v>
      </c>
      <c r="BK306" s="220">
        <f>ROUND(I306*H306,2)</f>
        <v>0</v>
      </c>
      <c r="BL306" s="20" t="s">
        <v>150</v>
      </c>
      <c r="BM306" s="219" t="s">
        <v>572</v>
      </c>
    </row>
    <row r="307" s="12" customFormat="1">
      <c r="A307" s="12"/>
      <c r="B307" s="221"/>
      <c r="C307" s="222"/>
      <c r="D307" s="223" t="s">
        <v>175</v>
      </c>
      <c r="E307" s="222"/>
      <c r="F307" s="225" t="s">
        <v>573</v>
      </c>
      <c r="G307" s="222"/>
      <c r="H307" s="226">
        <v>5.4809999999999999</v>
      </c>
      <c r="I307" s="227"/>
      <c r="J307" s="222"/>
      <c r="K307" s="222"/>
      <c r="L307" s="228"/>
      <c r="M307" s="229"/>
      <c r="N307" s="230"/>
      <c r="O307" s="230"/>
      <c r="P307" s="230"/>
      <c r="Q307" s="230"/>
      <c r="R307" s="230"/>
      <c r="S307" s="230"/>
      <c r="T307" s="231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2" t="s">
        <v>175</v>
      </c>
      <c r="AU307" s="232" t="s">
        <v>79</v>
      </c>
      <c r="AV307" s="12" t="s">
        <v>79</v>
      </c>
      <c r="AW307" s="12" t="s">
        <v>4</v>
      </c>
      <c r="AX307" s="12" t="s">
        <v>77</v>
      </c>
      <c r="AY307" s="232" t="s">
        <v>151</v>
      </c>
    </row>
    <row r="308" s="11" customFormat="1" ht="22.8" customHeight="1">
      <c r="A308" s="11"/>
      <c r="B308" s="194"/>
      <c r="C308" s="195"/>
      <c r="D308" s="196" t="s">
        <v>68</v>
      </c>
      <c r="E308" s="243" t="s">
        <v>574</v>
      </c>
      <c r="F308" s="243" t="s">
        <v>575</v>
      </c>
      <c r="G308" s="195"/>
      <c r="H308" s="195"/>
      <c r="I308" s="198"/>
      <c r="J308" s="244">
        <f>BK308</f>
        <v>0</v>
      </c>
      <c r="K308" s="195"/>
      <c r="L308" s="200"/>
      <c r="M308" s="201"/>
      <c r="N308" s="202"/>
      <c r="O308" s="202"/>
      <c r="P308" s="203">
        <f>SUM(P309:P313)</f>
        <v>0</v>
      </c>
      <c r="Q308" s="202"/>
      <c r="R308" s="203">
        <f>SUM(R309:R313)</f>
        <v>0</v>
      </c>
      <c r="S308" s="202"/>
      <c r="T308" s="204">
        <f>SUM(T309:T313)</f>
        <v>0</v>
      </c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R308" s="205" t="s">
        <v>77</v>
      </c>
      <c r="AT308" s="206" t="s">
        <v>68</v>
      </c>
      <c r="AU308" s="206" t="s">
        <v>77</v>
      </c>
      <c r="AY308" s="205" t="s">
        <v>151</v>
      </c>
      <c r="BK308" s="207">
        <f>SUM(BK309:BK313)</f>
        <v>0</v>
      </c>
    </row>
    <row r="309" s="2" customFormat="1" ht="21.75" customHeight="1">
      <c r="A309" s="41"/>
      <c r="B309" s="42"/>
      <c r="C309" s="208" t="s">
        <v>576</v>
      </c>
      <c r="D309" s="208" t="s">
        <v>152</v>
      </c>
      <c r="E309" s="209" t="s">
        <v>577</v>
      </c>
      <c r="F309" s="210" t="s">
        <v>578</v>
      </c>
      <c r="G309" s="211" t="s">
        <v>332</v>
      </c>
      <c r="H309" s="212">
        <v>42.835000000000001</v>
      </c>
      <c r="I309" s="213"/>
      <c r="J309" s="214">
        <f>ROUND(I309*H309,2)</f>
        <v>0</v>
      </c>
      <c r="K309" s="210" t="s">
        <v>239</v>
      </c>
      <c r="L309" s="47"/>
      <c r="M309" s="215" t="s">
        <v>19</v>
      </c>
      <c r="N309" s="216" t="s">
        <v>40</v>
      </c>
      <c r="O309" s="87"/>
      <c r="P309" s="217">
        <f>O309*H309</f>
        <v>0</v>
      </c>
      <c r="Q309" s="217">
        <v>0</v>
      </c>
      <c r="R309" s="217">
        <f>Q309*H309</f>
        <v>0</v>
      </c>
      <c r="S309" s="217">
        <v>0</v>
      </c>
      <c r="T309" s="218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9" t="s">
        <v>150</v>
      </c>
      <c r="AT309" s="219" t="s">
        <v>152</v>
      </c>
      <c r="AU309" s="219" t="s">
        <v>79</v>
      </c>
      <c r="AY309" s="20" t="s">
        <v>151</v>
      </c>
      <c r="BE309" s="220">
        <f>IF(N309="základní",J309,0)</f>
        <v>0</v>
      </c>
      <c r="BF309" s="220">
        <f>IF(N309="snížená",J309,0)</f>
        <v>0</v>
      </c>
      <c r="BG309" s="220">
        <f>IF(N309="zákl. přenesená",J309,0)</f>
        <v>0</v>
      </c>
      <c r="BH309" s="220">
        <f>IF(N309="sníž. přenesená",J309,0)</f>
        <v>0</v>
      </c>
      <c r="BI309" s="220">
        <f>IF(N309="nulová",J309,0)</f>
        <v>0</v>
      </c>
      <c r="BJ309" s="20" t="s">
        <v>77</v>
      </c>
      <c r="BK309" s="220">
        <f>ROUND(I309*H309,2)</f>
        <v>0</v>
      </c>
      <c r="BL309" s="20" t="s">
        <v>150</v>
      </c>
      <c r="BM309" s="219" t="s">
        <v>579</v>
      </c>
    </row>
    <row r="310" s="2" customFormat="1">
      <c r="A310" s="41"/>
      <c r="B310" s="42"/>
      <c r="C310" s="43"/>
      <c r="D310" s="245" t="s">
        <v>241</v>
      </c>
      <c r="E310" s="43"/>
      <c r="F310" s="246" t="s">
        <v>580</v>
      </c>
      <c r="G310" s="43"/>
      <c r="H310" s="43"/>
      <c r="I310" s="247"/>
      <c r="J310" s="43"/>
      <c r="K310" s="43"/>
      <c r="L310" s="47"/>
      <c r="M310" s="248"/>
      <c r="N310" s="249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241</v>
      </c>
      <c r="AU310" s="20" t="s">
        <v>79</v>
      </c>
    </row>
    <row r="311" s="2" customFormat="1" ht="24.15" customHeight="1">
      <c r="A311" s="41"/>
      <c r="B311" s="42"/>
      <c r="C311" s="208" t="s">
        <v>581</v>
      </c>
      <c r="D311" s="208" t="s">
        <v>152</v>
      </c>
      <c r="E311" s="209" t="s">
        <v>582</v>
      </c>
      <c r="F311" s="210" t="s">
        <v>583</v>
      </c>
      <c r="G311" s="211" t="s">
        <v>332</v>
      </c>
      <c r="H311" s="212">
        <v>599.69000000000005</v>
      </c>
      <c r="I311" s="213"/>
      <c r="J311" s="214">
        <f>ROUND(I311*H311,2)</f>
        <v>0</v>
      </c>
      <c r="K311" s="210" t="s">
        <v>239</v>
      </c>
      <c r="L311" s="47"/>
      <c r="M311" s="215" t="s">
        <v>19</v>
      </c>
      <c r="N311" s="216" t="s">
        <v>40</v>
      </c>
      <c r="O311" s="87"/>
      <c r="P311" s="217">
        <f>O311*H311</f>
        <v>0</v>
      </c>
      <c r="Q311" s="217">
        <v>0</v>
      </c>
      <c r="R311" s="217">
        <f>Q311*H311</f>
        <v>0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150</v>
      </c>
      <c r="AT311" s="219" t="s">
        <v>152</v>
      </c>
      <c r="AU311" s="219" t="s">
        <v>79</v>
      </c>
      <c r="AY311" s="20" t="s">
        <v>151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77</v>
      </c>
      <c r="BK311" s="220">
        <f>ROUND(I311*H311,2)</f>
        <v>0</v>
      </c>
      <c r="BL311" s="20" t="s">
        <v>150</v>
      </c>
      <c r="BM311" s="219" t="s">
        <v>584</v>
      </c>
    </row>
    <row r="312" s="2" customFormat="1">
      <c r="A312" s="41"/>
      <c r="B312" s="42"/>
      <c r="C312" s="43"/>
      <c r="D312" s="245" t="s">
        <v>241</v>
      </c>
      <c r="E312" s="43"/>
      <c r="F312" s="246" t="s">
        <v>585</v>
      </c>
      <c r="G312" s="43"/>
      <c r="H312" s="43"/>
      <c r="I312" s="247"/>
      <c r="J312" s="43"/>
      <c r="K312" s="43"/>
      <c r="L312" s="47"/>
      <c r="M312" s="248"/>
      <c r="N312" s="249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241</v>
      </c>
      <c r="AU312" s="20" t="s">
        <v>79</v>
      </c>
    </row>
    <row r="313" s="12" customFormat="1">
      <c r="A313" s="12"/>
      <c r="B313" s="221"/>
      <c r="C313" s="222"/>
      <c r="D313" s="223" t="s">
        <v>175</v>
      </c>
      <c r="E313" s="222"/>
      <c r="F313" s="225" t="s">
        <v>586</v>
      </c>
      <c r="G313" s="222"/>
      <c r="H313" s="226">
        <v>599.69000000000005</v>
      </c>
      <c r="I313" s="227"/>
      <c r="J313" s="222"/>
      <c r="K313" s="222"/>
      <c r="L313" s="228"/>
      <c r="M313" s="229"/>
      <c r="N313" s="230"/>
      <c r="O313" s="230"/>
      <c r="P313" s="230"/>
      <c r="Q313" s="230"/>
      <c r="R313" s="230"/>
      <c r="S313" s="230"/>
      <c r="T313" s="231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32" t="s">
        <v>175</v>
      </c>
      <c r="AU313" s="232" t="s">
        <v>79</v>
      </c>
      <c r="AV313" s="12" t="s">
        <v>79</v>
      </c>
      <c r="AW313" s="12" t="s">
        <v>4</v>
      </c>
      <c r="AX313" s="12" t="s">
        <v>77</v>
      </c>
      <c r="AY313" s="232" t="s">
        <v>151</v>
      </c>
    </row>
    <row r="314" s="11" customFormat="1" ht="22.8" customHeight="1">
      <c r="A314" s="11"/>
      <c r="B314" s="194"/>
      <c r="C314" s="195"/>
      <c r="D314" s="196" t="s">
        <v>68</v>
      </c>
      <c r="E314" s="243" t="s">
        <v>587</v>
      </c>
      <c r="F314" s="243" t="s">
        <v>588</v>
      </c>
      <c r="G314" s="195"/>
      <c r="H314" s="195"/>
      <c r="I314" s="198"/>
      <c r="J314" s="244">
        <f>BK314</f>
        <v>0</v>
      </c>
      <c r="K314" s="195"/>
      <c r="L314" s="200"/>
      <c r="M314" s="201"/>
      <c r="N314" s="202"/>
      <c r="O314" s="202"/>
      <c r="P314" s="203">
        <f>SUM(P315:P316)</f>
        <v>0</v>
      </c>
      <c r="Q314" s="202"/>
      <c r="R314" s="203">
        <f>SUM(R315:R316)</f>
        <v>0</v>
      </c>
      <c r="S314" s="202"/>
      <c r="T314" s="204">
        <f>SUM(T315:T316)</f>
        <v>0</v>
      </c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R314" s="205" t="s">
        <v>77</v>
      </c>
      <c r="AT314" s="206" t="s">
        <v>68</v>
      </c>
      <c r="AU314" s="206" t="s">
        <v>77</v>
      </c>
      <c r="AY314" s="205" t="s">
        <v>151</v>
      </c>
      <c r="BK314" s="207">
        <f>SUM(BK315:BK316)</f>
        <v>0</v>
      </c>
    </row>
    <row r="315" s="2" customFormat="1" ht="24.15" customHeight="1">
      <c r="A315" s="41"/>
      <c r="B315" s="42"/>
      <c r="C315" s="208" t="s">
        <v>589</v>
      </c>
      <c r="D315" s="208" t="s">
        <v>152</v>
      </c>
      <c r="E315" s="209" t="s">
        <v>590</v>
      </c>
      <c r="F315" s="210" t="s">
        <v>591</v>
      </c>
      <c r="G315" s="211" t="s">
        <v>332</v>
      </c>
      <c r="H315" s="212">
        <v>42.835000000000001</v>
      </c>
      <c r="I315" s="213"/>
      <c r="J315" s="214">
        <f>ROUND(I315*H315,2)</f>
        <v>0</v>
      </c>
      <c r="K315" s="210" t="s">
        <v>239</v>
      </c>
      <c r="L315" s="47"/>
      <c r="M315" s="215" t="s">
        <v>19</v>
      </c>
      <c r="N315" s="216" t="s">
        <v>40</v>
      </c>
      <c r="O315" s="87"/>
      <c r="P315" s="217">
        <f>O315*H315</f>
        <v>0</v>
      </c>
      <c r="Q315" s="217">
        <v>0</v>
      </c>
      <c r="R315" s="217">
        <f>Q315*H315</f>
        <v>0</v>
      </c>
      <c r="S315" s="217">
        <v>0</v>
      </c>
      <c r="T315" s="21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9" t="s">
        <v>150</v>
      </c>
      <c r="AT315" s="219" t="s">
        <v>152</v>
      </c>
      <c r="AU315" s="219" t="s">
        <v>79</v>
      </c>
      <c r="AY315" s="20" t="s">
        <v>151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20" t="s">
        <v>77</v>
      </c>
      <c r="BK315" s="220">
        <f>ROUND(I315*H315,2)</f>
        <v>0</v>
      </c>
      <c r="BL315" s="20" t="s">
        <v>150</v>
      </c>
      <c r="BM315" s="219" t="s">
        <v>592</v>
      </c>
    </row>
    <row r="316" s="2" customFormat="1">
      <c r="A316" s="41"/>
      <c r="B316" s="42"/>
      <c r="C316" s="43"/>
      <c r="D316" s="245" t="s">
        <v>241</v>
      </c>
      <c r="E316" s="43"/>
      <c r="F316" s="246" t="s">
        <v>593</v>
      </c>
      <c r="G316" s="43"/>
      <c r="H316" s="43"/>
      <c r="I316" s="247"/>
      <c r="J316" s="43"/>
      <c r="K316" s="43"/>
      <c r="L316" s="47"/>
      <c r="M316" s="248"/>
      <c r="N316" s="249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241</v>
      </c>
      <c r="AU316" s="20" t="s">
        <v>79</v>
      </c>
    </row>
    <row r="317" s="11" customFormat="1" ht="22.8" customHeight="1">
      <c r="A317" s="11"/>
      <c r="B317" s="194"/>
      <c r="C317" s="195"/>
      <c r="D317" s="196" t="s">
        <v>68</v>
      </c>
      <c r="E317" s="243" t="s">
        <v>594</v>
      </c>
      <c r="F317" s="243" t="s">
        <v>595</v>
      </c>
      <c r="G317" s="195"/>
      <c r="H317" s="195"/>
      <c r="I317" s="198"/>
      <c r="J317" s="244">
        <f>BK317</f>
        <v>0</v>
      </c>
      <c r="K317" s="195"/>
      <c r="L317" s="200"/>
      <c r="M317" s="201"/>
      <c r="N317" s="202"/>
      <c r="O317" s="202"/>
      <c r="P317" s="203">
        <f>SUM(P318:P319)</f>
        <v>0</v>
      </c>
      <c r="Q317" s="202"/>
      <c r="R317" s="203">
        <f>SUM(R318:R319)</f>
        <v>0</v>
      </c>
      <c r="S317" s="202"/>
      <c r="T317" s="204">
        <f>SUM(T318:T319)</f>
        <v>0</v>
      </c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R317" s="205" t="s">
        <v>77</v>
      </c>
      <c r="AT317" s="206" t="s">
        <v>68</v>
      </c>
      <c r="AU317" s="206" t="s">
        <v>77</v>
      </c>
      <c r="AY317" s="205" t="s">
        <v>151</v>
      </c>
      <c r="BK317" s="207">
        <f>SUM(BK318:BK319)</f>
        <v>0</v>
      </c>
    </row>
    <row r="318" s="2" customFormat="1" ht="24.15" customHeight="1">
      <c r="A318" s="41"/>
      <c r="B318" s="42"/>
      <c r="C318" s="208" t="s">
        <v>596</v>
      </c>
      <c r="D318" s="208" t="s">
        <v>152</v>
      </c>
      <c r="E318" s="209" t="s">
        <v>597</v>
      </c>
      <c r="F318" s="210" t="s">
        <v>598</v>
      </c>
      <c r="G318" s="211" t="s">
        <v>332</v>
      </c>
      <c r="H318" s="212">
        <v>1002.3440000000001</v>
      </c>
      <c r="I318" s="213"/>
      <c r="J318" s="214">
        <f>ROUND(I318*H318,2)</f>
        <v>0</v>
      </c>
      <c r="K318" s="210" t="s">
        <v>239</v>
      </c>
      <c r="L318" s="47"/>
      <c r="M318" s="215" t="s">
        <v>19</v>
      </c>
      <c r="N318" s="216" t="s">
        <v>40</v>
      </c>
      <c r="O318" s="87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150</v>
      </c>
      <c r="AT318" s="219" t="s">
        <v>152</v>
      </c>
      <c r="AU318" s="219" t="s">
        <v>79</v>
      </c>
      <c r="AY318" s="20" t="s">
        <v>151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77</v>
      </c>
      <c r="BK318" s="220">
        <f>ROUND(I318*H318,2)</f>
        <v>0</v>
      </c>
      <c r="BL318" s="20" t="s">
        <v>150</v>
      </c>
      <c r="BM318" s="219" t="s">
        <v>599</v>
      </c>
    </row>
    <row r="319" s="2" customFormat="1">
      <c r="A319" s="41"/>
      <c r="B319" s="42"/>
      <c r="C319" s="43"/>
      <c r="D319" s="245" t="s">
        <v>241</v>
      </c>
      <c r="E319" s="43"/>
      <c r="F319" s="246" t="s">
        <v>600</v>
      </c>
      <c r="G319" s="43"/>
      <c r="H319" s="43"/>
      <c r="I319" s="247"/>
      <c r="J319" s="43"/>
      <c r="K319" s="43"/>
      <c r="L319" s="47"/>
      <c r="M319" s="271"/>
      <c r="N319" s="272"/>
      <c r="O319" s="235"/>
      <c r="P319" s="235"/>
      <c r="Q319" s="235"/>
      <c r="R319" s="235"/>
      <c r="S319" s="235"/>
      <c r="T319" s="273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241</v>
      </c>
      <c r="AU319" s="20" t="s">
        <v>79</v>
      </c>
    </row>
    <row r="320" s="2" customFormat="1" ht="6.96" customHeight="1">
      <c r="A320" s="41"/>
      <c r="B320" s="62"/>
      <c r="C320" s="63"/>
      <c r="D320" s="63"/>
      <c r="E320" s="63"/>
      <c r="F320" s="63"/>
      <c r="G320" s="63"/>
      <c r="H320" s="63"/>
      <c r="I320" s="63"/>
      <c r="J320" s="63"/>
      <c r="K320" s="63"/>
      <c r="L320" s="47"/>
      <c r="M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</sheetData>
  <sheetProtection sheet="1" autoFilter="0" formatColumns="0" formatRows="0" objects="1" scenarios="1" spinCount="100000" saltValue="k2X8MGIU8ojyu10O79ulf0w4RWT7A78RBdtY9ukC/0qlPdit9QLqSDG+zkwYg6Pp106PaGElMaWFd+jWe0hHUg==" hashValue="/lm3f3re2Q58SRpW2mnE34CRvWmQ09CMxe8pGwBterB7P5OzKwjOmXP+SvtcSJxptEB26HXHmgHJcoYJzKljfQ==" algorithmName="SHA-512" password="CC35"/>
  <autoFilter ref="C89:K319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1211232"/>
    <hyperlink ref="F97" r:id="rId2" display="https://podminky.urs.cz/item/CS_URS_2024_02/111251101"/>
    <hyperlink ref="F101" r:id="rId3" display="https://podminky.urs.cz/item/CS_URS_2024_02/112101102"/>
    <hyperlink ref="F104" r:id="rId4" display="https://podminky.urs.cz/item/CS_URS_2024_02/112155221"/>
    <hyperlink ref="F107" r:id="rId5" display="https://podminky.urs.cz/item/CS_URS_2024_02/112155315"/>
    <hyperlink ref="F110" r:id="rId6" display="https://podminky.urs.cz/item/CS_URS_2024_02/112211112"/>
    <hyperlink ref="F113" r:id="rId7" display="https://podminky.urs.cz/item/CS_URS_2024_02/112251102"/>
    <hyperlink ref="F116" r:id="rId8" display="https://podminky.urs.cz/item/CS_URS_2024_02/113151111"/>
    <hyperlink ref="F118" r:id="rId9" display="https://podminky.urs.cz/item/CS_URS_2024_02/113152111"/>
    <hyperlink ref="F121" r:id="rId10" display="https://podminky.urs.cz/item/CS_URS_2024_02/115101201"/>
    <hyperlink ref="F125" r:id="rId11" display="https://podminky.urs.cz/item/CS_URS_2024_02/115101301"/>
    <hyperlink ref="F129" r:id="rId12" display="https://podminky.urs.cz/item/CS_URS_2024_02/121151125"/>
    <hyperlink ref="F134" r:id="rId13" display="https://podminky.urs.cz/item/CS_URS_2024_02/121151126"/>
    <hyperlink ref="F138" r:id="rId14" display="https://podminky.urs.cz/item/CS_URS_2024_02/122252205"/>
    <hyperlink ref="F142" r:id="rId15" display="https://podminky.urs.cz/item/CS_URS_2024_02/131251100"/>
    <hyperlink ref="F146" r:id="rId16" display="https://podminky.urs.cz/item/CS_URS_2024_02/162751117"/>
    <hyperlink ref="F151" r:id="rId17" display="https://podminky.urs.cz/item/CS_URS_2024_02/162751119"/>
    <hyperlink ref="F155" r:id="rId18" display="https://podminky.urs.cz/item/CS_URS_2024_02/171152101"/>
    <hyperlink ref="F159" r:id="rId19" display="https://podminky.urs.cz/item/CS_URS_2024_02/171201231"/>
    <hyperlink ref="F163" r:id="rId20" display="https://podminky.urs.cz/item/CS_URS_2024_02/171251201"/>
    <hyperlink ref="F167" r:id="rId21" display="https://podminky.urs.cz/item/CS_URS_2024_02/174251101"/>
    <hyperlink ref="F175" r:id="rId22" display="https://podminky.urs.cz/item/CS_URS_2024_02/181152301"/>
    <hyperlink ref="F178" r:id="rId23" display="https://podminky.urs.cz/item/CS_URS_2024_02/181152302"/>
    <hyperlink ref="F184" r:id="rId24" display="https://podminky.urs.cz/item/CS_URS_2024_02/181351005"/>
    <hyperlink ref="F187" r:id="rId25" display="https://podminky.urs.cz/item/CS_URS_2024_02/182151111"/>
    <hyperlink ref="F191" r:id="rId26" display="https://podminky.urs.cz/item/CS_URS_2024_02/182351133"/>
    <hyperlink ref="F195" r:id="rId27" display="https://podminky.urs.cz/item/CS_URS_2024_02/183405211"/>
    <hyperlink ref="F209" r:id="rId28" display="https://podminky.urs.cz/item/CS_URS_2024_02/211971121"/>
    <hyperlink ref="F216" r:id="rId29" display="https://podminky.urs.cz/item/CS_URS_2024_02/212752102"/>
    <hyperlink ref="F221" r:id="rId30" display="https://podminky.urs.cz/item/CS_URS_2024_02/273321611"/>
    <hyperlink ref="F225" r:id="rId31" display="https://podminky.urs.cz/item/CS_URS_2024_02/273351121"/>
    <hyperlink ref="F229" r:id="rId32" display="https://podminky.urs.cz/item/CS_URS_2024_02/273351122"/>
    <hyperlink ref="F231" r:id="rId33" display="https://podminky.urs.cz/item/CS_URS_2024_02/273362021"/>
    <hyperlink ref="F236" r:id="rId34" display="https://podminky.urs.cz/item/CS_URS_2024_02/321321116"/>
    <hyperlink ref="F240" r:id="rId35" display="https://podminky.urs.cz/item/CS_URS_2024_02/321351010"/>
    <hyperlink ref="F244" r:id="rId36" display="https://podminky.urs.cz/item/CS_URS_2024_02/321352010"/>
    <hyperlink ref="F246" r:id="rId37" display="https://podminky.urs.cz/item/CS_URS_2024_02/321368211"/>
    <hyperlink ref="F252" r:id="rId38" display="https://podminky.urs.cz/item/CS_URS_2024_02/452112112"/>
    <hyperlink ref="F256" r:id="rId39" display="https://podminky.urs.cz/item/CS_URS_2024_02/561061121"/>
    <hyperlink ref="F264" r:id="rId40" display="https://podminky.urs.cz/item/CS_URS_2024_02/564851111"/>
    <hyperlink ref="F269" r:id="rId41" display="https://podminky.urs.cz/item/CS_URS_2024_02/569851111"/>
    <hyperlink ref="F273" r:id="rId42" display="https://podminky.urs.cz/item/CS_URS_2024_02/571901111"/>
    <hyperlink ref="F277" r:id="rId43" display="https://podminky.urs.cz/item/CS_URS_2024_02/573451112"/>
    <hyperlink ref="F281" r:id="rId44" display="https://podminky.urs.cz/item/CS_URS_2024_02/574381112"/>
    <hyperlink ref="F286" r:id="rId45" display="https://podminky.urs.cz/item/CS_URS_2024_02/899102211"/>
    <hyperlink ref="F289" r:id="rId46" display="https://podminky.urs.cz/item/CS_URS_2024_02/899104112"/>
    <hyperlink ref="F292" r:id="rId47" display="https://podminky.urs.cz/item/CS_URS_2024_02/899623181"/>
    <hyperlink ref="F296" r:id="rId48" display="https://podminky.urs.cz/item/CS_URS_2023_02/899643111"/>
    <hyperlink ref="F301" r:id="rId49" display="https://podminky.urs.cz/item/CS_URS_2024_02/912211111"/>
    <hyperlink ref="F305" r:id="rId50" display="https://podminky.urs.cz/item/CS_URS_2024_02/919542111"/>
    <hyperlink ref="F310" r:id="rId51" display="https://podminky.urs.cz/item/CS_URS_2024_02/997013501"/>
    <hyperlink ref="F312" r:id="rId52" display="https://podminky.urs.cz/item/CS_URS_2024_02/997013509"/>
    <hyperlink ref="F316" r:id="rId53" display="https://podminky.urs.cz/item/CS_URS_2024_02/997013862"/>
    <hyperlink ref="F319" r:id="rId54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601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ROUND(J87,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ROUND((SUM(BE87:BE201)),  2)</f>
        <v>0</v>
      </c>
      <c r="G33" s="41"/>
      <c r="H33" s="41"/>
      <c r="I33" s="160">
        <v>0.20999999999999999</v>
      </c>
      <c r="J33" s="159">
        <f>ROUND(((SUM(BE87:BE201))*I33),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ROUND((SUM(BF87:BF201)),  2)</f>
        <v>0</v>
      </c>
      <c r="G34" s="41"/>
      <c r="H34" s="41"/>
      <c r="I34" s="160">
        <v>0.12</v>
      </c>
      <c r="J34" s="159">
        <f>ROUND(((SUM(BF87:BF201))*I34),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ROUND((SUM(BG87:BG201)),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ROUND((SUM(BH87:BH201)),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ROUND((SUM(BI87:BI201)),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SO-102 - Polní cesta VPC 3N-1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J89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J143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226</v>
      </c>
      <c r="E63" s="240"/>
      <c r="F63" s="240"/>
      <c r="G63" s="240"/>
      <c r="H63" s="240"/>
      <c r="I63" s="240"/>
      <c r="J63" s="241">
        <f>J154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227</v>
      </c>
      <c r="E64" s="240"/>
      <c r="F64" s="240"/>
      <c r="G64" s="240"/>
      <c r="H64" s="240"/>
      <c r="I64" s="240"/>
      <c r="J64" s="241">
        <f>J160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232</v>
      </c>
      <c r="E65" s="240"/>
      <c r="F65" s="240"/>
      <c r="G65" s="240"/>
      <c r="H65" s="240"/>
      <c r="I65" s="240"/>
      <c r="J65" s="241">
        <f>J193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9" customFormat="1" ht="24.96" customHeight="1">
      <c r="A66" s="9"/>
      <c r="B66" s="177"/>
      <c r="C66" s="178"/>
      <c r="D66" s="179" t="s">
        <v>602</v>
      </c>
      <c r="E66" s="180"/>
      <c r="F66" s="180"/>
      <c r="G66" s="180"/>
      <c r="H66" s="180"/>
      <c r="I66" s="180"/>
      <c r="J66" s="181">
        <f>J196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3" customFormat="1" ht="19.92" customHeight="1">
      <c r="A67" s="13"/>
      <c r="B67" s="238"/>
      <c r="C67" s="128"/>
      <c r="D67" s="239" t="s">
        <v>603</v>
      </c>
      <c r="E67" s="240"/>
      <c r="F67" s="240"/>
      <c r="G67" s="240"/>
      <c r="H67" s="240"/>
      <c r="I67" s="240"/>
      <c r="J67" s="241">
        <f>J197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135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Polní cesty a ÚSES stavby D6 Lubenec - obchvat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128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SO-102 - Polní cesta VPC 3N-1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 xml:space="preserve"> </v>
      </c>
      <c r="G81" s="43"/>
      <c r="H81" s="43"/>
      <c r="I81" s="35" t="s">
        <v>23</v>
      </c>
      <c r="J81" s="75" t="str">
        <f>IF(J12="","",J12)</f>
        <v>16. 10. 2024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 xml:space="preserve"> </v>
      </c>
      <c r="G83" s="43"/>
      <c r="H83" s="43"/>
      <c r="I83" s="35" t="s">
        <v>30</v>
      </c>
      <c r="J83" s="39" t="str">
        <f>E21</f>
        <v xml:space="preserve"> 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28</v>
      </c>
      <c r="D84" s="43"/>
      <c r="E84" s="43"/>
      <c r="F84" s="30" t="str">
        <f>IF(E18="","",E18)</f>
        <v>Vyplň údaj</v>
      </c>
      <c r="G84" s="43"/>
      <c r="H84" s="43"/>
      <c r="I84" s="35" t="s">
        <v>32</v>
      </c>
      <c r="J84" s="39" t="str">
        <f>E24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0" customFormat="1" ht="29.28" customHeight="1">
      <c r="A86" s="183"/>
      <c r="B86" s="184"/>
      <c r="C86" s="185" t="s">
        <v>136</v>
      </c>
      <c r="D86" s="186" t="s">
        <v>54</v>
      </c>
      <c r="E86" s="186" t="s">
        <v>50</v>
      </c>
      <c r="F86" s="186" t="s">
        <v>51</v>
      </c>
      <c r="G86" s="186" t="s">
        <v>137</v>
      </c>
      <c r="H86" s="186" t="s">
        <v>138</v>
      </c>
      <c r="I86" s="186" t="s">
        <v>139</v>
      </c>
      <c r="J86" s="186" t="s">
        <v>132</v>
      </c>
      <c r="K86" s="187" t="s">
        <v>140</v>
      </c>
      <c r="L86" s="188"/>
      <c r="M86" s="95" t="s">
        <v>19</v>
      </c>
      <c r="N86" s="96" t="s">
        <v>39</v>
      </c>
      <c r="O86" s="96" t="s">
        <v>141</v>
      </c>
      <c r="P86" s="96" t="s">
        <v>142</v>
      </c>
      <c r="Q86" s="96" t="s">
        <v>143</v>
      </c>
      <c r="R86" s="96" t="s">
        <v>144</v>
      </c>
      <c r="S86" s="96" t="s">
        <v>145</v>
      </c>
      <c r="T86" s="97" t="s">
        <v>146</v>
      </c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</row>
    <row r="87" s="2" customFormat="1" ht="22.8" customHeight="1">
      <c r="A87" s="41"/>
      <c r="B87" s="42"/>
      <c r="C87" s="102" t="s">
        <v>147</v>
      </c>
      <c r="D87" s="43"/>
      <c r="E87" s="43"/>
      <c r="F87" s="43"/>
      <c r="G87" s="43"/>
      <c r="H87" s="43"/>
      <c r="I87" s="43"/>
      <c r="J87" s="189">
        <f>BK87</f>
        <v>0</v>
      </c>
      <c r="K87" s="43"/>
      <c r="L87" s="47"/>
      <c r="M87" s="98"/>
      <c r="N87" s="190"/>
      <c r="O87" s="99"/>
      <c r="P87" s="191">
        <f>P88+P196</f>
        <v>0</v>
      </c>
      <c r="Q87" s="99"/>
      <c r="R87" s="191">
        <f>R88+R196</f>
        <v>27.372578600000001</v>
      </c>
      <c r="S87" s="99"/>
      <c r="T87" s="192">
        <f>T88+T196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68</v>
      </c>
      <c r="AU87" s="20" t="s">
        <v>133</v>
      </c>
      <c r="BK87" s="193">
        <f>BK88+BK196</f>
        <v>0</v>
      </c>
    </row>
    <row r="88" s="11" customFormat="1" ht="25.92" customHeight="1">
      <c r="A88" s="11"/>
      <c r="B88" s="194"/>
      <c r="C88" s="195"/>
      <c r="D88" s="196" t="s">
        <v>68</v>
      </c>
      <c r="E88" s="197" t="s">
        <v>233</v>
      </c>
      <c r="F88" s="197" t="s">
        <v>234</v>
      </c>
      <c r="G88" s="195"/>
      <c r="H88" s="195"/>
      <c r="I88" s="198"/>
      <c r="J88" s="199">
        <f>BK88</f>
        <v>0</v>
      </c>
      <c r="K88" s="195"/>
      <c r="L88" s="200"/>
      <c r="M88" s="201"/>
      <c r="N88" s="202"/>
      <c r="O88" s="202"/>
      <c r="P88" s="203">
        <f>P89+P143+P154+P160+P193</f>
        <v>0</v>
      </c>
      <c r="Q88" s="202"/>
      <c r="R88" s="203">
        <f>R89+R143+R154+R160+R193</f>
        <v>27.372578600000001</v>
      </c>
      <c r="S88" s="202"/>
      <c r="T88" s="204">
        <f>T89+T143+T154+T160+T193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5" t="s">
        <v>77</v>
      </c>
      <c r="AT88" s="206" t="s">
        <v>68</v>
      </c>
      <c r="AU88" s="206" t="s">
        <v>69</v>
      </c>
      <c r="AY88" s="205" t="s">
        <v>151</v>
      </c>
      <c r="BK88" s="207">
        <f>BK89+BK143+BK154+BK160+BK193</f>
        <v>0</v>
      </c>
    </row>
    <row r="89" s="11" customFormat="1" ht="22.8" customHeight="1">
      <c r="A89" s="11"/>
      <c r="B89" s="194"/>
      <c r="C89" s="195"/>
      <c r="D89" s="196" t="s">
        <v>68</v>
      </c>
      <c r="E89" s="243" t="s">
        <v>77</v>
      </c>
      <c r="F89" s="243" t="s">
        <v>235</v>
      </c>
      <c r="G89" s="195"/>
      <c r="H89" s="195"/>
      <c r="I89" s="198"/>
      <c r="J89" s="244">
        <f>BK89</f>
        <v>0</v>
      </c>
      <c r="K89" s="195"/>
      <c r="L89" s="200"/>
      <c r="M89" s="201"/>
      <c r="N89" s="202"/>
      <c r="O89" s="202"/>
      <c r="P89" s="203">
        <f>SUM(P90:P142)</f>
        <v>0</v>
      </c>
      <c r="Q89" s="202"/>
      <c r="R89" s="203">
        <f>SUM(R90:R142)</f>
        <v>0.10505040000000002</v>
      </c>
      <c r="S89" s="202"/>
      <c r="T89" s="204">
        <f>SUM(T90:T142)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5" t="s">
        <v>77</v>
      </c>
      <c r="AT89" s="206" t="s">
        <v>68</v>
      </c>
      <c r="AU89" s="206" t="s">
        <v>77</v>
      </c>
      <c r="AY89" s="205" t="s">
        <v>151</v>
      </c>
      <c r="BK89" s="207">
        <f>SUM(BK90:BK142)</f>
        <v>0</v>
      </c>
    </row>
    <row r="90" s="2" customFormat="1" ht="16.5" customHeight="1">
      <c r="A90" s="41"/>
      <c r="B90" s="42"/>
      <c r="C90" s="208" t="s">
        <v>77</v>
      </c>
      <c r="D90" s="208" t="s">
        <v>152</v>
      </c>
      <c r="E90" s="209" t="s">
        <v>604</v>
      </c>
      <c r="F90" s="210" t="s">
        <v>605</v>
      </c>
      <c r="G90" s="211" t="s">
        <v>245</v>
      </c>
      <c r="H90" s="212">
        <v>270.10000000000002</v>
      </c>
      <c r="I90" s="213"/>
      <c r="J90" s="214">
        <f>ROUND(I90*H90,2)</f>
        <v>0</v>
      </c>
      <c r="K90" s="210" t="s">
        <v>239</v>
      </c>
      <c r="L90" s="47"/>
      <c r="M90" s="215" t="s">
        <v>19</v>
      </c>
      <c r="N90" s="216" t="s">
        <v>40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150</v>
      </c>
      <c r="AT90" s="219" t="s">
        <v>152</v>
      </c>
      <c r="AU90" s="219" t="s">
        <v>79</v>
      </c>
      <c r="AY90" s="20" t="s">
        <v>151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77</v>
      </c>
      <c r="BK90" s="220">
        <f>ROUND(I90*H90,2)</f>
        <v>0</v>
      </c>
      <c r="BL90" s="20" t="s">
        <v>150</v>
      </c>
      <c r="BM90" s="219" t="s">
        <v>606</v>
      </c>
    </row>
    <row r="91" s="2" customFormat="1">
      <c r="A91" s="41"/>
      <c r="B91" s="42"/>
      <c r="C91" s="43"/>
      <c r="D91" s="245" t="s">
        <v>241</v>
      </c>
      <c r="E91" s="43"/>
      <c r="F91" s="246" t="s">
        <v>607</v>
      </c>
      <c r="G91" s="43"/>
      <c r="H91" s="43"/>
      <c r="I91" s="247"/>
      <c r="J91" s="43"/>
      <c r="K91" s="43"/>
      <c r="L91" s="47"/>
      <c r="M91" s="248"/>
      <c r="N91" s="249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241</v>
      </c>
      <c r="AU91" s="20" t="s">
        <v>79</v>
      </c>
    </row>
    <row r="92" s="12" customFormat="1">
      <c r="A92" s="12"/>
      <c r="B92" s="221"/>
      <c r="C92" s="222"/>
      <c r="D92" s="223" t="s">
        <v>175</v>
      </c>
      <c r="E92" s="224" t="s">
        <v>19</v>
      </c>
      <c r="F92" s="225" t="s">
        <v>608</v>
      </c>
      <c r="G92" s="222"/>
      <c r="H92" s="226">
        <v>270.10000000000002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2" t="s">
        <v>175</v>
      </c>
      <c r="AU92" s="232" t="s">
        <v>79</v>
      </c>
      <c r="AV92" s="12" t="s">
        <v>79</v>
      </c>
      <c r="AW92" s="12" t="s">
        <v>31</v>
      </c>
      <c r="AX92" s="12" t="s">
        <v>69</v>
      </c>
      <c r="AY92" s="232" t="s">
        <v>151</v>
      </c>
    </row>
    <row r="93" s="14" customFormat="1">
      <c r="A93" s="14"/>
      <c r="B93" s="250"/>
      <c r="C93" s="251"/>
      <c r="D93" s="223" t="s">
        <v>175</v>
      </c>
      <c r="E93" s="252" t="s">
        <v>19</v>
      </c>
      <c r="F93" s="253" t="s">
        <v>249</v>
      </c>
      <c r="G93" s="251"/>
      <c r="H93" s="254">
        <v>270.10000000000002</v>
      </c>
      <c r="I93" s="255"/>
      <c r="J93" s="251"/>
      <c r="K93" s="251"/>
      <c r="L93" s="256"/>
      <c r="M93" s="257"/>
      <c r="N93" s="258"/>
      <c r="O93" s="258"/>
      <c r="P93" s="258"/>
      <c r="Q93" s="258"/>
      <c r="R93" s="258"/>
      <c r="S93" s="258"/>
      <c r="T93" s="25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0" t="s">
        <v>175</v>
      </c>
      <c r="AU93" s="260" t="s">
        <v>79</v>
      </c>
      <c r="AV93" s="14" t="s">
        <v>150</v>
      </c>
      <c r="AW93" s="14" t="s">
        <v>31</v>
      </c>
      <c r="AX93" s="14" t="s">
        <v>77</v>
      </c>
      <c r="AY93" s="260" t="s">
        <v>151</v>
      </c>
    </row>
    <row r="94" s="2" customFormat="1" ht="21.75" customHeight="1">
      <c r="A94" s="41"/>
      <c r="B94" s="42"/>
      <c r="C94" s="208" t="s">
        <v>79</v>
      </c>
      <c r="D94" s="208" t="s">
        <v>152</v>
      </c>
      <c r="E94" s="209" t="s">
        <v>609</v>
      </c>
      <c r="F94" s="210" t="s">
        <v>610</v>
      </c>
      <c r="G94" s="211" t="s">
        <v>276</v>
      </c>
      <c r="H94" s="212">
        <v>69.5</v>
      </c>
      <c r="I94" s="213"/>
      <c r="J94" s="214">
        <f>ROUND(I94*H94,2)</f>
        <v>0</v>
      </c>
      <c r="K94" s="210" t="s">
        <v>239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79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611</v>
      </c>
    </row>
    <row r="95" s="2" customFormat="1">
      <c r="A95" s="41"/>
      <c r="B95" s="42"/>
      <c r="C95" s="43"/>
      <c r="D95" s="245" t="s">
        <v>241</v>
      </c>
      <c r="E95" s="43"/>
      <c r="F95" s="246" t="s">
        <v>612</v>
      </c>
      <c r="G95" s="43"/>
      <c r="H95" s="43"/>
      <c r="I95" s="247"/>
      <c r="J95" s="43"/>
      <c r="K95" s="43"/>
      <c r="L95" s="47"/>
      <c r="M95" s="248"/>
      <c r="N95" s="24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241</v>
      </c>
      <c r="AU95" s="20" t="s">
        <v>79</v>
      </c>
    </row>
    <row r="96" s="12" customFormat="1">
      <c r="A96" s="12"/>
      <c r="B96" s="221"/>
      <c r="C96" s="222"/>
      <c r="D96" s="223" t="s">
        <v>175</v>
      </c>
      <c r="E96" s="224" t="s">
        <v>19</v>
      </c>
      <c r="F96" s="225" t="s">
        <v>613</v>
      </c>
      <c r="G96" s="222"/>
      <c r="H96" s="226">
        <v>60.899999999999999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175</v>
      </c>
      <c r="AU96" s="232" t="s">
        <v>79</v>
      </c>
      <c r="AV96" s="12" t="s">
        <v>79</v>
      </c>
      <c r="AW96" s="12" t="s">
        <v>31</v>
      </c>
      <c r="AX96" s="12" t="s">
        <v>69</v>
      </c>
      <c r="AY96" s="232" t="s">
        <v>151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614</v>
      </c>
      <c r="G97" s="222"/>
      <c r="H97" s="226">
        <v>8.5999999999999996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4" customFormat="1">
      <c r="A98" s="14"/>
      <c r="B98" s="250"/>
      <c r="C98" s="251"/>
      <c r="D98" s="223" t="s">
        <v>175</v>
      </c>
      <c r="E98" s="252" t="s">
        <v>19</v>
      </c>
      <c r="F98" s="253" t="s">
        <v>249</v>
      </c>
      <c r="G98" s="251"/>
      <c r="H98" s="254">
        <v>69.5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0" t="s">
        <v>175</v>
      </c>
      <c r="AU98" s="260" t="s">
        <v>79</v>
      </c>
      <c r="AV98" s="14" t="s">
        <v>150</v>
      </c>
      <c r="AW98" s="14" t="s">
        <v>31</v>
      </c>
      <c r="AX98" s="14" t="s">
        <v>77</v>
      </c>
      <c r="AY98" s="260" t="s">
        <v>151</v>
      </c>
    </row>
    <row r="99" s="2" customFormat="1" ht="16.5" customHeight="1">
      <c r="A99" s="41"/>
      <c r="B99" s="42"/>
      <c r="C99" s="208" t="s">
        <v>160</v>
      </c>
      <c r="D99" s="208" t="s">
        <v>152</v>
      </c>
      <c r="E99" s="209" t="s">
        <v>615</v>
      </c>
      <c r="F99" s="210" t="s">
        <v>616</v>
      </c>
      <c r="G99" s="211" t="s">
        <v>276</v>
      </c>
      <c r="H99" s="212">
        <v>10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617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618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189</v>
      </c>
      <c r="G101" s="222"/>
      <c r="H101" s="226">
        <v>10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69</v>
      </c>
      <c r="AY101" s="232" t="s">
        <v>151</v>
      </c>
    </row>
    <row r="102" s="14" customFormat="1">
      <c r="A102" s="14"/>
      <c r="B102" s="250"/>
      <c r="C102" s="251"/>
      <c r="D102" s="223" t="s">
        <v>175</v>
      </c>
      <c r="E102" s="252" t="s">
        <v>19</v>
      </c>
      <c r="F102" s="253" t="s">
        <v>249</v>
      </c>
      <c r="G102" s="251"/>
      <c r="H102" s="254">
        <v>10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0" t="s">
        <v>175</v>
      </c>
      <c r="AU102" s="260" t="s">
        <v>79</v>
      </c>
      <c r="AV102" s="14" t="s">
        <v>150</v>
      </c>
      <c r="AW102" s="14" t="s">
        <v>31</v>
      </c>
      <c r="AX102" s="14" t="s">
        <v>77</v>
      </c>
      <c r="AY102" s="260" t="s">
        <v>151</v>
      </c>
    </row>
    <row r="103" s="2" customFormat="1" ht="37.8" customHeight="1">
      <c r="A103" s="41"/>
      <c r="B103" s="42"/>
      <c r="C103" s="208" t="s">
        <v>150</v>
      </c>
      <c r="D103" s="208" t="s">
        <v>152</v>
      </c>
      <c r="E103" s="209" t="s">
        <v>312</v>
      </c>
      <c r="F103" s="210" t="s">
        <v>313</v>
      </c>
      <c r="G103" s="211" t="s">
        <v>276</v>
      </c>
      <c r="H103" s="212">
        <v>166.12799999999999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619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315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620</v>
      </c>
      <c r="G105" s="222"/>
      <c r="H105" s="226">
        <v>99.927999999999997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69</v>
      </c>
      <c r="AY105" s="232" t="s">
        <v>151</v>
      </c>
    </row>
    <row r="106" s="12" customFormat="1">
      <c r="A106" s="12"/>
      <c r="B106" s="221"/>
      <c r="C106" s="222"/>
      <c r="D106" s="223" t="s">
        <v>175</v>
      </c>
      <c r="E106" s="224" t="s">
        <v>19</v>
      </c>
      <c r="F106" s="225" t="s">
        <v>621</v>
      </c>
      <c r="G106" s="222"/>
      <c r="H106" s="226">
        <v>66.200000000000003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175</v>
      </c>
      <c r="AU106" s="232" t="s">
        <v>79</v>
      </c>
      <c r="AV106" s="12" t="s">
        <v>79</v>
      </c>
      <c r="AW106" s="12" t="s">
        <v>31</v>
      </c>
      <c r="AX106" s="12" t="s">
        <v>69</v>
      </c>
      <c r="AY106" s="232" t="s">
        <v>151</v>
      </c>
    </row>
    <row r="107" s="14" customFormat="1">
      <c r="A107" s="14"/>
      <c r="B107" s="250"/>
      <c r="C107" s="251"/>
      <c r="D107" s="223" t="s">
        <v>175</v>
      </c>
      <c r="E107" s="252" t="s">
        <v>19</v>
      </c>
      <c r="F107" s="253" t="s">
        <v>249</v>
      </c>
      <c r="G107" s="251"/>
      <c r="H107" s="254">
        <v>166.12799999999999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0" t="s">
        <v>175</v>
      </c>
      <c r="AU107" s="260" t="s">
        <v>79</v>
      </c>
      <c r="AV107" s="14" t="s">
        <v>150</v>
      </c>
      <c r="AW107" s="14" t="s">
        <v>31</v>
      </c>
      <c r="AX107" s="14" t="s">
        <v>77</v>
      </c>
      <c r="AY107" s="260" t="s">
        <v>151</v>
      </c>
    </row>
    <row r="108" s="2" customFormat="1" ht="37.8" customHeight="1">
      <c r="A108" s="41"/>
      <c r="B108" s="42"/>
      <c r="C108" s="208" t="s">
        <v>167</v>
      </c>
      <c r="D108" s="208" t="s">
        <v>152</v>
      </c>
      <c r="E108" s="209" t="s">
        <v>318</v>
      </c>
      <c r="F108" s="210" t="s">
        <v>319</v>
      </c>
      <c r="G108" s="211" t="s">
        <v>276</v>
      </c>
      <c r="H108" s="212">
        <v>664.51199999999994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622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321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623</v>
      </c>
      <c r="G110" s="222"/>
      <c r="H110" s="226">
        <v>664.51199999999994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664.51199999999994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24.15" customHeight="1">
      <c r="A112" s="41"/>
      <c r="B112" s="42"/>
      <c r="C112" s="208" t="s">
        <v>171</v>
      </c>
      <c r="D112" s="208" t="s">
        <v>152</v>
      </c>
      <c r="E112" s="209" t="s">
        <v>324</v>
      </c>
      <c r="F112" s="210" t="s">
        <v>325</v>
      </c>
      <c r="G112" s="211" t="s">
        <v>276</v>
      </c>
      <c r="H112" s="212">
        <v>13.300000000000001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624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327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625</v>
      </c>
      <c r="G114" s="222"/>
      <c r="H114" s="226">
        <v>13.300000000000001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4" customFormat="1">
      <c r="A115" s="14"/>
      <c r="B115" s="250"/>
      <c r="C115" s="251"/>
      <c r="D115" s="223" t="s">
        <v>175</v>
      </c>
      <c r="E115" s="252" t="s">
        <v>19</v>
      </c>
      <c r="F115" s="253" t="s">
        <v>249</v>
      </c>
      <c r="G115" s="251"/>
      <c r="H115" s="254">
        <v>13.300000000000001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0" t="s">
        <v>175</v>
      </c>
      <c r="AU115" s="260" t="s">
        <v>79</v>
      </c>
      <c r="AV115" s="14" t="s">
        <v>150</v>
      </c>
      <c r="AW115" s="14" t="s">
        <v>31</v>
      </c>
      <c r="AX115" s="14" t="s">
        <v>77</v>
      </c>
      <c r="AY115" s="260" t="s">
        <v>151</v>
      </c>
    </row>
    <row r="116" s="2" customFormat="1" ht="24.15" customHeight="1">
      <c r="A116" s="41"/>
      <c r="B116" s="42"/>
      <c r="C116" s="208" t="s">
        <v>177</v>
      </c>
      <c r="D116" s="208" t="s">
        <v>152</v>
      </c>
      <c r="E116" s="209" t="s">
        <v>330</v>
      </c>
      <c r="F116" s="210" t="s">
        <v>331</v>
      </c>
      <c r="G116" s="211" t="s">
        <v>332</v>
      </c>
      <c r="H116" s="212">
        <v>299.02999999999997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626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334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627</v>
      </c>
      <c r="G118" s="222"/>
      <c r="H118" s="226">
        <v>299.02999999999997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69</v>
      </c>
      <c r="AY118" s="232" t="s">
        <v>151</v>
      </c>
    </row>
    <row r="119" s="14" customFormat="1">
      <c r="A119" s="14"/>
      <c r="B119" s="250"/>
      <c r="C119" s="251"/>
      <c r="D119" s="223" t="s">
        <v>175</v>
      </c>
      <c r="E119" s="252" t="s">
        <v>19</v>
      </c>
      <c r="F119" s="253" t="s">
        <v>249</v>
      </c>
      <c r="G119" s="251"/>
      <c r="H119" s="254">
        <v>299.02999999999997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0" t="s">
        <v>175</v>
      </c>
      <c r="AU119" s="260" t="s">
        <v>79</v>
      </c>
      <c r="AV119" s="14" t="s">
        <v>150</v>
      </c>
      <c r="AW119" s="14" t="s">
        <v>31</v>
      </c>
      <c r="AX119" s="14" t="s">
        <v>77</v>
      </c>
      <c r="AY119" s="260" t="s">
        <v>151</v>
      </c>
    </row>
    <row r="120" s="2" customFormat="1" ht="24.15" customHeight="1">
      <c r="A120" s="41"/>
      <c r="B120" s="42"/>
      <c r="C120" s="208" t="s">
        <v>181</v>
      </c>
      <c r="D120" s="208" t="s">
        <v>152</v>
      </c>
      <c r="E120" s="209" t="s">
        <v>337</v>
      </c>
      <c r="F120" s="210" t="s">
        <v>338</v>
      </c>
      <c r="G120" s="211" t="s">
        <v>276</v>
      </c>
      <c r="H120" s="212">
        <v>166.12799999999999</v>
      </c>
      <c r="I120" s="213"/>
      <c r="J120" s="214">
        <f>ROUND(I120*H120,2)</f>
        <v>0</v>
      </c>
      <c r="K120" s="210" t="s">
        <v>239</v>
      </c>
      <c r="L120" s="47"/>
      <c r="M120" s="215" t="s">
        <v>19</v>
      </c>
      <c r="N120" s="216" t="s">
        <v>40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150</v>
      </c>
      <c r="AT120" s="219" t="s">
        <v>152</v>
      </c>
      <c r="AU120" s="219" t="s">
        <v>79</v>
      </c>
      <c r="AY120" s="20" t="s">
        <v>151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77</v>
      </c>
      <c r="BK120" s="220">
        <f>ROUND(I120*H120,2)</f>
        <v>0</v>
      </c>
      <c r="BL120" s="20" t="s">
        <v>150</v>
      </c>
      <c r="BM120" s="219" t="s">
        <v>628</v>
      </c>
    </row>
    <row r="121" s="2" customFormat="1">
      <c r="A121" s="41"/>
      <c r="B121" s="42"/>
      <c r="C121" s="43"/>
      <c r="D121" s="245" t="s">
        <v>241</v>
      </c>
      <c r="E121" s="43"/>
      <c r="F121" s="246" t="s">
        <v>340</v>
      </c>
      <c r="G121" s="43"/>
      <c r="H121" s="43"/>
      <c r="I121" s="247"/>
      <c r="J121" s="43"/>
      <c r="K121" s="43"/>
      <c r="L121" s="47"/>
      <c r="M121" s="248"/>
      <c r="N121" s="24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241</v>
      </c>
      <c r="AU121" s="20" t="s">
        <v>79</v>
      </c>
    </row>
    <row r="122" s="12" customFormat="1">
      <c r="A122" s="12"/>
      <c r="B122" s="221"/>
      <c r="C122" s="222"/>
      <c r="D122" s="223" t="s">
        <v>175</v>
      </c>
      <c r="E122" s="224" t="s">
        <v>19</v>
      </c>
      <c r="F122" s="225" t="s">
        <v>629</v>
      </c>
      <c r="G122" s="222"/>
      <c r="H122" s="226">
        <v>166.12799999999999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2" t="s">
        <v>175</v>
      </c>
      <c r="AU122" s="232" t="s">
        <v>79</v>
      </c>
      <c r="AV122" s="12" t="s">
        <v>79</v>
      </c>
      <c r="AW122" s="12" t="s">
        <v>31</v>
      </c>
      <c r="AX122" s="12" t="s">
        <v>69</v>
      </c>
      <c r="AY122" s="232" t="s">
        <v>151</v>
      </c>
    </row>
    <row r="123" s="14" customFormat="1">
      <c r="A123" s="14"/>
      <c r="B123" s="250"/>
      <c r="C123" s="251"/>
      <c r="D123" s="223" t="s">
        <v>175</v>
      </c>
      <c r="E123" s="252" t="s">
        <v>19</v>
      </c>
      <c r="F123" s="253" t="s">
        <v>249</v>
      </c>
      <c r="G123" s="251"/>
      <c r="H123" s="254">
        <v>166.12799999999999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175</v>
      </c>
      <c r="AU123" s="260" t="s">
        <v>79</v>
      </c>
      <c r="AV123" s="14" t="s">
        <v>150</v>
      </c>
      <c r="AW123" s="14" t="s">
        <v>31</v>
      </c>
      <c r="AX123" s="14" t="s">
        <v>77</v>
      </c>
      <c r="AY123" s="260" t="s">
        <v>151</v>
      </c>
    </row>
    <row r="124" s="2" customFormat="1" ht="16.5" customHeight="1">
      <c r="A124" s="41"/>
      <c r="B124" s="42"/>
      <c r="C124" s="208" t="s">
        <v>185</v>
      </c>
      <c r="D124" s="208" t="s">
        <v>152</v>
      </c>
      <c r="E124" s="209" t="s">
        <v>360</v>
      </c>
      <c r="F124" s="210" t="s">
        <v>361</v>
      </c>
      <c r="G124" s="211" t="s">
        <v>245</v>
      </c>
      <c r="H124" s="212">
        <v>270.10000000000002</v>
      </c>
      <c r="I124" s="213"/>
      <c r="J124" s="214">
        <f>ROUND(I124*H124,2)</f>
        <v>0</v>
      </c>
      <c r="K124" s="210" t="s">
        <v>239</v>
      </c>
      <c r="L124" s="47"/>
      <c r="M124" s="215" t="s">
        <v>19</v>
      </c>
      <c r="N124" s="216" t="s">
        <v>40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150</v>
      </c>
      <c r="AT124" s="219" t="s">
        <v>152</v>
      </c>
      <c r="AU124" s="219" t="s">
        <v>79</v>
      </c>
      <c r="AY124" s="20" t="s">
        <v>151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77</v>
      </c>
      <c r="BK124" s="220">
        <f>ROUND(I124*H124,2)</f>
        <v>0</v>
      </c>
      <c r="BL124" s="20" t="s">
        <v>150</v>
      </c>
      <c r="BM124" s="219" t="s">
        <v>630</v>
      </c>
    </row>
    <row r="125" s="2" customFormat="1">
      <c r="A125" s="41"/>
      <c r="B125" s="42"/>
      <c r="C125" s="43"/>
      <c r="D125" s="245" t="s">
        <v>241</v>
      </c>
      <c r="E125" s="43"/>
      <c r="F125" s="246" t="s">
        <v>363</v>
      </c>
      <c r="G125" s="43"/>
      <c r="H125" s="43"/>
      <c r="I125" s="247"/>
      <c r="J125" s="43"/>
      <c r="K125" s="43"/>
      <c r="L125" s="47"/>
      <c r="M125" s="248"/>
      <c r="N125" s="249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241</v>
      </c>
      <c r="AU125" s="20" t="s">
        <v>79</v>
      </c>
    </row>
    <row r="126" s="12" customFormat="1">
      <c r="A126" s="12"/>
      <c r="B126" s="221"/>
      <c r="C126" s="222"/>
      <c r="D126" s="223" t="s">
        <v>175</v>
      </c>
      <c r="E126" s="224" t="s">
        <v>19</v>
      </c>
      <c r="F126" s="225" t="s">
        <v>631</v>
      </c>
      <c r="G126" s="222"/>
      <c r="H126" s="226">
        <v>270.10000000000002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175</v>
      </c>
      <c r="AU126" s="232" t="s">
        <v>79</v>
      </c>
      <c r="AV126" s="12" t="s">
        <v>79</v>
      </c>
      <c r="AW126" s="12" t="s">
        <v>31</v>
      </c>
      <c r="AX126" s="12" t="s">
        <v>69</v>
      </c>
      <c r="AY126" s="232" t="s">
        <v>151</v>
      </c>
    </row>
    <row r="127" s="14" customFormat="1">
      <c r="A127" s="14"/>
      <c r="B127" s="250"/>
      <c r="C127" s="251"/>
      <c r="D127" s="223" t="s">
        <v>175</v>
      </c>
      <c r="E127" s="252" t="s">
        <v>19</v>
      </c>
      <c r="F127" s="253" t="s">
        <v>249</v>
      </c>
      <c r="G127" s="251"/>
      <c r="H127" s="254">
        <v>270.10000000000002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175</v>
      </c>
      <c r="AU127" s="260" t="s">
        <v>79</v>
      </c>
      <c r="AV127" s="14" t="s">
        <v>150</v>
      </c>
      <c r="AW127" s="14" t="s">
        <v>31</v>
      </c>
      <c r="AX127" s="14" t="s">
        <v>77</v>
      </c>
      <c r="AY127" s="260" t="s">
        <v>151</v>
      </c>
    </row>
    <row r="128" s="2" customFormat="1" ht="24.15" customHeight="1">
      <c r="A128" s="41"/>
      <c r="B128" s="42"/>
      <c r="C128" s="208" t="s">
        <v>189</v>
      </c>
      <c r="D128" s="208" t="s">
        <v>152</v>
      </c>
      <c r="E128" s="209" t="s">
        <v>374</v>
      </c>
      <c r="F128" s="210" t="s">
        <v>375</v>
      </c>
      <c r="G128" s="211" t="s">
        <v>245</v>
      </c>
      <c r="H128" s="212">
        <v>81.120000000000005</v>
      </c>
      <c r="I128" s="213"/>
      <c r="J128" s="214">
        <f>ROUND(I128*H128,2)</f>
        <v>0</v>
      </c>
      <c r="K128" s="210" t="s">
        <v>239</v>
      </c>
      <c r="L128" s="47"/>
      <c r="M128" s="215" t="s">
        <v>19</v>
      </c>
      <c r="N128" s="216" t="s">
        <v>40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150</v>
      </c>
      <c r="AT128" s="219" t="s">
        <v>152</v>
      </c>
      <c r="AU128" s="219" t="s">
        <v>79</v>
      </c>
      <c r="AY128" s="20" t="s">
        <v>151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77</v>
      </c>
      <c r="BK128" s="220">
        <f>ROUND(I128*H128,2)</f>
        <v>0</v>
      </c>
      <c r="BL128" s="20" t="s">
        <v>150</v>
      </c>
      <c r="BM128" s="219" t="s">
        <v>632</v>
      </c>
    </row>
    <row r="129" s="2" customFormat="1">
      <c r="A129" s="41"/>
      <c r="B129" s="42"/>
      <c r="C129" s="43"/>
      <c r="D129" s="245" t="s">
        <v>241</v>
      </c>
      <c r="E129" s="43"/>
      <c r="F129" s="246" t="s">
        <v>377</v>
      </c>
      <c r="G129" s="43"/>
      <c r="H129" s="43"/>
      <c r="I129" s="247"/>
      <c r="J129" s="43"/>
      <c r="K129" s="43"/>
      <c r="L129" s="47"/>
      <c r="M129" s="248"/>
      <c r="N129" s="249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241</v>
      </c>
      <c r="AU129" s="20" t="s">
        <v>79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633</v>
      </c>
      <c r="G130" s="222"/>
      <c r="H130" s="226">
        <v>81.120000000000005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69</v>
      </c>
      <c r="AY130" s="232" t="s">
        <v>151</v>
      </c>
    </row>
    <row r="131" s="14" customFormat="1">
      <c r="A131" s="14"/>
      <c r="B131" s="250"/>
      <c r="C131" s="251"/>
      <c r="D131" s="223" t="s">
        <v>175</v>
      </c>
      <c r="E131" s="252" t="s">
        <v>19</v>
      </c>
      <c r="F131" s="253" t="s">
        <v>249</v>
      </c>
      <c r="G131" s="251"/>
      <c r="H131" s="254">
        <v>81.120000000000005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175</v>
      </c>
      <c r="AU131" s="260" t="s">
        <v>79</v>
      </c>
      <c r="AV131" s="14" t="s">
        <v>150</v>
      </c>
      <c r="AW131" s="14" t="s">
        <v>31</v>
      </c>
      <c r="AX131" s="14" t="s">
        <v>77</v>
      </c>
      <c r="AY131" s="260" t="s">
        <v>151</v>
      </c>
    </row>
    <row r="132" s="2" customFormat="1" ht="24.15" customHeight="1">
      <c r="A132" s="41"/>
      <c r="B132" s="42"/>
      <c r="C132" s="208" t="s">
        <v>193</v>
      </c>
      <c r="D132" s="208" t="s">
        <v>152</v>
      </c>
      <c r="E132" s="209" t="s">
        <v>634</v>
      </c>
      <c r="F132" s="210" t="s">
        <v>635</v>
      </c>
      <c r="G132" s="211" t="s">
        <v>245</v>
      </c>
      <c r="H132" s="212">
        <v>81.120000000000005</v>
      </c>
      <c r="I132" s="213"/>
      <c r="J132" s="214">
        <f>ROUND(I132*H132,2)</f>
        <v>0</v>
      </c>
      <c r="K132" s="210" t="s">
        <v>239</v>
      </c>
      <c r="L132" s="47"/>
      <c r="M132" s="215" t="s">
        <v>19</v>
      </c>
      <c r="N132" s="216" t="s">
        <v>40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150</v>
      </c>
      <c r="AT132" s="219" t="s">
        <v>152</v>
      </c>
      <c r="AU132" s="219" t="s">
        <v>79</v>
      </c>
      <c r="AY132" s="20" t="s">
        <v>151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77</v>
      </c>
      <c r="BK132" s="220">
        <f>ROUND(I132*H132,2)</f>
        <v>0</v>
      </c>
      <c r="BL132" s="20" t="s">
        <v>150</v>
      </c>
      <c r="BM132" s="219" t="s">
        <v>636</v>
      </c>
    </row>
    <row r="133" s="2" customFormat="1">
      <c r="A133" s="41"/>
      <c r="B133" s="42"/>
      <c r="C133" s="43"/>
      <c r="D133" s="245" t="s">
        <v>241</v>
      </c>
      <c r="E133" s="43"/>
      <c r="F133" s="246" t="s">
        <v>637</v>
      </c>
      <c r="G133" s="43"/>
      <c r="H133" s="43"/>
      <c r="I133" s="247"/>
      <c r="J133" s="43"/>
      <c r="K133" s="43"/>
      <c r="L133" s="47"/>
      <c r="M133" s="248"/>
      <c r="N133" s="249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241</v>
      </c>
      <c r="AU133" s="20" t="s">
        <v>79</v>
      </c>
    </row>
    <row r="134" s="12" customFormat="1">
      <c r="A134" s="12"/>
      <c r="B134" s="221"/>
      <c r="C134" s="222"/>
      <c r="D134" s="223" t="s">
        <v>175</v>
      </c>
      <c r="E134" s="224" t="s">
        <v>19</v>
      </c>
      <c r="F134" s="225" t="s">
        <v>638</v>
      </c>
      <c r="G134" s="222"/>
      <c r="H134" s="226">
        <v>81.120000000000005</v>
      </c>
      <c r="I134" s="227"/>
      <c r="J134" s="222"/>
      <c r="K134" s="222"/>
      <c r="L134" s="228"/>
      <c r="M134" s="229"/>
      <c r="N134" s="230"/>
      <c r="O134" s="230"/>
      <c r="P134" s="230"/>
      <c r="Q134" s="230"/>
      <c r="R134" s="230"/>
      <c r="S134" s="230"/>
      <c r="T134" s="23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2" t="s">
        <v>175</v>
      </c>
      <c r="AU134" s="232" t="s">
        <v>79</v>
      </c>
      <c r="AV134" s="12" t="s">
        <v>79</v>
      </c>
      <c r="AW134" s="12" t="s">
        <v>31</v>
      </c>
      <c r="AX134" s="12" t="s">
        <v>69</v>
      </c>
      <c r="AY134" s="232" t="s">
        <v>151</v>
      </c>
    </row>
    <row r="135" s="14" customFormat="1">
      <c r="A135" s="14"/>
      <c r="B135" s="250"/>
      <c r="C135" s="251"/>
      <c r="D135" s="223" t="s">
        <v>175</v>
      </c>
      <c r="E135" s="252" t="s">
        <v>19</v>
      </c>
      <c r="F135" s="253" t="s">
        <v>249</v>
      </c>
      <c r="G135" s="251"/>
      <c r="H135" s="254">
        <v>81.120000000000005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175</v>
      </c>
      <c r="AU135" s="260" t="s">
        <v>79</v>
      </c>
      <c r="AV135" s="14" t="s">
        <v>150</v>
      </c>
      <c r="AW135" s="14" t="s">
        <v>31</v>
      </c>
      <c r="AX135" s="14" t="s">
        <v>77</v>
      </c>
      <c r="AY135" s="260" t="s">
        <v>151</v>
      </c>
    </row>
    <row r="136" s="2" customFormat="1" ht="16.5" customHeight="1">
      <c r="A136" s="41"/>
      <c r="B136" s="42"/>
      <c r="C136" s="208" t="s">
        <v>8</v>
      </c>
      <c r="D136" s="208" t="s">
        <v>152</v>
      </c>
      <c r="E136" s="209" t="s">
        <v>386</v>
      </c>
      <c r="F136" s="210" t="s">
        <v>387</v>
      </c>
      <c r="G136" s="211" t="s">
        <v>245</v>
      </c>
      <c r="H136" s="212">
        <v>81.120000000000005</v>
      </c>
      <c r="I136" s="213"/>
      <c r="J136" s="214">
        <f>ROUND(I136*H136,2)</f>
        <v>0</v>
      </c>
      <c r="K136" s="210" t="s">
        <v>239</v>
      </c>
      <c r="L136" s="47"/>
      <c r="M136" s="215" t="s">
        <v>19</v>
      </c>
      <c r="N136" s="216" t="s">
        <v>40</v>
      </c>
      <c r="O136" s="87"/>
      <c r="P136" s="217">
        <f>O136*H136</f>
        <v>0</v>
      </c>
      <c r="Q136" s="217">
        <v>0.0012700000000000001</v>
      </c>
      <c r="R136" s="217">
        <f>Q136*H136</f>
        <v>0.10302240000000001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150</v>
      </c>
      <c r="AT136" s="219" t="s">
        <v>152</v>
      </c>
      <c r="AU136" s="219" t="s">
        <v>79</v>
      </c>
      <c r="AY136" s="20" t="s">
        <v>151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77</v>
      </c>
      <c r="BK136" s="220">
        <f>ROUND(I136*H136,2)</f>
        <v>0</v>
      </c>
      <c r="BL136" s="20" t="s">
        <v>150</v>
      </c>
      <c r="BM136" s="219" t="s">
        <v>639</v>
      </c>
    </row>
    <row r="137" s="2" customFormat="1">
      <c r="A137" s="41"/>
      <c r="B137" s="42"/>
      <c r="C137" s="43"/>
      <c r="D137" s="245" t="s">
        <v>241</v>
      </c>
      <c r="E137" s="43"/>
      <c r="F137" s="246" t="s">
        <v>389</v>
      </c>
      <c r="G137" s="43"/>
      <c r="H137" s="43"/>
      <c r="I137" s="247"/>
      <c r="J137" s="43"/>
      <c r="K137" s="43"/>
      <c r="L137" s="47"/>
      <c r="M137" s="248"/>
      <c r="N137" s="249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241</v>
      </c>
      <c r="AU137" s="20" t="s">
        <v>79</v>
      </c>
    </row>
    <row r="138" s="12" customFormat="1">
      <c r="A138" s="12"/>
      <c r="B138" s="221"/>
      <c r="C138" s="222"/>
      <c r="D138" s="223" t="s">
        <v>175</v>
      </c>
      <c r="E138" s="224" t="s">
        <v>19</v>
      </c>
      <c r="F138" s="225" t="s">
        <v>638</v>
      </c>
      <c r="G138" s="222"/>
      <c r="H138" s="226">
        <v>81.120000000000005</v>
      </c>
      <c r="I138" s="227"/>
      <c r="J138" s="222"/>
      <c r="K138" s="222"/>
      <c r="L138" s="228"/>
      <c r="M138" s="229"/>
      <c r="N138" s="230"/>
      <c r="O138" s="230"/>
      <c r="P138" s="230"/>
      <c r="Q138" s="230"/>
      <c r="R138" s="230"/>
      <c r="S138" s="230"/>
      <c r="T138" s="23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2" t="s">
        <v>175</v>
      </c>
      <c r="AU138" s="232" t="s">
        <v>79</v>
      </c>
      <c r="AV138" s="12" t="s">
        <v>79</v>
      </c>
      <c r="AW138" s="12" t="s">
        <v>31</v>
      </c>
      <c r="AX138" s="12" t="s">
        <v>69</v>
      </c>
      <c r="AY138" s="232" t="s">
        <v>151</v>
      </c>
    </row>
    <row r="139" s="14" customFormat="1">
      <c r="A139" s="14"/>
      <c r="B139" s="250"/>
      <c r="C139" s="251"/>
      <c r="D139" s="223" t="s">
        <v>175</v>
      </c>
      <c r="E139" s="252" t="s">
        <v>19</v>
      </c>
      <c r="F139" s="253" t="s">
        <v>249</v>
      </c>
      <c r="G139" s="251"/>
      <c r="H139" s="254">
        <v>81.120000000000005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175</v>
      </c>
      <c r="AU139" s="260" t="s">
        <v>79</v>
      </c>
      <c r="AV139" s="14" t="s">
        <v>150</v>
      </c>
      <c r="AW139" s="14" t="s">
        <v>31</v>
      </c>
      <c r="AX139" s="14" t="s">
        <v>77</v>
      </c>
      <c r="AY139" s="260" t="s">
        <v>151</v>
      </c>
    </row>
    <row r="140" s="2" customFormat="1" ht="16.5" customHeight="1">
      <c r="A140" s="41"/>
      <c r="B140" s="42"/>
      <c r="C140" s="261" t="s">
        <v>200</v>
      </c>
      <c r="D140" s="261" t="s">
        <v>349</v>
      </c>
      <c r="E140" s="262" t="s">
        <v>392</v>
      </c>
      <c r="F140" s="263" t="s">
        <v>393</v>
      </c>
      <c r="G140" s="264" t="s">
        <v>394</v>
      </c>
      <c r="H140" s="265">
        <v>2.028</v>
      </c>
      <c r="I140" s="266"/>
      <c r="J140" s="267">
        <f>ROUND(I140*H140,2)</f>
        <v>0</v>
      </c>
      <c r="K140" s="263" t="s">
        <v>239</v>
      </c>
      <c r="L140" s="268"/>
      <c r="M140" s="269" t="s">
        <v>19</v>
      </c>
      <c r="N140" s="270" t="s">
        <v>40</v>
      </c>
      <c r="O140" s="87"/>
      <c r="P140" s="217">
        <f>O140*H140</f>
        <v>0</v>
      </c>
      <c r="Q140" s="217">
        <v>0.001</v>
      </c>
      <c r="R140" s="217">
        <f>Q140*H140</f>
        <v>0.0020279999999999999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181</v>
      </c>
      <c r="AT140" s="219" t="s">
        <v>349</v>
      </c>
      <c r="AU140" s="219" t="s">
        <v>79</v>
      </c>
      <c r="AY140" s="20" t="s">
        <v>151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77</v>
      </c>
      <c r="BK140" s="220">
        <f>ROUND(I140*H140,2)</f>
        <v>0</v>
      </c>
      <c r="BL140" s="20" t="s">
        <v>150</v>
      </c>
      <c r="BM140" s="219" t="s">
        <v>640</v>
      </c>
    </row>
    <row r="141" s="12" customFormat="1">
      <c r="A141" s="12"/>
      <c r="B141" s="221"/>
      <c r="C141" s="222"/>
      <c r="D141" s="223" t="s">
        <v>175</v>
      </c>
      <c r="E141" s="224" t="s">
        <v>19</v>
      </c>
      <c r="F141" s="225" t="s">
        <v>641</v>
      </c>
      <c r="G141" s="222"/>
      <c r="H141" s="226">
        <v>2.028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175</v>
      </c>
      <c r="AU141" s="232" t="s">
        <v>79</v>
      </c>
      <c r="AV141" s="12" t="s">
        <v>79</v>
      </c>
      <c r="AW141" s="12" t="s">
        <v>31</v>
      </c>
      <c r="AX141" s="12" t="s">
        <v>69</v>
      </c>
      <c r="AY141" s="232" t="s">
        <v>151</v>
      </c>
    </row>
    <row r="142" s="14" customFormat="1">
      <c r="A142" s="14"/>
      <c r="B142" s="250"/>
      <c r="C142" s="251"/>
      <c r="D142" s="223" t="s">
        <v>175</v>
      </c>
      <c r="E142" s="252" t="s">
        <v>19</v>
      </c>
      <c r="F142" s="253" t="s">
        <v>249</v>
      </c>
      <c r="G142" s="251"/>
      <c r="H142" s="254">
        <v>2.028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175</v>
      </c>
      <c r="AU142" s="260" t="s">
        <v>79</v>
      </c>
      <c r="AV142" s="14" t="s">
        <v>150</v>
      </c>
      <c r="AW142" s="14" t="s">
        <v>31</v>
      </c>
      <c r="AX142" s="14" t="s">
        <v>77</v>
      </c>
      <c r="AY142" s="260" t="s">
        <v>151</v>
      </c>
    </row>
    <row r="143" s="11" customFormat="1" ht="22.8" customHeight="1">
      <c r="A143" s="11"/>
      <c r="B143" s="194"/>
      <c r="C143" s="195"/>
      <c r="D143" s="196" t="s">
        <v>68</v>
      </c>
      <c r="E143" s="243" t="s">
        <v>79</v>
      </c>
      <c r="F143" s="243" t="s">
        <v>406</v>
      </c>
      <c r="G143" s="195"/>
      <c r="H143" s="195"/>
      <c r="I143" s="198"/>
      <c r="J143" s="244">
        <f>BK143</f>
        <v>0</v>
      </c>
      <c r="K143" s="195"/>
      <c r="L143" s="200"/>
      <c r="M143" s="201"/>
      <c r="N143" s="202"/>
      <c r="O143" s="202"/>
      <c r="P143" s="203">
        <f>SUM(P144:P153)</f>
        <v>0</v>
      </c>
      <c r="Q143" s="202"/>
      <c r="R143" s="203">
        <f>SUM(R144:R153)</f>
        <v>11.937978200000002</v>
      </c>
      <c r="S143" s="202"/>
      <c r="T143" s="204">
        <f>SUM(T144:T153)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5" t="s">
        <v>77</v>
      </c>
      <c r="AT143" s="206" t="s">
        <v>68</v>
      </c>
      <c r="AU143" s="206" t="s">
        <v>77</v>
      </c>
      <c r="AY143" s="205" t="s">
        <v>151</v>
      </c>
      <c r="BK143" s="207">
        <f>SUM(BK144:BK153)</f>
        <v>0</v>
      </c>
    </row>
    <row r="144" s="2" customFormat="1" ht="24.15" customHeight="1">
      <c r="A144" s="41"/>
      <c r="B144" s="42"/>
      <c r="C144" s="208" t="s">
        <v>204</v>
      </c>
      <c r="D144" s="208" t="s">
        <v>152</v>
      </c>
      <c r="E144" s="209" t="s">
        <v>408</v>
      </c>
      <c r="F144" s="210" t="s">
        <v>409</v>
      </c>
      <c r="G144" s="211" t="s">
        <v>245</v>
      </c>
      <c r="H144" s="212">
        <v>52.200000000000003</v>
      </c>
      <c r="I144" s="213"/>
      <c r="J144" s="214">
        <f>ROUND(I144*H144,2)</f>
        <v>0</v>
      </c>
      <c r="K144" s="210" t="s">
        <v>239</v>
      </c>
      <c r="L144" s="47"/>
      <c r="M144" s="215" t="s">
        <v>19</v>
      </c>
      <c r="N144" s="216" t="s">
        <v>40</v>
      </c>
      <c r="O144" s="87"/>
      <c r="P144" s="217">
        <f>O144*H144</f>
        <v>0</v>
      </c>
      <c r="Q144" s="217">
        <v>0.00031</v>
      </c>
      <c r="R144" s="217">
        <f>Q144*H144</f>
        <v>0.016182000000000002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150</v>
      </c>
      <c r="AT144" s="219" t="s">
        <v>152</v>
      </c>
      <c r="AU144" s="219" t="s">
        <v>79</v>
      </c>
      <c r="AY144" s="20" t="s">
        <v>151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77</v>
      </c>
      <c r="BK144" s="220">
        <f>ROUND(I144*H144,2)</f>
        <v>0</v>
      </c>
      <c r="BL144" s="20" t="s">
        <v>150</v>
      </c>
      <c r="BM144" s="219" t="s">
        <v>642</v>
      </c>
    </row>
    <row r="145" s="2" customFormat="1">
      <c r="A145" s="41"/>
      <c r="B145" s="42"/>
      <c r="C145" s="43"/>
      <c r="D145" s="245" t="s">
        <v>241</v>
      </c>
      <c r="E145" s="43"/>
      <c r="F145" s="246" t="s">
        <v>411</v>
      </c>
      <c r="G145" s="43"/>
      <c r="H145" s="43"/>
      <c r="I145" s="247"/>
      <c r="J145" s="43"/>
      <c r="K145" s="43"/>
      <c r="L145" s="47"/>
      <c r="M145" s="248"/>
      <c r="N145" s="24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241</v>
      </c>
      <c r="AU145" s="20" t="s">
        <v>79</v>
      </c>
    </row>
    <row r="146" s="12" customFormat="1">
      <c r="A146" s="12"/>
      <c r="B146" s="221"/>
      <c r="C146" s="222"/>
      <c r="D146" s="223" t="s">
        <v>175</v>
      </c>
      <c r="E146" s="224" t="s">
        <v>19</v>
      </c>
      <c r="F146" s="225" t="s">
        <v>643</v>
      </c>
      <c r="G146" s="222"/>
      <c r="H146" s="226">
        <v>52.200000000000003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2" t="s">
        <v>175</v>
      </c>
      <c r="AU146" s="232" t="s">
        <v>79</v>
      </c>
      <c r="AV146" s="12" t="s">
        <v>79</v>
      </c>
      <c r="AW146" s="12" t="s">
        <v>31</v>
      </c>
      <c r="AX146" s="12" t="s">
        <v>69</v>
      </c>
      <c r="AY146" s="232" t="s">
        <v>151</v>
      </c>
    </row>
    <row r="147" s="14" customFormat="1">
      <c r="A147" s="14"/>
      <c r="B147" s="250"/>
      <c r="C147" s="251"/>
      <c r="D147" s="223" t="s">
        <v>175</v>
      </c>
      <c r="E147" s="252" t="s">
        <v>19</v>
      </c>
      <c r="F147" s="253" t="s">
        <v>249</v>
      </c>
      <c r="G147" s="251"/>
      <c r="H147" s="254">
        <v>52.200000000000003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175</v>
      </c>
      <c r="AU147" s="260" t="s">
        <v>79</v>
      </c>
      <c r="AV147" s="14" t="s">
        <v>150</v>
      </c>
      <c r="AW147" s="14" t="s">
        <v>31</v>
      </c>
      <c r="AX147" s="14" t="s">
        <v>77</v>
      </c>
      <c r="AY147" s="260" t="s">
        <v>151</v>
      </c>
    </row>
    <row r="148" s="2" customFormat="1" ht="16.5" customHeight="1">
      <c r="A148" s="41"/>
      <c r="B148" s="42"/>
      <c r="C148" s="261" t="s">
        <v>208</v>
      </c>
      <c r="D148" s="261" t="s">
        <v>349</v>
      </c>
      <c r="E148" s="262" t="s">
        <v>415</v>
      </c>
      <c r="F148" s="263" t="s">
        <v>416</v>
      </c>
      <c r="G148" s="264" t="s">
        <v>245</v>
      </c>
      <c r="H148" s="265">
        <v>61.831000000000003</v>
      </c>
      <c r="I148" s="266"/>
      <c r="J148" s="267">
        <f>ROUND(I148*H148,2)</f>
        <v>0</v>
      </c>
      <c r="K148" s="263" t="s">
        <v>239</v>
      </c>
      <c r="L148" s="268"/>
      <c r="M148" s="269" t="s">
        <v>19</v>
      </c>
      <c r="N148" s="270" t="s">
        <v>40</v>
      </c>
      <c r="O148" s="87"/>
      <c r="P148" s="217">
        <f>O148*H148</f>
        <v>0</v>
      </c>
      <c r="Q148" s="217">
        <v>0.00020000000000000001</v>
      </c>
      <c r="R148" s="217">
        <f>Q148*H148</f>
        <v>0.012366200000000001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181</v>
      </c>
      <c r="AT148" s="219" t="s">
        <v>349</v>
      </c>
      <c r="AU148" s="219" t="s">
        <v>79</v>
      </c>
      <c r="AY148" s="20" t="s">
        <v>151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77</v>
      </c>
      <c r="BK148" s="220">
        <f>ROUND(I148*H148,2)</f>
        <v>0</v>
      </c>
      <c r="BL148" s="20" t="s">
        <v>150</v>
      </c>
      <c r="BM148" s="219" t="s">
        <v>644</v>
      </c>
    </row>
    <row r="149" s="12" customFormat="1">
      <c r="A149" s="12"/>
      <c r="B149" s="221"/>
      <c r="C149" s="222"/>
      <c r="D149" s="223" t="s">
        <v>175</v>
      </c>
      <c r="E149" s="222"/>
      <c r="F149" s="225" t="s">
        <v>645</v>
      </c>
      <c r="G149" s="222"/>
      <c r="H149" s="226">
        <v>61.831000000000003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4</v>
      </c>
      <c r="AX149" s="12" t="s">
        <v>77</v>
      </c>
      <c r="AY149" s="232" t="s">
        <v>151</v>
      </c>
    </row>
    <row r="150" s="2" customFormat="1" ht="33" customHeight="1">
      <c r="A150" s="41"/>
      <c r="B150" s="42"/>
      <c r="C150" s="208" t="s">
        <v>212</v>
      </c>
      <c r="D150" s="208" t="s">
        <v>152</v>
      </c>
      <c r="E150" s="209" t="s">
        <v>420</v>
      </c>
      <c r="F150" s="210" t="s">
        <v>421</v>
      </c>
      <c r="G150" s="211" t="s">
        <v>422</v>
      </c>
      <c r="H150" s="212">
        <v>43.5</v>
      </c>
      <c r="I150" s="213"/>
      <c r="J150" s="214">
        <f>ROUND(I150*H150,2)</f>
        <v>0</v>
      </c>
      <c r="K150" s="210" t="s">
        <v>239</v>
      </c>
      <c r="L150" s="47"/>
      <c r="M150" s="215" t="s">
        <v>19</v>
      </c>
      <c r="N150" s="216" t="s">
        <v>40</v>
      </c>
      <c r="O150" s="87"/>
      <c r="P150" s="217">
        <f>O150*H150</f>
        <v>0</v>
      </c>
      <c r="Q150" s="217">
        <v>0.27378000000000002</v>
      </c>
      <c r="R150" s="217">
        <f>Q150*H150</f>
        <v>11.90943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150</v>
      </c>
      <c r="AT150" s="219" t="s">
        <v>152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646</v>
      </c>
    </row>
    <row r="151" s="2" customFormat="1">
      <c r="A151" s="41"/>
      <c r="B151" s="42"/>
      <c r="C151" s="43"/>
      <c r="D151" s="245" t="s">
        <v>241</v>
      </c>
      <c r="E151" s="43"/>
      <c r="F151" s="246" t="s">
        <v>424</v>
      </c>
      <c r="G151" s="43"/>
      <c r="H151" s="43"/>
      <c r="I151" s="247"/>
      <c r="J151" s="43"/>
      <c r="K151" s="43"/>
      <c r="L151" s="47"/>
      <c r="M151" s="248"/>
      <c r="N151" s="249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241</v>
      </c>
      <c r="AU151" s="20" t="s">
        <v>79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647</v>
      </c>
      <c r="G152" s="222"/>
      <c r="H152" s="226">
        <v>43.5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43.5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11" customFormat="1" ht="22.8" customHeight="1">
      <c r="A154" s="11"/>
      <c r="B154" s="194"/>
      <c r="C154" s="195"/>
      <c r="D154" s="196" t="s">
        <v>68</v>
      </c>
      <c r="E154" s="243" t="s">
        <v>150</v>
      </c>
      <c r="F154" s="243" t="s">
        <v>475</v>
      </c>
      <c r="G154" s="195"/>
      <c r="H154" s="195"/>
      <c r="I154" s="198"/>
      <c r="J154" s="244">
        <f>BK154</f>
        <v>0</v>
      </c>
      <c r="K154" s="195"/>
      <c r="L154" s="200"/>
      <c r="M154" s="201"/>
      <c r="N154" s="202"/>
      <c r="O154" s="202"/>
      <c r="P154" s="203">
        <f>SUM(P155:P159)</f>
        <v>0</v>
      </c>
      <c r="Q154" s="202"/>
      <c r="R154" s="203">
        <f>SUM(R155:R159)</f>
        <v>0</v>
      </c>
      <c r="S154" s="202"/>
      <c r="T154" s="204">
        <f>SUM(T155:T159)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205" t="s">
        <v>77</v>
      </c>
      <c r="AT154" s="206" t="s">
        <v>68</v>
      </c>
      <c r="AU154" s="206" t="s">
        <v>77</v>
      </c>
      <c r="AY154" s="205" t="s">
        <v>151</v>
      </c>
      <c r="BK154" s="207">
        <f>SUM(BK155:BK159)</f>
        <v>0</v>
      </c>
    </row>
    <row r="155" s="2" customFormat="1" ht="24.15" customHeight="1">
      <c r="A155" s="41"/>
      <c r="B155" s="42"/>
      <c r="C155" s="208" t="s">
        <v>216</v>
      </c>
      <c r="D155" s="208" t="s">
        <v>152</v>
      </c>
      <c r="E155" s="209" t="s">
        <v>648</v>
      </c>
      <c r="F155" s="210" t="s">
        <v>649</v>
      </c>
      <c r="G155" s="211" t="s">
        <v>276</v>
      </c>
      <c r="H155" s="212">
        <v>8.5999999999999996</v>
      </c>
      <c r="I155" s="213"/>
      <c r="J155" s="214">
        <f>ROUND(I155*H155,2)</f>
        <v>0</v>
      </c>
      <c r="K155" s="210" t="s">
        <v>239</v>
      </c>
      <c r="L155" s="47"/>
      <c r="M155" s="215" t="s">
        <v>19</v>
      </c>
      <c r="N155" s="216" t="s">
        <v>40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150</v>
      </c>
      <c r="AT155" s="219" t="s">
        <v>152</v>
      </c>
      <c r="AU155" s="219" t="s">
        <v>79</v>
      </c>
      <c r="AY155" s="20" t="s">
        <v>151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77</v>
      </c>
      <c r="BK155" s="220">
        <f>ROUND(I155*H155,2)</f>
        <v>0</v>
      </c>
      <c r="BL155" s="20" t="s">
        <v>150</v>
      </c>
      <c r="BM155" s="219" t="s">
        <v>650</v>
      </c>
    </row>
    <row r="156" s="2" customFormat="1">
      <c r="A156" s="41"/>
      <c r="B156" s="42"/>
      <c r="C156" s="43"/>
      <c r="D156" s="245" t="s">
        <v>241</v>
      </c>
      <c r="E156" s="43"/>
      <c r="F156" s="246" t="s">
        <v>651</v>
      </c>
      <c r="G156" s="43"/>
      <c r="H156" s="43"/>
      <c r="I156" s="247"/>
      <c r="J156" s="43"/>
      <c r="K156" s="43"/>
      <c r="L156" s="47"/>
      <c r="M156" s="248"/>
      <c r="N156" s="249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241</v>
      </c>
      <c r="AU156" s="20" t="s">
        <v>79</v>
      </c>
    </row>
    <row r="157" s="12" customFormat="1">
      <c r="A157" s="12"/>
      <c r="B157" s="221"/>
      <c r="C157" s="222"/>
      <c r="D157" s="223" t="s">
        <v>175</v>
      </c>
      <c r="E157" s="224" t="s">
        <v>19</v>
      </c>
      <c r="F157" s="225" t="s">
        <v>652</v>
      </c>
      <c r="G157" s="222"/>
      <c r="H157" s="226">
        <v>4.0999999999999996</v>
      </c>
      <c r="I157" s="227"/>
      <c r="J157" s="222"/>
      <c r="K157" s="222"/>
      <c r="L157" s="228"/>
      <c r="M157" s="229"/>
      <c r="N157" s="230"/>
      <c r="O157" s="230"/>
      <c r="P157" s="230"/>
      <c r="Q157" s="230"/>
      <c r="R157" s="230"/>
      <c r="S157" s="230"/>
      <c r="T157" s="23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2" t="s">
        <v>175</v>
      </c>
      <c r="AU157" s="232" t="s">
        <v>79</v>
      </c>
      <c r="AV157" s="12" t="s">
        <v>79</v>
      </c>
      <c r="AW157" s="12" t="s">
        <v>31</v>
      </c>
      <c r="AX157" s="12" t="s">
        <v>69</v>
      </c>
      <c r="AY157" s="232" t="s">
        <v>151</v>
      </c>
    </row>
    <row r="158" s="12" customFormat="1">
      <c r="A158" s="12"/>
      <c r="B158" s="221"/>
      <c r="C158" s="222"/>
      <c r="D158" s="223" t="s">
        <v>175</v>
      </c>
      <c r="E158" s="224" t="s">
        <v>19</v>
      </c>
      <c r="F158" s="225" t="s">
        <v>653</v>
      </c>
      <c r="G158" s="222"/>
      <c r="H158" s="226">
        <v>4.5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175</v>
      </c>
      <c r="AU158" s="232" t="s">
        <v>79</v>
      </c>
      <c r="AV158" s="12" t="s">
        <v>79</v>
      </c>
      <c r="AW158" s="12" t="s">
        <v>31</v>
      </c>
      <c r="AX158" s="12" t="s">
        <v>69</v>
      </c>
      <c r="AY158" s="232" t="s">
        <v>151</v>
      </c>
    </row>
    <row r="159" s="14" customFormat="1">
      <c r="A159" s="14"/>
      <c r="B159" s="250"/>
      <c r="C159" s="251"/>
      <c r="D159" s="223" t="s">
        <v>175</v>
      </c>
      <c r="E159" s="252" t="s">
        <v>19</v>
      </c>
      <c r="F159" s="253" t="s">
        <v>249</v>
      </c>
      <c r="G159" s="251"/>
      <c r="H159" s="254">
        <v>8.5999999999999996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175</v>
      </c>
      <c r="AU159" s="260" t="s">
        <v>79</v>
      </c>
      <c r="AV159" s="14" t="s">
        <v>150</v>
      </c>
      <c r="AW159" s="14" t="s">
        <v>31</v>
      </c>
      <c r="AX159" s="14" t="s">
        <v>77</v>
      </c>
      <c r="AY159" s="260" t="s">
        <v>151</v>
      </c>
    </row>
    <row r="160" s="11" customFormat="1" ht="22.8" customHeight="1">
      <c r="A160" s="11"/>
      <c r="B160" s="194"/>
      <c r="C160" s="195"/>
      <c r="D160" s="196" t="s">
        <v>68</v>
      </c>
      <c r="E160" s="243" t="s">
        <v>167</v>
      </c>
      <c r="F160" s="243" t="s">
        <v>485</v>
      </c>
      <c r="G160" s="195"/>
      <c r="H160" s="195"/>
      <c r="I160" s="198"/>
      <c r="J160" s="244">
        <f>BK160</f>
        <v>0</v>
      </c>
      <c r="K160" s="195"/>
      <c r="L160" s="200"/>
      <c r="M160" s="201"/>
      <c r="N160" s="202"/>
      <c r="O160" s="202"/>
      <c r="P160" s="203">
        <f>SUM(P161:P192)</f>
        <v>0</v>
      </c>
      <c r="Q160" s="202"/>
      <c r="R160" s="203">
        <f>SUM(R161:R192)</f>
        <v>15.329549999999999</v>
      </c>
      <c r="S160" s="202"/>
      <c r="T160" s="204">
        <f>SUM(T161:T192)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5" t="s">
        <v>77</v>
      </c>
      <c r="AT160" s="206" t="s">
        <v>68</v>
      </c>
      <c r="AU160" s="206" t="s">
        <v>77</v>
      </c>
      <c r="AY160" s="205" t="s">
        <v>151</v>
      </c>
      <c r="BK160" s="207">
        <f>SUM(BK161:BK192)</f>
        <v>0</v>
      </c>
    </row>
    <row r="161" s="2" customFormat="1" ht="37.8" customHeight="1">
      <c r="A161" s="41"/>
      <c r="B161" s="42"/>
      <c r="C161" s="208" t="s">
        <v>323</v>
      </c>
      <c r="D161" s="208" t="s">
        <v>152</v>
      </c>
      <c r="E161" s="209" t="s">
        <v>487</v>
      </c>
      <c r="F161" s="210" t="s">
        <v>488</v>
      </c>
      <c r="G161" s="211" t="s">
        <v>245</v>
      </c>
      <c r="H161" s="212">
        <v>270.10000000000002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654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490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631</v>
      </c>
      <c r="G163" s="222"/>
      <c r="H163" s="226">
        <v>270.10000000000002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270.10000000000002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2" customFormat="1" ht="16.5" customHeight="1">
      <c r="A165" s="41"/>
      <c r="B165" s="42"/>
      <c r="C165" s="261" t="s">
        <v>329</v>
      </c>
      <c r="D165" s="261" t="s">
        <v>349</v>
      </c>
      <c r="E165" s="262" t="s">
        <v>494</v>
      </c>
      <c r="F165" s="263" t="s">
        <v>495</v>
      </c>
      <c r="G165" s="264" t="s">
        <v>332</v>
      </c>
      <c r="H165" s="265">
        <v>7.7789999999999999</v>
      </c>
      <c r="I165" s="266"/>
      <c r="J165" s="267">
        <f>ROUND(I165*H165,2)</f>
        <v>0</v>
      </c>
      <c r="K165" s="263" t="s">
        <v>239</v>
      </c>
      <c r="L165" s="268"/>
      <c r="M165" s="269" t="s">
        <v>19</v>
      </c>
      <c r="N165" s="270" t="s">
        <v>40</v>
      </c>
      <c r="O165" s="87"/>
      <c r="P165" s="217">
        <f>O165*H165</f>
        <v>0</v>
      </c>
      <c r="Q165" s="217">
        <v>1</v>
      </c>
      <c r="R165" s="217">
        <f>Q165*H165</f>
        <v>7.7789999999999999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181</v>
      </c>
      <c r="AT165" s="219" t="s">
        <v>349</v>
      </c>
      <c r="AU165" s="219" t="s">
        <v>79</v>
      </c>
      <c r="AY165" s="20" t="s">
        <v>151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77</v>
      </c>
      <c r="BK165" s="220">
        <f>ROUND(I165*H165,2)</f>
        <v>0</v>
      </c>
      <c r="BL165" s="20" t="s">
        <v>150</v>
      </c>
      <c r="BM165" s="219" t="s">
        <v>655</v>
      </c>
    </row>
    <row r="166" s="12" customFormat="1">
      <c r="A166" s="12"/>
      <c r="B166" s="221"/>
      <c r="C166" s="222"/>
      <c r="D166" s="223" t="s">
        <v>175</v>
      </c>
      <c r="E166" s="224" t="s">
        <v>19</v>
      </c>
      <c r="F166" s="225" t="s">
        <v>656</v>
      </c>
      <c r="G166" s="222"/>
      <c r="H166" s="226">
        <v>7.7789999999999999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2" t="s">
        <v>175</v>
      </c>
      <c r="AU166" s="232" t="s">
        <v>79</v>
      </c>
      <c r="AV166" s="12" t="s">
        <v>79</v>
      </c>
      <c r="AW166" s="12" t="s">
        <v>31</v>
      </c>
      <c r="AX166" s="12" t="s">
        <v>69</v>
      </c>
      <c r="AY166" s="232" t="s">
        <v>151</v>
      </c>
    </row>
    <row r="167" s="14" customFormat="1">
      <c r="A167" s="14"/>
      <c r="B167" s="250"/>
      <c r="C167" s="251"/>
      <c r="D167" s="223" t="s">
        <v>175</v>
      </c>
      <c r="E167" s="252" t="s">
        <v>19</v>
      </c>
      <c r="F167" s="253" t="s">
        <v>249</v>
      </c>
      <c r="G167" s="251"/>
      <c r="H167" s="254">
        <v>7.7789999999999999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175</v>
      </c>
      <c r="AU167" s="260" t="s">
        <v>79</v>
      </c>
      <c r="AV167" s="14" t="s">
        <v>150</v>
      </c>
      <c r="AW167" s="14" t="s">
        <v>31</v>
      </c>
      <c r="AX167" s="14" t="s">
        <v>77</v>
      </c>
      <c r="AY167" s="260" t="s">
        <v>151</v>
      </c>
    </row>
    <row r="168" s="2" customFormat="1" ht="21.75" customHeight="1">
      <c r="A168" s="41"/>
      <c r="B168" s="42"/>
      <c r="C168" s="208" t="s">
        <v>336</v>
      </c>
      <c r="D168" s="208" t="s">
        <v>152</v>
      </c>
      <c r="E168" s="209" t="s">
        <v>499</v>
      </c>
      <c r="F168" s="210" t="s">
        <v>500</v>
      </c>
      <c r="G168" s="211" t="s">
        <v>245</v>
      </c>
      <c r="H168" s="212">
        <v>514.29999999999995</v>
      </c>
      <c r="I168" s="213"/>
      <c r="J168" s="214">
        <f>ROUND(I168*H168,2)</f>
        <v>0</v>
      </c>
      <c r="K168" s="210" t="s">
        <v>239</v>
      </c>
      <c r="L168" s="47"/>
      <c r="M168" s="215" t="s">
        <v>19</v>
      </c>
      <c r="N168" s="216" t="s">
        <v>40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150</v>
      </c>
      <c r="AT168" s="219" t="s">
        <v>152</v>
      </c>
      <c r="AU168" s="219" t="s">
        <v>79</v>
      </c>
      <c r="AY168" s="20" t="s">
        <v>151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77</v>
      </c>
      <c r="BK168" s="220">
        <f>ROUND(I168*H168,2)</f>
        <v>0</v>
      </c>
      <c r="BL168" s="20" t="s">
        <v>150</v>
      </c>
      <c r="BM168" s="219" t="s">
        <v>657</v>
      </c>
    </row>
    <row r="169" s="2" customFormat="1">
      <c r="A169" s="41"/>
      <c r="B169" s="42"/>
      <c r="C169" s="43"/>
      <c r="D169" s="245" t="s">
        <v>241</v>
      </c>
      <c r="E169" s="43"/>
      <c r="F169" s="246" t="s">
        <v>502</v>
      </c>
      <c r="G169" s="43"/>
      <c r="H169" s="43"/>
      <c r="I169" s="247"/>
      <c r="J169" s="43"/>
      <c r="K169" s="43"/>
      <c r="L169" s="47"/>
      <c r="M169" s="248"/>
      <c r="N169" s="249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241</v>
      </c>
      <c r="AU169" s="20" t="s">
        <v>79</v>
      </c>
    </row>
    <row r="170" s="12" customFormat="1">
      <c r="A170" s="12"/>
      <c r="B170" s="221"/>
      <c r="C170" s="222"/>
      <c r="D170" s="223" t="s">
        <v>175</v>
      </c>
      <c r="E170" s="224" t="s">
        <v>19</v>
      </c>
      <c r="F170" s="225" t="s">
        <v>658</v>
      </c>
      <c r="G170" s="222"/>
      <c r="H170" s="226">
        <v>270.10000000000002</v>
      </c>
      <c r="I170" s="227"/>
      <c r="J170" s="222"/>
      <c r="K170" s="222"/>
      <c r="L170" s="228"/>
      <c r="M170" s="229"/>
      <c r="N170" s="230"/>
      <c r="O170" s="230"/>
      <c r="P170" s="230"/>
      <c r="Q170" s="230"/>
      <c r="R170" s="230"/>
      <c r="S170" s="230"/>
      <c r="T170" s="23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2" t="s">
        <v>175</v>
      </c>
      <c r="AU170" s="232" t="s">
        <v>79</v>
      </c>
      <c r="AV170" s="12" t="s">
        <v>79</v>
      </c>
      <c r="AW170" s="12" t="s">
        <v>31</v>
      </c>
      <c r="AX170" s="12" t="s">
        <v>69</v>
      </c>
      <c r="AY170" s="232" t="s">
        <v>151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659</v>
      </c>
      <c r="G171" s="222"/>
      <c r="H171" s="226">
        <v>244.19999999999999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4" customFormat="1">
      <c r="A172" s="14"/>
      <c r="B172" s="250"/>
      <c r="C172" s="251"/>
      <c r="D172" s="223" t="s">
        <v>175</v>
      </c>
      <c r="E172" s="252" t="s">
        <v>19</v>
      </c>
      <c r="F172" s="253" t="s">
        <v>249</v>
      </c>
      <c r="G172" s="251"/>
      <c r="H172" s="254">
        <v>514.29999999999995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175</v>
      </c>
      <c r="AU172" s="260" t="s">
        <v>79</v>
      </c>
      <c r="AV172" s="14" t="s">
        <v>150</v>
      </c>
      <c r="AW172" s="14" t="s">
        <v>31</v>
      </c>
      <c r="AX172" s="14" t="s">
        <v>77</v>
      </c>
      <c r="AY172" s="260" t="s">
        <v>151</v>
      </c>
    </row>
    <row r="173" s="2" customFormat="1" ht="21.75" customHeight="1">
      <c r="A173" s="41"/>
      <c r="B173" s="42"/>
      <c r="C173" s="208" t="s">
        <v>7</v>
      </c>
      <c r="D173" s="208" t="s">
        <v>152</v>
      </c>
      <c r="E173" s="209" t="s">
        <v>506</v>
      </c>
      <c r="F173" s="210" t="s">
        <v>507</v>
      </c>
      <c r="G173" s="211" t="s">
        <v>245</v>
      </c>
      <c r="H173" s="212">
        <v>21.75</v>
      </c>
      <c r="I173" s="213"/>
      <c r="J173" s="214">
        <f>ROUND(I173*H173,2)</f>
        <v>0</v>
      </c>
      <c r="K173" s="210" t="s">
        <v>239</v>
      </c>
      <c r="L173" s="47"/>
      <c r="M173" s="215" t="s">
        <v>19</v>
      </c>
      <c r="N173" s="216" t="s">
        <v>40</v>
      </c>
      <c r="O173" s="87"/>
      <c r="P173" s="217">
        <f>O173*H173</f>
        <v>0</v>
      </c>
      <c r="Q173" s="217">
        <v>0.34499999999999997</v>
      </c>
      <c r="R173" s="217">
        <f>Q173*H173</f>
        <v>7.5037499999999993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150</v>
      </c>
      <c r="AT173" s="219" t="s">
        <v>152</v>
      </c>
      <c r="AU173" s="219" t="s">
        <v>79</v>
      </c>
      <c r="AY173" s="20" t="s">
        <v>151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77</v>
      </c>
      <c r="BK173" s="220">
        <f>ROUND(I173*H173,2)</f>
        <v>0</v>
      </c>
      <c r="BL173" s="20" t="s">
        <v>150</v>
      </c>
      <c r="BM173" s="219" t="s">
        <v>660</v>
      </c>
    </row>
    <row r="174" s="2" customFormat="1">
      <c r="A174" s="41"/>
      <c r="B174" s="42"/>
      <c r="C174" s="43"/>
      <c r="D174" s="245" t="s">
        <v>241</v>
      </c>
      <c r="E174" s="43"/>
      <c r="F174" s="246" t="s">
        <v>509</v>
      </c>
      <c r="G174" s="43"/>
      <c r="H174" s="43"/>
      <c r="I174" s="247"/>
      <c r="J174" s="43"/>
      <c r="K174" s="43"/>
      <c r="L174" s="47"/>
      <c r="M174" s="248"/>
      <c r="N174" s="249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241</v>
      </c>
      <c r="AU174" s="20" t="s">
        <v>79</v>
      </c>
    </row>
    <row r="175" s="12" customFormat="1">
      <c r="A175" s="12"/>
      <c r="B175" s="221"/>
      <c r="C175" s="222"/>
      <c r="D175" s="223" t="s">
        <v>175</v>
      </c>
      <c r="E175" s="224" t="s">
        <v>19</v>
      </c>
      <c r="F175" s="225" t="s">
        <v>661</v>
      </c>
      <c r="G175" s="222"/>
      <c r="H175" s="226">
        <v>21.75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175</v>
      </c>
      <c r="AU175" s="232" t="s">
        <v>79</v>
      </c>
      <c r="AV175" s="12" t="s">
        <v>79</v>
      </c>
      <c r="AW175" s="12" t="s">
        <v>31</v>
      </c>
      <c r="AX175" s="12" t="s">
        <v>69</v>
      </c>
      <c r="AY175" s="232" t="s">
        <v>151</v>
      </c>
    </row>
    <row r="176" s="14" customFormat="1">
      <c r="A176" s="14"/>
      <c r="B176" s="250"/>
      <c r="C176" s="251"/>
      <c r="D176" s="223" t="s">
        <v>175</v>
      </c>
      <c r="E176" s="252" t="s">
        <v>19</v>
      </c>
      <c r="F176" s="253" t="s">
        <v>249</v>
      </c>
      <c r="G176" s="251"/>
      <c r="H176" s="254">
        <v>21.75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175</v>
      </c>
      <c r="AU176" s="260" t="s">
        <v>79</v>
      </c>
      <c r="AV176" s="14" t="s">
        <v>150</v>
      </c>
      <c r="AW176" s="14" t="s">
        <v>31</v>
      </c>
      <c r="AX176" s="14" t="s">
        <v>77</v>
      </c>
      <c r="AY176" s="260" t="s">
        <v>151</v>
      </c>
    </row>
    <row r="177" s="2" customFormat="1" ht="24.15" customHeight="1">
      <c r="A177" s="41"/>
      <c r="B177" s="42"/>
      <c r="C177" s="208" t="s">
        <v>348</v>
      </c>
      <c r="D177" s="208" t="s">
        <v>152</v>
      </c>
      <c r="E177" s="209" t="s">
        <v>512</v>
      </c>
      <c r="F177" s="210" t="s">
        <v>513</v>
      </c>
      <c r="G177" s="211" t="s">
        <v>245</v>
      </c>
      <c r="H177" s="212">
        <v>185</v>
      </c>
      <c r="I177" s="213"/>
      <c r="J177" s="214">
        <f>ROUND(I177*H177,2)</f>
        <v>0</v>
      </c>
      <c r="K177" s="210" t="s">
        <v>239</v>
      </c>
      <c r="L177" s="47"/>
      <c r="M177" s="215" t="s">
        <v>19</v>
      </c>
      <c r="N177" s="216" t="s">
        <v>40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150</v>
      </c>
      <c r="AT177" s="219" t="s">
        <v>152</v>
      </c>
      <c r="AU177" s="219" t="s">
        <v>79</v>
      </c>
      <c r="AY177" s="20" t="s">
        <v>151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77</v>
      </c>
      <c r="BK177" s="220">
        <f>ROUND(I177*H177,2)</f>
        <v>0</v>
      </c>
      <c r="BL177" s="20" t="s">
        <v>150</v>
      </c>
      <c r="BM177" s="219" t="s">
        <v>662</v>
      </c>
    </row>
    <row r="178" s="2" customFormat="1">
      <c r="A178" s="41"/>
      <c r="B178" s="42"/>
      <c r="C178" s="43"/>
      <c r="D178" s="245" t="s">
        <v>241</v>
      </c>
      <c r="E178" s="43"/>
      <c r="F178" s="246" t="s">
        <v>515</v>
      </c>
      <c r="G178" s="43"/>
      <c r="H178" s="43"/>
      <c r="I178" s="247"/>
      <c r="J178" s="43"/>
      <c r="K178" s="43"/>
      <c r="L178" s="47"/>
      <c r="M178" s="248"/>
      <c r="N178" s="249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241</v>
      </c>
      <c r="AU178" s="20" t="s">
        <v>79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663</v>
      </c>
      <c r="G179" s="222"/>
      <c r="H179" s="226">
        <v>185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4" customFormat="1">
      <c r="A180" s="14"/>
      <c r="B180" s="250"/>
      <c r="C180" s="251"/>
      <c r="D180" s="223" t="s">
        <v>175</v>
      </c>
      <c r="E180" s="252" t="s">
        <v>19</v>
      </c>
      <c r="F180" s="253" t="s">
        <v>249</v>
      </c>
      <c r="G180" s="251"/>
      <c r="H180" s="254">
        <v>185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175</v>
      </c>
      <c r="AU180" s="260" t="s">
        <v>79</v>
      </c>
      <c r="AV180" s="14" t="s">
        <v>150</v>
      </c>
      <c r="AW180" s="14" t="s">
        <v>31</v>
      </c>
      <c r="AX180" s="14" t="s">
        <v>77</v>
      </c>
      <c r="AY180" s="260" t="s">
        <v>151</v>
      </c>
    </row>
    <row r="181" s="2" customFormat="1" ht="21.75" customHeight="1">
      <c r="A181" s="41"/>
      <c r="B181" s="42"/>
      <c r="C181" s="208" t="s">
        <v>354</v>
      </c>
      <c r="D181" s="208" t="s">
        <v>152</v>
      </c>
      <c r="E181" s="209" t="s">
        <v>518</v>
      </c>
      <c r="F181" s="210" t="s">
        <v>519</v>
      </c>
      <c r="G181" s="211" t="s">
        <v>245</v>
      </c>
      <c r="H181" s="212">
        <v>185</v>
      </c>
      <c r="I181" s="213"/>
      <c r="J181" s="214">
        <f>ROUND(I181*H181,2)</f>
        <v>0</v>
      </c>
      <c r="K181" s="210" t="s">
        <v>239</v>
      </c>
      <c r="L181" s="47"/>
      <c r="M181" s="215" t="s">
        <v>19</v>
      </c>
      <c r="N181" s="216" t="s">
        <v>40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150</v>
      </c>
      <c r="AT181" s="219" t="s">
        <v>152</v>
      </c>
      <c r="AU181" s="219" t="s">
        <v>79</v>
      </c>
      <c r="AY181" s="20" t="s">
        <v>151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77</v>
      </c>
      <c r="BK181" s="220">
        <f>ROUND(I181*H181,2)</f>
        <v>0</v>
      </c>
      <c r="BL181" s="20" t="s">
        <v>150</v>
      </c>
      <c r="BM181" s="219" t="s">
        <v>664</v>
      </c>
    </row>
    <row r="182" s="2" customFormat="1">
      <c r="A182" s="41"/>
      <c r="B182" s="42"/>
      <c r="C182" s="43"/>
      <c r="D182" s="245" t="s">
        <v>241</v>
      </c>
      <c r="E182" s="43"/>
      <c r="F182" s="246" t="s">
        <v>521</v>
      </c>
      <c r="G182" s="43"/>
      <c r="H182" s="43"/>
      <c r="I182" s="247"/>
      <c r="J182" s="43"/>
      <c r="K182" s="43"/>
      <c r="L182" s="47"/>
      <c r="M182" s="248"/>
      <c r="N182" s="24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241</v>
      </c>
      <c r="AU182" s="20" t="s">
        <v>79</v>
      </c>
    </row>
    <row r="183" s="12" customFormat="1">
      <c r="A183" s="12"/>
      <c r="B183" s="221"/>
      <c r="C183" s="222"/>
      <c r="D183" s="223" t="s">
        <v>175</v>
      </c>
      <c r="E183" s="224" t="s">
        <v>19</v>
      </c>
      <c r="F183" s="225" t="s">
        <v>665</v>
      </c>
      <c r="G183" s="222"/>
      <c r="H183" s="226">
        <v>185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2" t="s">
        <v>175</v>
      </c>
      <c r="AU183" s="232" t="s">
        <v>79</v>
      </c>
      <c r="AV183" s="12" t="s">
        <v>79</v>
      </c>
      <c r="AW183" s="12" t="s">
        <v>31</v>
      </c>
      <c r="AX183" s="12" t="s">
        <v>69</v>
      </c>
      <c r="AY183" s="232" t="s">
        <v>151</v>
      </c>
    </row>
    <row r="184" s="14" customFormat="1">
      <c r="A184" s="14"/>
      <c r="B184" s="250"/>
      <c r="C184" s="251"/>
      <c r="D184" s="223" t="s">
        <v>175</v>
      </c>
      <c r="E184" s="252" t="s">
        <v>19</v>
      </c>
      <c r="F184" s="253" t="s">
        <v>249</v>
      </c>
      <c r="G184" s="251"/>
      <c r="H184" s="254">
        <v>185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175</v>
      </c>
      <c r="AU184" s="260" t="s">
        <v>79</v>
      </c>
      <c r="AV184" s="14" t="s">
        <v>150</v>
      </c>
      <c r="AW184" s="14" t="s">
        <v>31</v>
      </c>
      <c r="AX184" s="14" t="s">
        <v>77</v>
      </c>
      <c r="AY184" s="260" t="s">
        <v>151</v>
      </c>
    </row>
    <row r="185" s="2" customFormat="1" ht="24.15" customHeight="1">
      <c r="A185" s="41"/>
      <c r="B185" s="42"/>
      <c r="C185" s="208" t="s">
        <v>359</v>
      </c>
      <c r="D185" s="208" t="s">
        <v>152</v>
      </c>
      <c r="E185" s="209" t="s">
        <v>524</v>
      </c>
      <c r="F185" s="210" t="s">
        <v>525</v>
      </c>
      <c r="G185" s="211" t="s">
        <v>245</v>
      </c>
      <c r="H185" s="212">
        <v>185</v>
      </c>
      <c r="I185" s="213"/>
      <c r="J185" s="214">
        <f>ROUND(I185*H185,2)</f>
        <v>0</v>
      </c>
      <c r="K185" s="210" t="s">
        <v>239</v>
      </c>
      <c r="L185" s="47"/>
      <c r="M185" s="215" t="s">
        <v>19</v>
      </c>
      <c r="N185" s="216" t="s">
        <v>40</v>
      </c>
      <c r="O185" s="87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150</v>
      </c>
      <c r="AT185" s="219" t="s">
        <v>152</v>
      </c>
      <c r="AU185" s="219" t="s">
        <v>79</v>
      </c>
      <c r="AY185" s="20" t="s">
        <v>151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0" t="s">
        <v>77</v>
      </c>
      <c r="BK185" s="220">
        <f>ROUND(I185*H185,2)</f>
        <v>0</v>
      </c>
      <c r="BL185" s="20" t="s">
        <v>150</v>
      </c>
      <c r="BM185" s="219" t="s">
        <v>666</v>
      </c>
    </row>
    <row r="186" s="2" customFormat="1">
      <c r="A186" s="41"/>
      <c r="B186" s="42"/>
      <c r="C186" s="43"/>
      <c r="D186" s="245" t="s">
        <v>241</v>
      </c>
      <c r="E186" s="43"/>
      <c r="F186" s="246" t="s">
        <v>527</v>
      </c>
      <c r="G186" s="43"/>
      <c r="H186" s="43"/>
      <c r="I186" s="247"/>
      <c r="J186" s="43"/>
      <c r="K186" s="43"/>
      <c r="L186" s="47"/>
      <c r="M186" s="248"/>
      <c r="N186" s="249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241</v>
      </c>
      <c r="AU186" s="20" t="s">
        <v>79</v>
      </c>
    </row>
    <row r="187" s="12" customFormat="1">
      <c r="A187" s="12"/>
      <c r="B187" s="221"/>
      <c r="C187" s="222"/>
      <c r="D187" s="223" t="s">
        <v>175</v>
      </c>
      <c r="E187" s="224" t="s">
        <v>19</v>
      </c>
      <c r="F187" s="225" t="s">
        <v>665</v>
      </c>
      <c r="G187" s="222"/>
      <c r="H187" s="226">
        <v>185</v>
      </c>
      <c r="I187" s="227"/>
      <c r="J187" s="222"/>
      <c r="K187" s="222"/>
      <c r="L187" s="228"/>
      <c r="M187" s="229"/>
      <c r="N187" s="230"/>
      <c r="O187" s="230"/>
      <c r="P187" s="230"/>
      <c r="Q187" s="230"/>
      <c r="R187" s="230"/>
      <c r="S187" s="230"/>
      <c r="T187" s="231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2" t="s">
        <v>175</v>
      </c>
      <c r="AU187" s="232" t="s">
        <v>79</v>
      </c>
      <c r="AV187" s="12" t="s">
        <v>79</v>
      </c>
      <c r="AW187" s="12" t="s">
        <v>31</v>
      </c>
      <c r="AX187" s="12" t="s">
        <v>69</v>
      </c>
      <c r="AY187" s="232" t="s">
        <v>151</v>
      </c>
    </row>
    <row r="188" s="14" customFormat="1">
      <c r="A188" s="14"/>
      <c r="B188" s="250"/>
      <c r="C188" s="251"/>
      <c r="D188" s="223" t="s">
        <v>175</v>
      </c>
      <c r="E188" s="252" t="s">
        <v>19</v>
      </c>
      <c r="F188" s="253" t="s">
        <v>249</v>
      </c>
      <c r="G188" s="251"/>
      <c r="H188" s="254">
        <v>185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175</v>
      </c>
      <c r="AU188" s="260" t="s">
        <v>79</v>
      </c>
      <c r="AV188" s="14" t="s">
        <v>150</v>
      </c>
      <c r="AW188" s="14" t="s">
        <v>31</v>
      </c>
      <c r="AX188" s="14" t="s">
        <v>77</v>
      </c>
      <c r="AY188" s="260" t="s">
        <v>151</v>
      </c>
    </row>
    <row r="189" s="2" customFormat="1" ht="16.5" customHeight="1">
      <c r="A189" s="41"/>
      <c r="B189" s="42"/>
      <c r="C189" s="208" t="s">
        <v>367</v>
      </c>
      <c r="D189" s="208" t="s">
        <v>152</v>
      </c>
      <c r="E189" s="209" t="s">
        <v>667</v>
      </c>
      <c r="F189" s="210" t="s">
        <v>668</v>
      </c>
      <c r="G189" s="211" t="s">
        <v>422</v>
      </c>
      <c r="H189" s="212">
        <v>13</v>
      </c>
      <c r="I189" s="213"/>
      <c r="J189" s="214">
        <f>ROUND(I189*H189,2)</f>
        <v>0</v>
      </c>
      <c r="K189" s="210" t="s">
        <v>239</v>
      </c>
      <c r="L189" s="47"/>
      <c r="M189" s="215" t="s">
        <v>19</v>
      </c>
      <c r="N189" s="216" t="s">
        <v>40</v>
      </c>
      <c r="O189" s="87"/>
      <c r="P189" s="217">
        <f>O189*H189</f>
        <v>0</v>
      </c>
      <c r="Q189" s="217">
        <v>0.0035999999999999999</v>
      </c>
      <c r="R189" s="217">
        <f>Q189*H189</f>
        <v>0.046800000000000001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150</v>
      </c>
      <c r="AT189" s="219" t="s">
        <v>152</v>
      </c>
      <c r="AU189" s="219" t="s">
        <v>79</v>
      </c>
      <c r="AY189" s="20" t="s">
        <v>151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77</v>
      </c>
      <c r="BK189" s="220">
        <f>ROUND(I189*H189,2)</f>
        <v>0</v>
      </c>
      <c r="BL189" s="20" t="s">
        <v>150</v>
      </c>
      <c r="BM189" s="219" t="s">
        <v>669</v>
      </c>
    </row>
    <row r="190" s="2" customFormat="1">
      <c r="A190" s="41"/>
      <c r="B190" s="42"/>
      <c r="C190" s="43"/>
      <c r="D190" s="245" t="s">
        <v>241</v>
      </c>
      <c r="E190" s="43"/>
      <c r="F190" s="246" t="s">
        <v>670</v>
      </c>
      <c r="G190" s="43"/>
      <c r="H190" s="43"/>
      <c r="I190" s="247"/>
      <c r="J190" s="43"/>
      <c r="K190" s="43"/>
      <c r="L190" s="47"/>
      <c r="M190" s="248"/>
      <c r="N190" s="249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241</v>
      </c>
      <c r="AU190" s="20" t="s">
        <v>79</v>
      </c>
    </row>
    <row r="191" s="12" customFormat="1">
      <c r="A191" s="12"/>
      <c r="B191" s="221"/>
      <c r="C191" s="222"/>
      <c r="D191" s="223" t="s">
        <v>175</v>
      </c>
      <c r="E191" s="224" t="s">
        <v>19</v>
      </c>
      <c r="F191" s="225" t="s">
        <v>671</v>
      </c>
      <c r="G191" s="222"/>
      <c r="H191" s="226">
        <v>13</v>
      </c>
      <c r="I191" s="227"/>
      <c r="J191" s="222"/>
      <c r="K191" s="222"/>
      <c r="L191" s="228"/>
      <c r="M191" s="229"/>
      <c r="N191" s="230"/>
      <c r="O191" s="230"/>
      <c r="P191" s="230"/>
      <c r="Q191" s="230"/>
      <c r="R191" s="230"/>
      <c r="S191" s="230"/>
      <c r="T191" s="23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2" t="s">
        <v>175</v>
      </c>
      <c r="AU191" s="232" t="s">
        <v>79</v>
      </c>
      <c r="AV191" s="12" t="s">
        <v>79</v>
      </c>
      <c r="AW191" s="12" t="s">
        <v>31</v>
      </c>
      <c r="AX191" s="12" t="s">
        <v>69</v>
      </c>
      <c r="AY191" s="232" t="s">
        <v>151</v>
      </c>
    </row>
    <row r="192" s="14" customFormat="1">
      <c r="A192" s="14"/>
      <c r="B192" s="250"/>
      <c r="C192" s="251"/>
      <c r="D192" s="223" t="s">
        <v>175</v>
      </c>
      <c r="E192" s="252" t="s">
        <v>19</v>
      </c>
      <c r="F192" s="253" t="s">
        <v>249</v>
      </c>
      <c r="G192" s="251"/>
      <c r="H192" s="254">
        <v>13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175</v>
      </c>
      <c r="AU192" s="260" t="s">
        <v>79</v>
      </c>
      <c r="AV192" s="14" t="s">
        <v>150</v>
      </c>
      <c r="AW192" s="14" t="s">
        <v>31</v>
      </c>
      <c r="AX192" s="14" t="s">
        <v>77</v>
      </c>
      <c r="AY192" s="260" t="s">
        <v>151</v>
      </c>
    </row>
    <row r="193" s="11" customFormat="1" ht="22.8" customHeight="1">
      <c r="A193" s="11"/>
      <c r="B193" s="194"/>
      <c r="C193" s="195"/>
      <c r="D193" s="196" t="s">
        <v>68</v>
      </c>
      <c r="E193" s="243" t="s">
        <v>594</v>
      </c>
      <c r="F193" s="243" t="s">
        <v>595</v>
      </c>
      <c r="G193" s="195"/>
      <c r="H193" s="195"/>
      <c r="I193" s="198"/>
      <c r="J193" s="244">
        <f>BK193</f>
        <v>0</v>
      </c>
      <c r="K193" s="195"/>
      <c r="L193" s="200"/>
      <c r="M193" s="201"/>
      <c r="N193" s="202"/>
      <c r="O193" s="202"/>
      <c r="P193" s="203">
        <f>SUM(P194:P195)</f>
        <v>0</v>
      </c>
      <c r="Q193" s="202"/>
      <c r="R193" s="203">
        <f>SUM(R194:R195)</f>
        <v>0</v>
      </c>
      <c r="S193" s="202"/>
      <c r="T193" s="204">
        <f>SUM(T194:T195)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5" t="s">
        <v>77</v>
      </c>
      <c r="AT193" s="206" t="s">
        <v>68</v>
      </c>
      <c r="AU193" s="206" t="s">
        <v>77</v>
      </c>
      <c r="AY193" s="205" t="s">
        <v>151</v>
      </c>
      <c r="BK193" s="207">
        <f>SUM(BK194:BK195)</f>
        <v>0</v>
      </c>
    </row>
    <row r="194" s="2" customFormat="1" ht="24.15" customHeight="1">
      <c r="A194" s="41"/>
      <c r="B194" s="42"/>
      <c r="C194" s="208" t="s">
        <v>373</v>
      </c>
      <c r="D194" s="208" t="s">
        <v>152</v>
      </c>
      <c r="E194" s="209" t="s">
        <v>597</v>
      </c>
      <c r="F194" s="210" t="s">
        <v>598</v>
      </c>
      <c r="G194" s="211" t="s">
        <v>332</v>
      </c>
      <c r="H194" s="212">
        <v>27.373000000000001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672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600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1" customFormat="1" ht="25.92" customHeight="1">
      <c r="A196" s="11"/>
      <c r="B196" s="194"/>
      <c r="C196" s="195"/>
      <c r="D196" s="196" t="s">
        <v>68</v>
      </c>
      <c r="E196" s="197" t="s">
        <v>673</v>
      </c>
      <c r="F196" s="197" t="s">
        <v>674</v>
      </c>
      <c r="G196" s="195"/>
      <c r="H196" s="195"/>
      <c r="I196" s="198"/>
      <c r="J196" s="199">
        <f>BK196</f>
        <v>0</v>
      </c>
      <c r="K196" s="195"/>
      <c r="L196" s="200"/>
      <c r="M196" s="201"/>
      <c r="N196" s="202"/>
      <c r="O196" s="202"/>
      <c r="P196" s="203">
        <f>P197</f>
        <v>0</v>
      </c>
      <c r="Q196" s="202"/>
      <c r="R196" s="203">
        <f>R197</f>
        <v>0</v>
      </c>
      <c r="S196" s="202"/>
      <c r="T196" s="204">
        <f>T197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05" t="s">
        <v>79</v>
      </c>
      <c r="AT196" s="206" t="s">
        <v>68</v>
      </c>
      <c r="AU196" s="206" t="s">
        <v>69</v>
      </c>
      <c r="AY196" s="205" t="s">
        <v>151</v>
      </c>
      <c r="BK196" s="207">
        <f>BK197</f>
        <v>0</v>
      </c>
    </row>
    <row r="197" s="11" customFormat="1" ht="22.8" customHeight="1">
      <c r="A197" s="11"/>
      <c r="B197" s="194"/>
      <c r="C197" s="195"/>
      <c r="D197" s="196" t="s">
        <v>68</v>
      </c>
      <c r="E197" s="243" t="s">
        <v>675</v>
      </c>
      <c r="F197" s="243" t="s">
        <v>676</v>
      </c>
      <c r="G197" s="195"/>
      <c r="H197" s="195"/>
      <c r="I197" s="198"/>
      <c r="J197" s="244">
        <f>BK197</f>
        <v>0</v>
      </c>
      <c r="K197" s="195"/>
      <c r="L197" s="200"/>
      <c r="M197" s="201"/>
      <c r="N197" s="202"/>
      <c r="O197" s="202"/>
      <c r="P197" s="203">
        <f>SUM(P198:P201)</f>
        <v>0</v>
      </c>
      <c r="Q197" s="202"/>
      <c r="R197" s="203">
        <f>SUM(R198:R201)</f>
        <v>0</v>
      </c>
      <c r="S197" s="202"/>
      <c r="T197" s="204">
        <f>SUM(T198:T201)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205" t="s">
        <v>79</v>
      </c>
      <c r="AT197" s="206" t="s">
        <v>68</v>
      </c>
      <c r="AU197" s="206" t="s">
        <v>77</v>
      </c>
      <c r="AY197" s="205" t="s">
        <v>151</v>
      </c>
      <c r="BK197" s="207">
        <f>SUM(BK198:BK201)</f>
        <v>0</v>
      </c>
    </row>
    <row r="198" s="2" customFormat="1" ht="16.5" customHeight="1">
      <c r="A198" s="41"/>
      <c r="B198" s="42"/>
      <c r="C198" s="208" t="s">
        <v>379</v>
      </c>
      <c r="D198" s="208" t="s">
        <v>152</v>
      </c>
      <c r="E198" s="209" t="s">
        <v>677</v>
      </c>
      <c r="F198" s="210" t="s">
        <v>678</v>
      </c>
      <c r="G198" s="211" t="s">
        <v>245</v>
      </c>
      <c r="H198" s="212">
        <v>68</v>
      </c>
      <c r="I198" s="213"/>
      <c r="J198" s="214">
        <f>ROUND(I198*H198,2)</f>
        <v>0</v>
      </c>
      <c r="K198" s="210" t="s">
        <v>239</v>
      </c>
      <c r="L198" s="47"/>
      <c r="M198" s="215" t="s">
        <v>19</v>
      </c>
      <c r="N198" s="216" t="s">
        <v>40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212</v>
      </c>
      <c r="AT198" s="219" t="s">
        <v>152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212</v>
      </c>
      <c r="BM198" s="219" t="s">
        <v>679</v>
      </c>
    </row>
    <row r="199" s="2" customFormat="1">
      <c r="A199" s="41"/>
      <c r="B199" s="42"/>
      <c r="C199" s="43"/>
      <c r="D199" s="245" t="s">
        <v>241</v>
      </c>
      <c r="E199" s="43"/>
      <c r="F199" s="246" t="s">
        <v>680</v>
      </c>
      <c r="G199" s="43"/>
      <c r="H199" s="43"/>
      <c r="I199" s="247"/>
      <c r="J199" s="43"/>
      <c r="K199" s="43"/>
      <c r="L199" s="47"/>
      <c r="M199" s="248"/>
      <c r="N199" s="24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241</v>
      </c>
      <c r="AU199" s="20" t="s">
        <v>79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681</v>
      </c>
      <c r="G200" s="222"/>
      <c r="H200" s="226">
        <v>68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4" customFormat="1">
      <c r="A201" s="14"/>
      <c r="B201" s="250"/>
      <c r="C201" s="251"/>
      <c r="D201" s="223" t="s">
        <v>175</v>
      </c>
      <c r="E201" s="252" t="s">
        <v>19</v>
      </c>
      <c r="F201" s="253" t="s">
        <v>249</v>
      </c>
      <c r="G201" s="251"/>
      <c r="H201" s="254">
        <v>68</v>
      </c>
      <c r="I201" s="255"/>
      <c r="J201" s="251"/>
      <c r="K201" s="251"/>
      <c r="L201" s="256"/>
      <c r="M201" s="274"/>
      <c r="N201" s="275"/>
      <c r="O201" s="275"/>
      <c r="P201" s="275"/>
      <c r="Q201" s="275"/>
      <c r="R201" s="275"/>
      <c r="S201" s="275"/>
      <c r="T201" s="27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175</v>
      </c>
      <c r="AU201" s="260" t="s">
        <v>79</v>
      </c>
      <c r="AV201" s="14" t="s">
        <v>150</v>
      </c>
      <c r="AW201" s="14" t="s">
        <v>31</v>
      </c>
      <c r="AX201" s="14" t="s">
        <v>77</v>
      </c>
      <c r="AY201" s="260" t="s">
        <v>151</v>
      </c>
    </row>
    <row r="202" s="2" customFormat="1" ht="6.96" customHeight="1">
      <c r="A202" s="41"/>
      <c r="B202" s="62"/>
      <c r="C202" s="63"/>
      <c r="D202" s="63"/>
      <c r="E202" s="63"/>
      <c r="F202" s="63"/>
      <c r="G202" s="63"/>
      <c r="H202" s="63"/>
      <c r="I202" s="63"/>
      <c r="J202" s="63"/>
      <c r="K202" s="63"/>
      <c r="L202" s="47"/>
      <c r="M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</sheetData>
  <sheetProtection sheet="1" autoFilter="0" formatColumns="0" formatRows="0" objects="1" scenarios="1" spinCount="100000" saltValue="vSJ2W/NtJqBuMuu3YYgYCQRCJeBDhsZwgrQ0wD9+WjMYv7+gh1veRW1vfPVILhECExS9LxBTpqUryuu3Q6BJCA==" hashValue="KsZ8fDxdIiupUP+0Eqo1mQc8uX0DSaTXxaguKeuqsJGR8HQ3UFBcFlpBCBJewg+uUNl6CD+rqAf7LCHHAxS99Q==" algorithmName="SHA-512" password="CC35"/>
  <autoFilter ref="C86:K20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121151116"/>
    <hyperlink ref="F95" r:id="rId2" display="https://podminky.urs.cz/item/CS_URS_2024_02/122252203"/>
    <hyperlink ref="F100" r:id="rId3" display="https://podminky.urs.cz/item/CS_URS_2024_02/124253100"/>
    <hyperlink ref="F104" r:id="rId4" display="https://podminky.urs.cz/item/CS_URS_2024_02/162751117"/>
    <hyperlink ref="F109" r:id="rId5" display="https://podminky.urs.cz/item/CS_URS_2024_02/162751119"/>
    <hyperlink ref="F113" r:id="rId6" display="https://podminky.urs.cz/item/CS_URS_2024_02/171152101"/>
    <hyperlink ref="F117" r:id="rId7" display="https://podminky.urs.cz/item/CS_URS_2024_02/171201231"/>
    <hyperlink ref="F121" r:id="rId8" display="https://podminky.urs.cz/item/CS_URS_2024_02/171251201"/>
    <hyperlink ref="F125" r:id="rId9" display="https://podminky.urs.cz/item/CS_URS_2024_02/181152302"/>
    <hyperlink ref="F129" r:id="rId10" display="https://podminky.urs.cz/item/CS_URS_2024_02/182151111"/>
    <hyperlink ref="F133" r:id="rId11" display="https://podminky.urs.cz/item/CS_URS_2024_02/182351023"/>
    <hyperlink ref="F137" r:id="rId12" display="https://podminky.urs.cz/item/CS_URS_2024_02/183405211"/>
    <hyperlink ref="F145" r:id="rId13" display="https://podminky.urs.cz/item/CS_URS_2024_02/211971121"/>
    <hyperlink ref="F151" r:id="rId14" display="https://podminky.urs.cz/item/CS_URS_2024_02/212752102"/>
    <hyperlink ref="F156" r:id="rId15" display="https://podminky.urs.cz/item/CS_URS_2024_02/452318510"/>
    <hyperlink ref="F162" r:id="rId16" display="https://podminky.urs.cz/item/CS_URS_2024_02/561061121"/>
    <hyperlink ref="F169" r:id="rId17" display="https://podminky.urs.cz/item/CS_URS_2024_02/564851111"/>
    <hyperlink ref="F174" r:id="rId18" display="https://podminky.urs.cz/item/CS_URS_2024_02/569851111"/>
    <hyperlink ref="F178" r:id="rId19" display="https://podminky.urs.cz/item/CS_URS_2024_02/571901111"/>
    <hyperlink ref="F182" r:id="rId20" display="https://podminky.urs.cz/item/CS_URS_2024_02/573451112"/>
    <hyperlink ref="F186" r:id="rId21" display="https://podminky.urs.cz/item/CS_URS_2024_02/574381112"/>
    <hyperlink ref="F190" r:id="rId22" display="https://podminky.urs.cz/item/CS_URS_2024_02/599141111"/>
    <hyperlink ref="F195" r:id="rId23" display="https://podminky.urs.cz/item/CS_URS_2024_02/998225111"/>
    <hyperlink ref="F199" r:id="rId24" display="https://podminky.urs.cz/item/CS_URS_2024_02/7725919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682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ROUND((SUM(BE84:BE204)),  2)</f>
        <v>0</v>
      </c>
      <c r="G33" s="41"/>
      <c r="H33" s="41"/>
      <c r="I33" s="160">
        <v>0.20999999999999999</v>
      </c>
      <c r="J33" s="159">
        <f>ROUND(((SUM(BE84:BE204))*I33),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ROUND((SUM(BF84:BF204)),  2)</f>
        <v>0</v>
      </c>
      <c r="G34" s="41"/>
      <c r="H34" s="41"/>
      <c r="I34" s="160">
        <v>0.12</v>
      </c>
      <c r="J34" s="159">
        <f>ROUND(((SUM(BF84:BF204))*I34),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ROUND((SUM(BG84:BG204)),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ROUND((SUM(BH84:BH204)),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ROUND((SUM(BI84:BI204)),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SO-103 - Polní cesta VPC 3N-2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226</v>
      </c>
      <c r="E62" s="240"/>
      <c r="F62" s="240"/>
      <c r="G62" s="240"/>
      <c r="H62" s="240"/>
      <c r="I62" s="240"/>
      <c r="J62" s="241">
        <f>J160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J169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J202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SO-103 - Polní cesta VPC 3N-2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586.87132199999996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P86+P160+P169+P202</f>
        <v>0</v>
      </c>
      <c r="Q85" s="202"/>
      <c r="R85" s="203">
        <f>R86+R160+R169+R202</f>
        <v>586.87132199999996</v>
      </c>
      <c r="S85" s="202"/>
      <c r="T85" s="204">
        <f>T86+T160+T169+T202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BK86+BK160+BK169+BK202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SUM(P87:P159)</f>
        <v>0</v>
      </c>
      <c r="Q86" s="202"/>
      <c r="R86" s="203">
        <f>SUM(R87:R159)</f>
        <v>0.067722000000000004</v>
      </c>
      <c r="S86" s="202"/>
      <c r="T86" s="204">
        <f>SUM(T87:T159)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SUM(BK87:BK159)</f>
        <v>0</v>
      </c>
    </row>
    <row r="87" s="2" customFormat="1" ht="24.15" customHeight="1">
      <c r="A87" s="41"/>
      <c r="B87" s="42"/>
      <c r="C87" s="208" t="s">
        <v>77</v>
      </c>
      <c r="D87" s="208" t="s">
        <v>152</v>
      </c>
      <c r="E87" s="209" t="s">
        <v>236</v>
      </c>
      <c r="F87" s="210" t="s">
        <v>237</v>
      </c>
      <c r="G87" s="211" t="s">
        <v>238</v>
      </c>
      <c r="H87" s="212">
        <v>5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683</v>
      </c>
    </row>
    <row r="88" s="2" customFormat="1">
      <c r="A88" s="41"/>
      <c r="B88" s="42"/>
      <c r="C88" s="43"/>
      <c r="D88" s="245" t="s">
        <v>241</v>
      </c>
      <c r="E88" s="43"/>
      <c r="F88" s="246" t="s">
        <v>242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167</v>
      </c>
      <c r="G89" s="222"/>
      <c r="H89" s="226">
        <v>5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77</v>
      </c>
      <c r="AY89" s="232" t="s">
        <v>151</v>
      </c>
    </row>
    <row r="90" s="2" customFormat="1" ht="24.15" customHeight="1">
      <c r="A90" s="41"/>
      <c r="B90" s="42"/>
      <c r="C90" s="208" t="s">
        <v>79</v>
      </c>
      <c r="D90" s="208" t="s">
        <v>152</v>
      </c>
      <c r="E90" s="209" t="s">
        <v>243</v>
      </c>
      <c r="F90" s="210" t="s">
        <v>244</v>
      </c>
      <c r="G90" s="211" t="s">
        <v>245</v>
      </c>
      <c r="H90" s="212">
        <v>1542</v>
      </c>
      <c r="I90" s="213"/>
      <c r="J90" s="214">
        <f>ROUND(I90*H90,2)</f>
        <v>0</v>
      </c>
      <c r="K90" s="210" t="s">
        <v>239</v>
      </c>
      <c r="L90" s="47"/>
      <c r="M90" s="215" t="s">
        <v>19</v>
      </c>
      <c r="N90" s="216" t="s">
        <v>40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150</v>
      </c>
      <c r="AT90" s="219" t="s">
        <v>152</v>
      </c>
      <c r="AU90" s="219" t="s">
        <v>79</v>
      </c>
      <c r="AY90" s="20" t="s">
        <v>151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77</v>
      </c>
      <c r="BK90" s="220">
        <f>ROUND(I90*H90,2)</f>
        <v>0</v>
      </c>
      <c r="BL90" s="20" t="s">
        <v>150</v>
      </c>
      <c r="BM90" s="219" t="s">
        <v>684</v>
      </c>
    </row>
    <row r="91" s="2" customFormat="1">
      <c r="A91" s="41"/>
      <c r="B91" s="42"/>
      <c r="C91" s="43"/>
      <c r="D91" s="245" t="s">
        <v>241</v>
      </c>
      <c r="E91" s="43"/>
      <c r="F91" s="246" t="s">
        <v>247</v>
      </c>
      <c r="G91" s="43"/>
      <c r="H91" s="43"/>
      <c r="I91" s="247"/>
      <c r="J91" s="43"/>
      <c r="K91" s="43"/>
      <c r="L91" s="47"/>
      <c r="M91" s="248"/>
      <c r="N91" s="249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241</v>
      </c>
      <c r="AU91" s="20" t="s">
        <v>79</v>
      </c>
    </row>
    <row r="92" s="12" customFormat="1">
      <c r="A92" s="12"/>
      <c r="B92" s="221"/>
      <c r="C92" s="222"/>
      <c r="D92" s="223" t="s">
        <v>175</v>
      </c>
      <c r="E92" s="224" t="s">
        <v>19</v>
      </c>
      <c r="F92" s="225" t="s">
        <v>685</v>
      </c>
      <c r="G92" s="222"/>
      <c r="H92" s="226">
        <v>1542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2" t="s">
        <v>175</v>
      </c>
      <c r="AU92" s="232" t="s">
        <v>79</v>
      </c>
      <c r="AV92" s="12" t="s">
        <v>79</v>
      </c>
      <c r="AW92" s="12" t="s">
        <v>31</v>
      </c>
      <c r="AX92" s="12" t="s">
        <v>69</v>
      </c>
      <c r="AY92" s="232" t="s">
        <v>151</v>
      </c>
    </row>
    <row r="93" s="14" customFormat="1">
      <c r="A93" s="14"/>
      <c r="B93" s="250"/>
      <c r="C93" s="251"/>
      <c r="D93" s="223" t="s">
        <v>175</v>
      </c>
      <c r="E93" s="252" t="s">
        <v>19</v>
      </c>
      <c r="F93" s="253" t="s">
        <v>249</v>
      </c>
      <c r="G93" s="251"/>
      <c r="H93" s="254">
        <v>1542</v>
      </c>
      <c r="I93" s="255"/>
      <c r="J93" s="251"/>
      <c r="K93" s="251"/>
      <c r="L93" s="256"/>
      <c r="M93" s="257"/>
      <c r="N93" s="258"/>
      <c r="O93" s="258"/>
      <c r="P93" s="258"/>
      <c r="Q93" s="258"/>
      <c r="R93" s="258"/>
      <c r="S93" s="258"/>
      <c r="T93" s="25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0" t="s">
        <v>175</v>
      </c>
      <c r="AU93" s="260" t="s">
        <v>79</v>
      </c>
      <c r="AV93" s="14" t="s">
        <v>150</v>
      </c>
      <c r="AW93" s="14" t="s">
        <v>31</v>
      </c>
      <c r="AX93" s="14" t="s">
        <v>77</v>
      </c>
      <c r="AY93" s="260" t="s">
        <v>151</v>
      </c>
    </row>
    <row r="94" s="2" customFormat="1" ht="21.75" customHeight="1">
      <c r="A94" s="41"/>
      <c r="B94" s="42"/>
      <c r="C94" s="208" t="s">
        <v>160</v>
      </c>
      <c r="D94" s="208" t="s">
        <v>152</v>
      </c>
      <c r="E94" s="209" t="s">
        <v>250</v>
      </c>
      <c r="F94" s="210" t="s">
        <v>251</v>
      </c>
      <c r="G94" s="211" t="s">
        <v>238</v>
      </c>
      <c r="H94" s="212">
        <v>5</v>
      </c>
      <c r="I94" s="213"/>
      <c r="J94" s="214">
        <f>ROUND(I94*H94,2)</f>
        <v>0</v>
      </c>
      <c r="K94" s="210" t="s">
        <v>239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79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686</v>
      </c>
    </row>
    <row r="95" s="2" customFormat="1">
      <c r="A95" s="41"/>
      <c r="B95" s="42"/>
      <c r="C95" s="43"/>
      <c r="D95" s="245" t="s">
        <v>241</v>
      </c>
      <c r="E95" s="43"/>
      <c r="F95" s="246" t="s">
        <v>253</v>
      </c>
      <c r="G95" s="43"/>
      <c r="H95" s="43"/>
      <c r="I95" s="247"/>
      <c r="J95" s="43"/>
      <c r="K95" s="43"/>
      <c r="L95" s="47"/>
      <c r="M95" s="248"/>
      <c r="N95" s="24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241</v>
      </c>
      <c r="AU95" s="20" t="s">
        <v>79</v>
      </c>
    </row>
    <row r="96" s="12" customFormat="1">
      <c r="A96" s="12"/>
      <c r="B96" s="221"/>
      <c r="C96" s="222"/>
      <c r="D96" s="223" t="s">
        <v>175</v>
      </c>
      <c r="E96" s="224" t="s">
        <v>19</v>
      </c>
      <c r="F96" s="225" t="s">
        <v>167</v>
      </c>
      <c r="G96" s="222"/>
      <c r="H96" s="226">
        <v>5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175</v>
      </c>
      <c r="AU96" s="232" t="s">
        <v>79</v>
      </c>
      <c r="AV96" s="12" t="s">
        <v>79</v>
      </c>
      <c r="AW96" s="12" t="s">
        <v>31</v>
      </c>
      <c r="AX96" s="12" t="s">
        <v>77</v>
      </c>
      <c r="AY96" s="232" t="s">
        <v>151</v>
      </c>
    </row>
    <row r="97" s="2" customFormat="1" ht="24.15" customHeight="1">
      <c r="A97" s="41"/>
      <c r="B97" s="42"/>
      <c r="C97" s="208" t="s">
        <v>150</v>
      </c>
      <c r="D97" s="208" t="s">
        <v>152</v>
      </c>
      <c r="E97" s="209" t="s">
        <v>254</v>
      </c>
      <c r="F97" s="210" t="s">
        <v>255</v>
      </c>
      <c r="G97" s="211" t="s">
        <v>238</v>
      </c>
      <c r="H97" s="212">
        <v>5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687</v>
      </c>
    </row>
    <row r="98" s="2" customFormat="1">
      <c r="A98" s="41"/>
      <c r="B98" s="42"/>
      <c r="C98" s="43"/>
      <c r="D98" s="245" t="s">
        <v>241</v>
      </c>
      <c r="E98" s="43"/>
      <c r="F98" s="246" t="s">
        <v>257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12" customFormat="1">
      <c r="A99" s="12"/>
      <c r="B99" s="221"/>
      <c r="C99" s="222"/>
      <c r="D99" s="223" t="s">
        <v>175</v>
      </c>
      <c r="E99" s="224" t="s">
        <v>19</v>
      </c>
      <c r="F99" s="225" t="s">
        <v>167</v>
      </c>
      <c r="G99" s="222"/>
      <c r="H99" s="226">
        <v>5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2" t="s">
        <v>175</v>
      </c>
      <c r="AU99" s="232" t="s">
        <v>79</v>
      </c>
      <c r="AV99" s="12" t="s">
        <v>79</v>
      </c>
      <c r="AW99" s="12" t="s">
        <v>31</v>
      </c>
      <c r="AX99" s="12" t="s">
        <v>77</v>
      </c>
      <c r="AY99" s="232" t="s">
        <v>151</v>
      </c>
    </row>
    <row r="100" s="2" customFormat="1" ht="16.5" customHeight="1">
      <c r="A100" s="41"/>
      <c r="B100" s="42"/>
      <c r="C100" s="208" t="s">
        <v>167</v>
      </c>
      <c r="D100" s="208" t="s">
        <v>152</v>
      </c>
      <c r="E100" s="209" t="s">
        <v>258</v>
      </c>
      <c r="F100" s="210" t="s">
        <v>259</v>
      </c>
      <c r="G100" s="211" t="s">
        <v>245</v>
      </c>
      <c r="H100" s="212">
        <v>1542</v>
      </c>
      <c r="I100" s="213"/>
      <c r="J100" s="214">
        <f>ROUND(I100*H100,2)</f>
        <v>0</v>
      </c>
      <c r="K100" s="210" t="s">
        <v>239</v>
      </c>
      <c r="L100" s="47"/>
      <c r="M100" s="215" t="s">
        <v>19</v>
      </c>
      <c r="N100" s="216" t="s">
        <v>40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150</v>
      </c>
      <c r="AT100" s="219" t="s">
        <v>152</v>
      </c>
      <c r="AU100" s="219" t="s">
        <v>79</v>
      </c>
      <c r="AY100" s="20" t="s">
        <v>151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77</v>
      </c>
      <c r="BK100" s="220">
        <f>ROUND(I100*H100,2)</f>
        <v>0</v>
      </c>
      <c r="BL100" s="20" t="s">
        <v>150</v>
      </c>
      <c r="BM100" s="219" t="s">
        <v>688</v>
      </c>
    </row>
    <row r="101" s="2" customFormat="1">
      <c r="A101" s="41"/>
      <c r="B101" s="42"/>
      <c r="C101" s="43"/>
      <c r="D101" s="245" t="s">
        <v>241</v>
      </c>
      <c r="E101" s="43"/>
      <c r="F101" s="246" t="s">
        <v>261</v>
      </c>
      <c r="G101" s="43"/>
      <c r="H101" s="43"/>
      <c r="I101" s="247"/>
      <c r="J101" s="43"/>
      <c r="K101" s="43"/>
      <c r="L101" s="47"/>
      <c r="M101" s="248"/>
      <c r="N101" s="24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241</v>
      </c>
      <c r="AU101" s="20" t="s">
        <v>79</v>
      </c>
    </row>
    <row r="102" s="12" customFormat="1">
      <c r="A102" s="12"/>
      <c r="B102" s="221"/>
      <c r="C102" s="222"/>
      <c r="D102" s="223" t="s">
        <v>175</v>
      </c>
      <c r="E102" s="224" t="s">
        <v>19</v>
      </c>
      <c r="F102" s="225" t="s">
        <v>685</v>
      </c>
      <c r="G102" s="222"/>
      <c r="H102" s="226">
        <v>1542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175</v>
      </c>
      <c r="AU102" s="232" t="s">
        <v>79</v>
      </c>
      <c r="AV102" s="12" t="s">
        <v>79</v>
      </c>
      <c r="AW102" s="12" t="s">
        <v>31</v>
      </c>
      <c r="AX102" s="12" t="s">
        <v>77</v>
      </c>
      <c r="AY102" s="232" t="s">
        <v>151</v>
      </c>
    </row>
    <row r="103" s="2" customFormat="1" ht="16.5" customHeight="1">
      <c r="A103" s="41"/>
      <c r="B103" s="42"/>
      <c r="C103" s="208" t="s">
        <v>171</v>
      </c>
      <c r="D103" s="208" t="s">
        <v>152</v>
      </c>
      <c r="E103" s="209" t="s">
        <v>262</v>
      </c>
      <c r="F103" s="210" t="s">
        <v>263</v>
      </c>
      <c r="G103" s="211" t="s">
        <v>238</v>
      </c>
      <c r="H103" s="212">
        <v>5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0.00018000000000000001</v>
      </c>
      <c r="R103" s="217">
        <f>Q103*H103</f>
        <v>0.00090000000000000008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689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265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167</v>
      </c>
      <c r="G105" s="222"/>
      <c r="H105" s="226">
        <v>5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77</v>
      </c>
      <c r="AY105" s="232" t="s">
        <v>151</v>
      </c>
    </row>
    <row r="106" s="2" customFormat="1" ht="16.5" customHeight="1">
      <c r="A106" s="41"/>
      <c r="B106" s="42"/>
      <c r="C106" s="208" t="s">
        <v>177</v>
      </c>
      <c r="D106" s="208" t="s">
        <v>152</v>
      </c>
      <c r="E106" s="209" t="s">
        <v>266</v>
      </c>
      <c r="F106" s="210" t="s">
        <v>267</v>
      </c>
      <c r="G106" s="211" t="s">
        <v>238</v>
      </c>
      <c r="H106" s="212">
        <v>5</v>
      </c>
      <c r="I106" s="213"/>
      <c r="J106" s="214">
        <f>ROUND(I106*H106,2)</f>
        <v>0</v>
      </c>
      <c r="K106" s="210" t="s">
        <v>239</v>
      </c>
      <c r="L106" s="47"/>
      <c r="M106" s="215" t="s">
        <v>19</v>
      </c>
      <c r="N106" s="216" t="s">
        <v>40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150</v>
      </c>
      <c r="AT106" s="219" t="s">
        <v>152</v>
      </c>
      <c r="AU106" s="219" t="s">
        <v>79</v>
      </c>
      <c r="AY106" s="20" t="s">
        <v>151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77</v>
      </c>
      <c r="BK106" s="220">
        <f>ROUND(I106*H106,2)</f>
        <v>0</v>
      </c>
      <c r="BL106" s="20" t="s">
        <v>150</v>
      </c>
      <c r="BM106" s="219" t="s">
        <v>690</v>
      </c>
    </row>
    <row r="107" s="2" customFormat="1">
      <c r="A107" s="41"/>
      <c r="B107" s="42"/>
      <c r="C107" s="43"/>
      <c r="D107" s="245" t="s">
        <v>241</v>
      </c>
      <c r="E107" s="43"/>
      <c r="F107" s="246" t="s">
        <v>269</v>
      </c>
      <c r="G107" s="43"/>
      <c r="H107" s="43"/>
      <c r="I107" s="247"/>
      <c r="J107" s="43"/>
      <c r="K107" s="43"/>
      <c r="L107" s="47"/>
      <c r="M107" s="248"/>
      <c r="N107" s="249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241</v>
      </c>
      <c r="AU107" s="20" t="s">
        <v>79</v>
      </c>
    </row>
    <row r="108" s="12" customFormat="1">
      <c r="A108" s="12"/>
      <c r="B108" s="221"/>
      <c r="C108" s="222"/>
      <c r="D108" s="223" t="s">
        <v>175</v>
      </c>
      <c r="E108" s="224" t="s">
        <v>19</v>
      </c>
      <c r="F108" s="225" t="s">
        <v>167</v>
      </c>
      <c r="G108" s="222"/>
      <c r="H108" s="226">
        <v>5</v>
      </c>
      <c r="I108" s="227"/>
      <c r="J108" s="222"/>
      <c r="K108" s="222"/>
      <c r="L108" s="228"/>
      <c r="M108" s="229"/>
      <c r="N108" s="230"/>
      <c r="O108" s="230"/>
      <c r="P108" s="230"/>
      <c r="Q108" s="230"/>
      <c r="R108" s="230"/>
      <c r="S108" s="230"/>
      <c r="T108" s="231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2" t="s">
        <v>175</v>
      </c>
      <c r="AU108" s="232" t="s">
        <v>79</v>
      </c>
      <c r="AV108" s="12" t="s">
        <v>79</v>
      </c>
      <c r="AW108" s="12" t="s">
        <v>31</v>
      </c>
      <c r="AX108" s="12" t="s">
        <v>77</v>
      </c>
      <c r="AY108" s="232" t="s">
        <v>151</v>
      </c>
    </row>
    <row r="109" s="2" customFormat="1" ht="16.5" customHeight="1">
      <c r="A109" s="41"/>
      <c r="B109" s="42"/>
      <c r="C109" s="208" t="s">
        <v>181</v>
      </c>
      <c r="D109" s="208" t="s">
        <v>152</v>
      </c>
      <c r="E109" s="209" t="s">
        <v>691</v>
      </c>
      <c r="F109" s="210" t="s">
        <v>692</v>
      </c>
      <c r="G109" s="211" t="s">
        <v>245</v>
      </c>
      <c r="H109" s="212">
        <v>2270</v>
      </c>
      <c r="I109" s="213"/>
      <c r="J109" s="214">
        <f>ROUND(I109*H109,2)</f>
        <v>0</v>
      </c>
      <c r="K109" s="210" t="s">
        <v>239</v>
      </c>
      <c r="L109" s="47"/>
      <c r="M109" s="215" t="s">
        <v>19</v>
      </c>
      <c r="N109" s="216" t="s">
        <v>40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150</v>
      </c>
      <c r="AT109" s="219" t="s">
        <v>152</v>
      </c>
      <c r="AU109" s="219" t="s">
        <v>79</v>
      </c>
      <c r="AY109" s="20" t="s">
        <v>151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77</v>
      </c>
      <c r="BK109" s="220">
        <f>ROUND(I109*H109,2)</f>
        <v>0</v>
      </c>
      <c r="BL109" s="20" t="s">
        <v>150</v>
      </c>
      <c r="BM109" s="219" t="s">
        <v>693</v>
      </c>
    </row>
    <row r="110" s="2" customFormat="1">
      <c r="A110" s="41"/>
      <c r="B110" s="42"/>
      <c r="C110" s="43"/>
      <c r="D110" s="245" t="s">
        <v>241</v>
      </c>
      <c r="E110" s="43"/>
      <c r="F110" s="246" t="s">
        <v>694</v>
      </c>
      <c r="G110" s="43"/>
      <c r="H110" s="43"/>
      <c r="I110" s="247"/>
      <c r="J110" s="43"/>
      <c r="K110" s="43"/>
      <c r="L110" s="47"/>
      <c r="M110" s="248"/>
      <c r="N110" s="249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241</v>
      </c>
      <c r="AU110" s="20" t="s">
        <v>79</v>
      </c>
    </row>
    <row r="111" s="12" customFormat="1">
      <c r="A111" s="12"/>
      <c r="B111" s="221"/>
      <c r="C111" s="222"/>
      <c r="D111" s="223" t="s">
        <v>175</v>
      </c>
      <c r="E111" s="224" t="s">
        <v>19</v>
      </c>
      <c r="F111" s="225" t="s">
        <v>695</v>
      </c>
      <c r="G111" s="222"/>
      <c r="H111" s="226">
        <v>2270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175</v>
      </c>
      <c r="AU111" s="232" t="s">
        <v>79</v>
      </c>
      <c r="AV111" s="12" t="s">
        <v>79</v>
      </c>
      <c r="AW111" s="12" t="s">
        <v>31</v>
      </c>
      <c r="AX111" s="12" t="s">
        <v>69</v>
      </c>
      <c r="AY111" s="232" t="s">
        <v>151</v>
      </c>
    </row>
    <row r="112" s="14" customFormat="1">
      <c r="A112" s="14"/>
      <c r="B112" s="250"/>
      <c r="C112" s="251"/>
      <c r="D112" s="223" t="s">
        <v>175</v>
      </c>
      <c r="E112" s="252" t="s">
        <v>19</v>
      </c>
      <c r="F112" s="253" t="s">
        <v>249</v>
      </c>
      <c r="G112" s="251"/>
      <c r="H112" s="254">
        <v>2270</v>
      </c>
      <c r="I112" s="255"/>
      <c r="J112" s="251"/>
      <c r="K112" s="251"/>
      <c r="L112" s="256"/>
      <c r="M112" s="257"/>
      <c r="N112" s="258"/>
      <c r="O112" s="258"/>
      <c r="P112" s="258"/>
      <c r="Q112" s="258"/>
      <c r="R112" s="258"/>
      <c r="S112" s="258"/>
      <c r="T112" s="25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0" t="s">
        <v>175</v>
      </c>
      <c r="AU112" s="260" t="s">
        <v>79</v>
      </c>
      <c r="AV112" s="14" t="s">
        <v>150</v>
      </c>
      <c r="AW112" s="14" t="s">
        <v>31</v>
      </c>
      <c r="AX112" s="14" t="s">
        <v>77</v>
      </c>
      <c r="AY112" s="260" t="s">
        <v>151</v>
      </c>
    </row>
    <row r="113" s="2" customFormat="1" ht="24.15" customHeight="1">
      <c r="A113" s="41"/>
      <c r="B113" s="42"/>
      <c r="C113" s="208" t="s">
        <v>185</v>
      </c>
      <c r="D113" s="208" t="s">
        <v>152</v>
      </c>
      <c r="E113" s="209" t="s">
        <v>302</v>
      </c>
      <c r="F113" s="210" t="s">
        <v>303</v>
      </c>
      <c r="G113" s="211" t="s">
        <v>276</v>
      </c>
      <c r="H113" s="212">
        <v>761.85000000000002</v>
      </c>
      <c r="I113" s="213"/>
      <c r="J113" s="214">
        <f>ROUND(I113*H113,2)</f>
        <v>0</v>
      </c>
      <c r="K113" s="210" t="s">
        <v>239</v>
      </c>
      <c r="L113" s="47"/>
      <c r="M113" s="215" t="s">
        <v>19</v>
      </c>
      <c r="N113" s="216" t="s">
        <v>40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150</v>
      </c>
      <c r="AT113" s="219" t="s">
        <v>152</v>
      </c>
      <c r="AU113" s="219" t="s">
        <v>79</v>
      </c>
      <c r="AY113" s="20" t="s">
        <v>151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77</v>
      </c>
      <c r="BK113" s="220">
        <f>ROUND(I113*H113,2)</f>
        <v>0</v>
      </c>
      <c r="BL113" s="20" t="s">
        <v>150</v>
      </c>
      <c r="BM113" s="219" t="s">
        <v>696</v>
      </c>
    </row>
    <row r="114" s="2" customFormat="1">
      <c r="A114" s="41"/>
      <c r="B114" s="42"/>
      <c r="C114" s="43"/>
      <c r="D114" s="245" t="s">
        <v>241</v>
      </c>
      <c r="E114" s="43"/>
      <c r="F114" s="246" t="s">
        <v>305</v>
      </c>
      <c r="G114" s="43"/>
      <c r="H114" s="43"/>
      <c r="I114" s="247"/>
      <c r="J114" s="43"/>
      <c r="K114" s="43"/>
      <c r="L114" s="47"/>
      <c r="M114" s="248"/>
      <c r="N114" s="24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241</v>
      </c>
      <c r="AU114" s="20" t="s">
        <v>79</v>
      </c>
    </row>
    <row r="115" s="12" customFormat="1">
      <c r="A115" s="12"/>
      <c r="B115" s="221"/>
      <c r="C115" s="222"/>
      <c r="D115" s="223" t="s">
        <v>175</v>
      </c>
      <c r="E115" s="224" t="s">
        <v>19</v>
      </c>
      <c r="F115" s="225" t="s">
        <v>697</v>
      </c>
      <c r="G115" s="222"/>
      <c r="H115" s="226">
        <v>720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2" t="s">
        <v>175</v>
      </c>
      <c r="AU115" s="232" t="s">
        <v>79</v>
      </c>
      <c r="AV115" s="12" t="s">
        <v>79</v>
      </c>
      <c r="AW115" s="12" t="s">
        <v>31</v>
      </c>
      <c r="AX115" s="12" t="s">
        <v>69</v>
      </c>
      <c r="AY115" s="232" t="s">
        <v>151</v>
      </c>
    </row>
    <row r="116" s="12" customFormat="1">
      <c r="A116" s="12"/>
      <c r="B116" s="221"/>
      <c r="C116" s="222"/>
      <c r="D116" s="223" t="s">
        <v>175</v>
      </c>
      <c r="E116" s="224" t="s">
        <v>19</v>
      </c>
      <c r="F116" s="225" t="s">
        <v>698</v>
      </c>
      <c r="G116" s="222"/>
      <c r="H116" s="226">
        <v>41.850000000000001</v>
      </c>
      <c r="I116" s="227"/>
      <c r="J116" s="222"/>
      <c r="K116" s="222"/>
      <c r="L116" s="228"/>
      <c r="M116" s="229"/>
      <c r="N116" s="230"/>
      <c r="O116" s="230"/>
      <c r="P116" s="230"/>
      <c r="Q116" s="230"/>
      <c r="R116" s="230"/>
      <c r="S116" s="230"/>
      <c r="T116" s="231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32" t="s">
        <v>175</v>
      </c>
      <c r="AU116" s="232" t="s">
        <v>79</v>
      </c>
      <c r="AV116" s="12" t="s">
        <v>79</v>
      </c>
      <c r="AW116" s="12" t="s">
        <v>31</v>
      </c>
      <c r="AX116" s="12" t="s">
        <v>69</v>
      </c>
      <c r="AY116" s="232" t="s">
        <v>151</v>
      </c>
    </row>
    <row r="117" s="14" customFormat="1">
      <c r="A117" s="14"/>
      <c r="B117" s="250"/>
      <c r="C117" s="251"/>
      <c r="D117" s="223" t="s">
        <v>175</v>
      </c>
      <c r="E117" s="252" t="s">
        <v>19</v>
      </c>
      <c r="F117" s="253" t="s">
        <v>249</v>
      </c>
      <c r="G117" s="251"/>
      <c r="H117" s="254">
        <v>761.85000000000002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0" t="s">
        <v>175</v>
      </c>
      <c r="AU117" s="260" t="s">
        <v>79</v>
      </c>
      <c r="AV117" s="14" t="s">
        <v>150</v>
      </c>
      <c r="AW117" s="14" t="s">
        <v>31</v>
      </c>
      <c r="AX117" s="14" t="s">
        <v>77</v>
      </c>
      <c r="AY117" s="260" t="s">
        <v>151</v>
      </c>
    </row>
    <row r="118" s="2" customFormat="1" ht="37.8" customHeight="1">
      <c r="A118" s="41"/>
      <c r="B118" s="42"/>
      <c r="C118" s="208" t="s">
        <v>189</v>
      </c>
      <c r="D118" s="208" t="s">
        <v>152</v>
      </c>
      <c r="E118" s="209" t="s">
        <v>312</v>
      </c>
      <c r="F118" s="210" t="s">
        <v>313</v>
      </c>
      <c r="G118" s="211" t="s">
        <v>276</v>
      </c>
      <c r="H118" s="212">
        <v>1185.6900000000001</v>
      </c>
      <c r="I118" s="213"/>
      <c r="J118" s="214">
        <f>ROUND(I118*H118,2)</f>
        <v>0</v>
      </c>
      <c r="K118" s="210" t="s">
        <v>239</v>
      </c>
      <c r="L118" s="47"/>
      <c r="M118" s="215" t="s">
        <v>19</v>
      </c>
      <c r="N118" s="216" t="s">
        <v>40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150</v>
      </c>
      <c r="AT118" s="219" t="s">
        <v>152</v>
      </c>
      <c r="AU118" s="219" t="s">
        <v>79</v>
      </c>
      <c r="AY118" s="20" t="s">
        <v>151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77</v>
      </c>
      <c r="BK118" s="220">
        <f>ROUND(I118*H118,2)</f>
        <v>0</v>
      </c>
      <c r="BL118" s="20" t="s">
        <v>150</v>
      </c>
      <c r="BM118" s="219" t="s">
        <v>699</v>
      </c>
    </row>
    <row r="119" s="2" customFormat="1">
      <c r="A119" s="41"/>
      <c r="B119" s="42"/>
      <c r="C119" s="43"/>
      <c r="D119" s="245" t="s">
        <v>241</v>
      </c>
      <c r="E119" s="43"/>
      <c r="F119" s="246" t="s">
        <v>315</v>
      </c>
      <c r="G119" s="43"/>
      <c r="H119" s="43"/>
      <c r="I119" s="247"/>
      <c r="J119" s="43"/>
      <c r="K119" s="43"/>
      <c r="L119" s="47"/>
      <c r="M119" s="248"/>
      <c r="N119" s="249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241</v>
      </c>
      <c r="AU119" s="20" t="s">
        <v>79</v>
      </c>
    </row>
    <row r="120" s="12" customFormat="1">
      <c r="A120" s="12"/>
      <c r="B120" s="221"/>
      <c r="C120" s="222"/>
      <c r="D120" s="223" t="s">
        <v>175</v>
      </c>
      <c r="E120" s="224" t="s">
        <v>19</v>
      </c>
      <c r="F120" s="225" t="s">
        <v>700</v>
      </c>
      <c r="G120" s="222"/>
      <c r="H120" s="226">
        <v>448.83999999999998</v>
      </c>
      <c r="I120" s="227"/>
      <c r="J120" s="222"/>
      <c r="K120" s="222"/>
      <c r="L120" s="228"/>
      <c r="M120" s="229"/>
      <c r="N120" s="230"/>
      <c r="O120" s="230"/>
      <c r="P120" s="230"/>
      <c r="Q120" s="230"/>
      <c r="R120" s="230"/>
      <c r="S120" s="230"/>
      <c r="T120" s="231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32" t="s">
        <v>175</v>
      </c>
      <c r="AU120" s="232" t="s">
        <v>79</v>
      </c>
      <c r="AV120" s="12" t="s">
        <v>79</v>
      </c>
      <c r="AW120" s="12" t="s">
        <v>31</v>
      </c>
      <c r="AX120" s="12" t="s">
        <v>69</v>
      </c>
      <c r="AY120" s="232" t="s">
        <v>151</v>
      </c>
    </row>
    <row r="121" s="12" customFormat="1">
      <c r="A121" s="12"/>
      <c r="B121" s="221"/>
      <c r="C121" s="222"/>
      <c r="D121" s="223" t="s">
        <v>175</v>
      </c>
      <c r="E121" s="224" t="s">
        <v>19</v>
      </c>
      <c r="F121" s="225" t="s">
        <v>701</v>
      </c>
      <c r="G121" s="222"/>
      <c r="H121" s="226">
        <v>736.85000000000002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175</v>
      </c>
      <c r="AU121" s="232" t="s">
        <v>79</v>
      </c>
      <c r="AV121" s="12" t="s">
        <v>79</v>
      </c>
      <c r="AW121" s="12" t="s">
        <v>31</v>
      </c>
      <c r="AX121" s="12" t="s">
        <v>69</v>
      </c>
      <c r="AY121" s="232" t="s">
        <v>151</v>
      </c>
    </row>
    <row r="122" s="14" customFormat="1">
      <c r="A122" s="14"/>
      <c r="B122" s="250"/>
      <c r="C122" s="251"/>
      <c r="D122" s="223" t="s">
        <v>175</v>
      </c>
      <c r="E122" s="252" t="s">
        <v>19</v>
      </c>
      <c r="F122" s="253" t="s">
        <v>249</v>
      </c>
      <c r="G122" s="251"/>
      <c r="H122" s="254">
        <v>1185.6900000000001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0" t="s">
        <v>175</v>
      </c>
      <c r="AU122" s="260" t="s">
        <v>79</v>
      </c>
      <c r="AV122" s="14" t="s">
        <v>150</v>
      </c>
      <c r="AW122" s="14" t="s">
        <v>31</v>
      </c>
      <c r="AX122" s="14" t="s">
        <v>77</v>
      </c>
      <c r="AY122" s="260" t="s">
        <v>151</v>
      </c>
    </row>
    <row r="123" s="2" customFormat="1" ht="37.8" customHeight="1">
      <c r="A123" s="41"/>
      <c r="B123" s="42"/>
      <c r="C123" s="208" t="s">
        <v>193</v>
      </c>
      <c r="D123" s="208" t="s">
        <v>152</v>
      </c>
      <c r="E123" s="209" t="s">
        <v>318</v>
      </c>
      <c r="F123" s="210" t="s">
        <v>319</v>
      </c>
      <c r="G123" s="211" t="s">
        <v>276</v>
      </c>
      <c r="H123" s="212">
        <v>5928.4499999999998</v>
      </c>
      <c r="I123" s="213"/>
      <c r="J123" s="214">
        <f>ROUND(I123*H123,2)</f>
        <v>0</v>
      </c>
      <c r="K123" s="210" t="s">
        <v>239</v>
      </c>
      <c r="L123" s="47"/>
      <c r="M123" s="215" t="s">
        <v>19</v>
      </c>
      <c r="N123" s="216" t="s">
        <v>40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150</v>
      </c>
      <c r="AT123" s="219" t="s">
        <v>152</v>
      </c>
      <c r="AU123" s="219" t="s">
        <v>79</v>
      </c>
      <c r="AY123" s="20" t="s">
        <v>151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77</v>
      </c>
      <c r="BK123" s="220">
        <f>ROUND(I123*H123,2)</f>
        <v>0</v>
      </c>
      <c r="BL123" s="20" t="s">
        <v>150</v>
      </c>
      <c r="BM123" s="219" t="s">
        <v>702</v>
      </c>
    </row>
    <row r="124" s="2" customFormat="1">
      <c r="A124" s="41"/>
      <c r="B124" s="42"/>
      <c r="C124" s="43"/>
      <c r="D124" s="245" t="s">
        <v>241</v>
      </c>
      <c r="E124" s="43"/>
      <c r="F124" s="246" t="s">
        <v>321</v>
      </c>
      <c r="G124" s="43"/>
      <c r="H124" s="43"/>
      <c r="I124" s="247"/>
      <c r="J124" s="43"/>
      <c r="K124" s="43"/>
      <c r="L124" s="47"/>
      <c r="M124" s="248"/>
      <c r="N124" s="249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241</v>
      </c>
      <c r="AU124" s="20" t="s">
        <v>79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703</v>
      </c>
      <c r="G125" s="222"/>
      <c r="H125" s="226">
        <v>5928.4499999999998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5928.4499999999998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24.15" customHeight="1">
      <c r="A127" s="41"/>
      <c r="B127" s="42"/>
      <c r="C127" s="208" t="s">
        <v>8</v>
      </c>
      <c r="D127" s="208" t="s">
        <v>152</v>
      </c>
      <c r="E127" s="209" t="s">
        <v>324</v>
      </c>
      <c r="F127" s="210" t="s">
        <v>325</v>
      </c>
      <c r="G127" s="211" t="s">
        <v>276</v>
      </c>
      <c r="H127" s="212">
        <v>25</v>
      </c>
      <c r="I127" s="213"/>
      <c r="J127" s="214">
        <f>ROUND(I127*H127,2)</f>
        <v>0</v>
      </c>
      <c r="K127" s="210" t="s">
        <v>239</v>
      </c>
      <c r="L127" s="47"/>
      <c r="M127" s="215" t="s">
        <v>19</v>
      </c>
      <c r="N127" s="216" t="s">
        <v>40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150</v>
      </c>
      <c r="AT127" s="219" t="s">
        <v>152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704</v>
      </c>
    </row>
    <row r="128" s="2" customFormat="1">
      <c r="A128" s="41"/>
      <c r="B128" s="42"/>
      <c r="C128" s="43"/>
      <c r="D128" s="245" t="s">
        <v>241</v>
      </c>
      <c r="E128" s="43"/>
      <c r="F128" s="246" t="s">
        <v>327</v>
      </c>
      <c r="G128" s="43"/>
      <c r="H128" s="43"/>
      <c r="I128" s="247"/>
      <c r="J128" s="43"/>
      <c r="K128" s="43"/>
      <c r="L128" s="47"/>
      <c r="M128" s="248"/>
      <c r="N128" s="24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241</v>
      </c>
      <c r="AU128" s="20" t="s">
        <v>79</v>
      </c>
    </row>
    <row r="129" s="12" customFormat="1">
      <c r="A129" s="12"/>
      <c r="B129" s="221"/>
      <c r="C129" s="222"/>
      <c r="D129" s="223" t="s">
        <v>175</v>
      </c>
      <c r="E129" s="224" t="s">
        <v>19</v>
      </c>
      <c r="F129" s="225" t="s">
        <v>367</v>
      </c>
      <c r="G129" s="222"/>
      <c r="H129" s="226">
        <v>25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175</v>
      </c>
      <c r="AU129" s="232" t="s">
        <v>79</v>
      </c>
      <c r="AV129" s="12" t="s">
        <v>79</v>
      </c>
      <c r="AW129" s="12" t="s">
        <v>31</v>
      </c>
      <c r="AX129" s="12" t="s">
        <v>69</v>
      </c>
      <c r="AY129" s="232" t="s">
        <v>151</v>
      </c>
    </row>
    <row r="130" s="14" customFormat="1">
      <c r="A130" s="14"/>
      <c r="B130" s="250"/>
      <c r="C130" s="251"/>
      <c r="D130" s="223" t="s">
        <v>175</v>
      </c>
      <c r="E130" s="252" t="s">
        <v>19</v>
      </c>
      <c r="F130" s="253" t="s">
        <v>249</v>
      </c>
      <c r="G130" s="251"/>
      <c r="H130" s="254">
        <v>25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175</v>
      </c>
      <c r="AU130" s="260" t="s">
        <v>79</v>
      </c>
      <c r="AV130" s="14" t="s">
        <v>150</v>
      </c>
      <c r="AW130" s="14" t="s">
        <v>31</v>
      </c>
      <c r="AX130" s="14" t="s">
        <v>77</v>
      </c>
      <c r="AY130" s="260" t="s">
        <v>151</v>
      </c>
    </row>
    <row r="131" s="2" customFormat="1" ht="24.15" customHeight="1">
      <c r="A131" s="41"/>
      <c r="B131" s="42"/>
      <c r="C131" s="208" t="s">
        <v>200</v>
      </c>
      <c r="D131" s="208" t="s">
        <v>152</v>
      </c>
      <c r="E131" s="209" t="s">
        <v>330</v>
      </c>
      <c r="F131" s="210" t="s">
        <v>331</v>
      </c>
      <c r="G131" s="211" t="s">
        <v>332</v>
      </c>
      <c r="H131" s="212">
        <v>2134.2420000000002</v>
      </c>
      <c r="I131" s="213"/>
      <c r="J131" s="214">
        <f>ROUND(I131*H131,2)</f>
        <v>0</v>
      </c>
      <c r="K131" s="210" t="s">
        <v>239</v>
      </c>
      <c r="L131" s="47"/>
      <c r="M131" s="215" t="s">
        <v>19</v>
      </c>
      <c r="N131" s="216" t="s">
        <v>40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150</v>
      </c>
      <c r="AT131" s="219" t="s">
        <v>152</v>
      </c>
      <c r="AU131" s="219" t="s">
        <v>79</v>
      </c>
      <c r="AY131" s="20" t="s">
        <v>151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77</v>
      </c>
      <c r="BK131" s="220">
        <f>ROUND(I131*H131,2)</f>
        <v>0</v>
      </c>
      <c r="BL131" s="20" t="s">
        <v>150</v>
      </c>
      <c r="BM131" s="219" t="s">
        <v>705</v>
      </c>
    </row>
    <row r="132" s="2" customFormat="1">
      <c r="A132" s="41"/>
      <c r="B132" s="42"/>
      <c r="C132" s="43"/>
      <c r="D132" s="245" t="s">
        <v>241</v>
      </c>
      <c r="E132" s="43"/>
      <c r="F132" s="246" t="s">
        <v>334</v>
      </c>
      <c r="G132" s="43"/>
      <c r="H132" s="43"/>
      <c r="I132" s="247"/>
      <c r="J132" s="43"/>
      <c r="K132" s="43"/>
      <c r="L132" s="47"/>
      <c r="M132" s="248"/>
      <c r="N132" s="249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241</v>
      </c>
      <c r="AU132" s="20" t="s">
        <v>79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706</v>
      </c>
      <c r="G133" s="222"/>
      <c r="H133" s="226">
        <v>2134.2420000000002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2134.2420000000002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2" customFormat="1" ht="24.15" customHeight="1">
      <c r="A135" s="41"/>
      <c r="B135" s="42"/>
      <c r="C135" s="208" t="s">
        <v>204</v>
      </c>
      <c r="D135" s="208" t="s">
        <v>152</v>
      </c>
      <c r="E135" s="209" t="s">
        <v>337</v>
      </c>
      <c r="F135" s="210" t="s">
        <v>338</v>
      </c>
      <c r="G135" s="211" t="s">
        <v>276</v>
      </c>
      <c r="H135" s="212">
        <v>1185.6900000000001</v>
      </c>
      <c r="I135" s="213"/>
      <c r="J135" s="214">
        <f>ROUND(I135*H135,2)</f>
        <v>0</v>
      </c>
      <c r="K135" s="210" t="s">
        <v>239</v>
      </c>
      <c r="L135" s="47"/>
      <c r="M135" s="215" t="s">
        <v>19</v>
      </c>
      <c r="N135" s="216" t="s">
        <v>40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150</v>
      </c>
      <c r="AT135" s="219" t="s">
        <v>152</v>
      </c>
      <c r="AU135" s="219" t="s">
        <v>79</v>
      </c>
      <c r="AY135" s="20" t="s">
        <v>151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77</v>
      </c>
      <c r="BK135" s="220">
        <f>ROUND(I135*H135,2)</f>
        <v>0</v>
      </c>
      <c r="BL135" s="20" t="s">
        <v>150</v>
      </c>
      <c r="BM135" s="219" t="s">
        <v>707</v>
      </c>
    </row>
    <row r="136" s="2" customFormat="1">
      <c r="A136" s="41"/>
      <c r="B136" s="42"/>
      <c r="C136" s="43"/>
      <c r="D136" s="245" t="s">
        <v>241</v>
      </c>
      <c r="E136" s="43"/>
      <c r="F136" s="246" t="s">
        <v>340</v>
      </c>
      <c r="G136" s="43"/>
      <c r="H136" s="43"/>
      <c r="I136" s="247"/>
      <c r="J136" s="43"/>
      <c r="K136" s="43"/>
      <c r="L136" s="47"/>
      <c r="M136" s="248"/>
      <c r="N136" s="249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241</v>
      </c>
      <c r="AU136" s="20" t="s">
        <v>79</v>
      </c>
    </row>
    <row r="137" s="12" customFormat="1">
      <c r="A137" s="12"/>
      <c r="B137" s="221"/>
      <c r="C137" s="222"/>
      <c r="D137" s="223" t="s">
        <v>175</v>
      </c>
      <c r="E137" s="224" t="s">
        <v>19</v>
      </c>
      <c r="F137" s="225" t="s">
        <v>708</v>
      </c>
      <c r="G137" s="222"/>
      <c r="H137" s="226">
        <v>1185.6900000000001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2" t="s">
        <v>175</v>
      </c>
      <c r="AU137" s="232" t="s">
        <v>79</v>
      </c>
      <c r="AV137" s="12" t="s">
        <v>79</v>
      </c>
      <c r="AW137" s="12" t="s">
        <v>31</v>
      </c>
      <c r="AX137" s="12" t="s">
        <v>69</v>
      </c>
      <c r="AY137" s="232" t="s">
        <v>151</v>
      </c>
    </row>
    <row r="138" s="14" customFormat="1">
      <c r="A138" s="14"/>
      <c r="B138" s="250"/>
      <c r="C138" s="251"/>
      <c r="D138" s="223" t="s">
        <v>175</v>
      </c>
      <c r="E138" s="252" t="s">
        <v>19</v>
      </c>
      <c r="F138" s="253" t="s">
        <v>249</v>
      </c>
      <c r="G138" s="251"/>
      <c r="H138" s="254">
        <v>1185.6900000000001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175</v>
      </c>
      <c r="AU138" s="260" t="s">
        <v>79</v>
      </c>
      <c r="AV138" s="14" t="s">
        <v>150</v>
      </c>
      <c r="AW138" s="14" t="s">
        <v>31</v>
      </c>
      <c r="AX138" s="14" t="s">
        <v>77</v>
      </c>
      <c r="AY138" s="260" t="s">
        <v>151</v>
      </c>
    </row>
    <row r="139" s="2" customFormat="1" ht="16.5" customHeight="1">
      <c r="A139" s="41"/>
      <c r="B139" s="42"/>
      <c r="C139" s="208" t="s">
        <v>208</v>
      </c>
      <c r="D139" s="208" t="s">
        <v>152</v>
      </c>
      <c r="E139" s="209" t="s">
        <v>360</v>
      </c>
      <c r="F139" s="210" t="s">
        <v>361</v>
      </c>
      <c r="G139" s="211" t="s">
        <v>245</v>
      </c>
      <c r="H139" s="212">
        <v>1775.2000000000001</v>
      </c>
      <c r="I139" s="213"/>
      <c r="J139" s="214">
        <f>ROUND(I139*H139,2)</f>
        <v>0</v>
      </c>
      <c r="K139" s="210" t="s">
        <v>239</v>
      </c>
      <c r="L139" s="47"/>
      <c r="M139" s="215" t="s">
        <v>19</v>
      </c>
      <c r="N139" s="216" t="s">
        <v>40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150</v>
      </c>
      <c r="AT139" s="219" t="s">
        <v>152</v>
      </c>
      <c r="AU139" s="219" t="s">
        <v>79</v>
      </c>
      <c r="AY139" s="20" t="s">
        <v>151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77</v>
      </c>
      <c r="BK139" s="220">
        <f>ROUND(I139*H139,2)</f>
        <v>0</v>
      </c>
      <c r="BL139" s="20" t="s">
        <v>150</v>
      </c>
      <c r="BM139" s="219" t="s">
        <v>709</v>
      </c>
    </row>
    <row r="140" s="2" customFormat="1">
      <c r="A140" s="41"/>
      <c r="B140" s="42"/>
      <c r="C140" s="43"/>
      <c r="D140" s="245" t="s">
        <v>241</v>
      </c>
      <c r="E140" s="43"/>
      <c r="F140" s="246" t="s">
        <v>363</v>
      </c>
      <c r="G140" s="43"/>
      <c r="H140" s="43"/>
      <c r="I140" s="247"/>
      <c r="J140" s="43"/>
      <c r="K140" s="43"/>
      <c r="L140" s="47"/>
      <c r="M140" s="248"/>
      <c r="N140" s="24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241</v>
      </c>
      <c r="AU140" s="20" t="s">
        <v>79</v>
      </c>
    </row>
    <row r="141" s="12" customFormat="1">
      <c r="A141" s="12"/>
      <c r="B141" s="221"/>
      <c r="C141" s="222"/>
      <c r="D141" s="223" t="s">
        <v>175</v>
      </c>
      <c r="E141" s="224" t="s">
        <v>19</v>
      </c>
      <c r="F141" s="225" t="s">
        <v>710</v>
      </c>
      <c r="G141" s="222"/>
      <c r="H141" s="226">
        <v>1635.2000000000001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175</v>
      </c>
      <c r="AU141" s="232" t="s">
        <v>79</v>
      </c>
      <c r="AV141" s="12" t="s">
        <v>79</v>
      </c>
      <c r="AW141" s="12" t="s">
        <v>31</v>
      </c>
      <c r="AX141" s="12" t="s">
        <v>69</v>
      </c>
      <c r="AY141" s="232" t="s">
        <v>151</v>
      </c>
    </row>
    <row r="142" s="12" customFormat="1">
      <c r="A142" s="12"/>
      <c r="B142" s="221"/>
      <c r="C142" s="222"/>
      <c r="D142" s="223" t="s">
        <v>175</v>
      </c>
      <c r="E142" s="224" t="s">
        <v>19</v>
      </c>
      <c r="F142" s="225" t="s">
        <v>711</v>
      </c>
      <c r="G142" s="222"/>
      <c r="H142" s="226">
        <v>140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2" t="s">
        <v>175</v>
      </c>
      <c r="AU142" s="232" t="s">
        <v>79</v>
      </c>
      <c r="AV142" s="12" t="s">
        <v>79</v>
      </c>
      <c r="AW142" s="12" t="s">
        <v>31</v>
      </c>
      <c r="AX142" s="12" t="s">
        <v>69</v>
      </c>
      <c r="AY142" s="232" t="s">
        <v>151</v>
      </c>
    </row>
    <row r="143" s="14" customFormat="1">
      <c r="A143" s="14"/>
      <c r="B143" s="250"/>
      <c r="C143" s="251"/>
      <c r="D143" s="223" t="s">
        <v>175</v>
      </c>
      <c r="E143" s="252" t="s">
        <v>19</v>
      </c>
      <c r="F143" s="253" t="s">
        <v>249</v>
      </c>
      <c r="G143" s="251"/>
      <c r="H143" s="254">
        <v>1775.2000000000001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175</v>
      </c>
      <c r="AU143" s="260" t="s">
        <v>79</v>
      </c>
      <c r="AV143" s="14" t="s">
        <v>150</v>
      </c>
      <c r="AW143" s="14" t="s">
        <v>31</v>
      </c>
      <c r="AX143" s="14" t="s">
        <v>77</v>
      </c>
      <c r="AY143" s="260" t="s">
        <v>151</v>
      </c>
    </row>
    <row r="144" s="2" customFormat="1" ht="24.15" customHeight="1">
      <c r="A144" s="41"/>
      <c r="B144" s="42"/>
      <c r="C144" s="208" t="s">
        <v>212</v>
      </c>
      <c r="D144" s="208" t="s">
        <v>152</v>
      </c>
      <c r="E144" s="209" t="s">
        <v>374</v>
      </c>
      <c r="F144" s="210" t="s">
        <v>375</v>
      </c>
      <c r="G144" s="211" t="s">
        <v>245</v>
      </c>
      <c r="H144" s="212">
        <v>891.60000000000002</v>
      </c>
      <c r="I144" s="213"/>
      <c r="J144" s="214">
        <f>ROUND(I144*H144,2)</f>
        <v>0</v>
      </c>
      <c r="K144" s="210" t="s">
        <v>239</v>
      </c>
      <c r="L144" s="47"/>
      <c r="M144" s="215" t="s">
        <v>19</v>
      </c>
      <c r="N144" s="216" t="s">
        <v>40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150</v>
      </c>
      <c r="AT144" s="219" t="s">
        <v>152</v>
      </c>
      <c r="AU144" s="219" t="s">
        <v>79</v>
      </c>
      <c r="AY144" s="20" t="s">
        <v>151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77</v>
      </c>
      <c r="BK144" s="220">
        <f>ROUND(I144*H144,2)</f>
        <v>0</v>
      </c>
      <c r="BL144" s="20" t="s">
        <v>150</v>
      </c>
      <c r="BM144" s="219" t="s">
        <v>712</v>
      </c>
    </row>
    <row r="145" s="2" customFormat="1">
      <c r="A145" s="41"/>
      <c r="B145" s="42"/>
      <c r="C145" s="43"/>
      <c r="D145" s="245" t="s">
        <v>241</v>
      </c>
      <c r="E145" s="43"/>
      <c r="F145" s="246" t="s">
        <v>377</v>
      </c>
      <c r="G145" s="43"/>
      <c r="H145" s="43"/>
      <c r="I145" s="247"/>
      <c r="J145" s="43"/>
      <c r="K145" s="43"/>
      <c r="L145" s="47"/>
      <c r="M145" s="248"/>
      <c r="N145" s="24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241</v>
      </c>
      <c r="AU145" s="20" t="s">
        <v>79</v>
      </c>
    </row>
    <row r="146" s="12" customFormat="1">
      <c r="A146" s="12"/>
      <c r="B146" s="221"/>
      <c r="C146" s="222"/>
      <c r="D146" s="223" t="s">
        <v>175</v>
      </c>
      <c r="E146" s="224" t="s">
        <v>19</v>
      </c>
      <c r="F146" s="225" t="s">
        <v>713</v>
      </c>
      <c r="G146" s="222"/>
      <c r="H146" s="226">
        <v>840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2" t="s">
        <v>175</v>
      </c>
      <c r="AU146" s="232" t="s">
        <v>79</v>
      </c>
      <c r="AV146" s="12" t="s">
        <v>79</v>
      </c>
      <c r="AW146" s="12" t="s">
        <v>31</v>
      </c>
      <c r="AX146" s="12" t="s">
        <v>69</v>
      </c>
      <c r="AY146" s="232" t="s">
        <v>151</v>
      </c>
    </row>
    <row r="147" s="12" customFormat="1">
      <c r="A147" s="12"/>
      <c r="B147" s="221"/>
      <c r="C147" s="222"/>
      <c r="D147" s="223" t="s">
        <v>175</v>
      </c>
      <c r="E147" s="224" t="s">
        <v>19</v>
      </c>
      <c r="F147" s="225" t="s">
        <v>714</v>
      </c>
      <c r="G147" s="222"/>
      <c r="H147" s="226">
        <v>51.600000000000001</v>
      </c>
      <c r="I147" s="227"/>
      <c r="J147" s="222"/>
      <c r="K147" s="222"/>
      <c r="L147" s="228"/>
      <c r="M147" s="229"/>
      <c r="N147" s="230"/>
      <c r="O147" s="230"/>
      <c r="P147" s="230"/>
      <c r="Q147" s="230"/>
      <c r="R147" s="230"/>
      <c r="S147" s="230"/>
      <c r="T147" s="23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2" t="s">
        <v>175</v>
      </c>
      <c r="AU147" s="232" t="s">
        <v>79</v>
      </c>
      <c r="AV147" s="12" t="s">
        <v>79</v>
      </c>
      <c r="AW147" s="12" t="s">
        <v>31</v>
      </c>
      <c r="AX147" s="12" t="s">
        <v>69</v>
      </c>
      <c r="AY147" s="232" t="s">
        <v>151</v>
      </c>
    </row>
    <row r="148" s="14" customFormat="1">
      <c r="A148" s="14"/>
      <c r="B148" s="250"/>
      <c r="C148" s="251"/>
      <c r="D148" s="223" t="s">
        <v>175</v>
      </c>
      <c r="E148" s="252" t="s">
        <v>19</v>
      </c>
      <c r="F148" s="253" t="s">
        <v>249</v>
      </c>
      <c r="G148" s="251"/>
      <c r="H148" s="254">
        <v>891.60000000000002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175</v>
      </c>
      <c r="AU148" s="260" t="s">
        <v>79</v>
      </c>
      <c r="AV148" s="14" t="s">
        <v>150</v>
      </c>
      <c r="AW148" s="14" t="s">
        <v>31</v>
      </c>
      <c r="AX148" s="14" t="s">
        <v>77</v>
      </c>
      <c r="AY148" s="260" t="s">
        <v>151</v>
      </c>
    </row>
    <row r="149" s="2" customFormat="1" ht="24.15" customHeight="1">
      <c r="A149" s="41"/>
      <c r="B149" s="42"/>
      <c r="C149" s="208" t="s">
        <v>216</v>
      </c>
      <c r="D149" s="208" t="s">
        <v>152</v>
      </c>
      <c r="E149" s="209" t="s">
        <v>634</v>
      </c>
      <c r="F149" s="210" t="s">
        <v>635</v>
      </c>
      <c r="G149" s="211" t="s">
        <v>245</v>
      </c>
      <c r="H149" s="212">
        <v>51.600000000000001</v>
      </c>
      <c r="I149" s="213"/>
      <c r="J149" s="214">
        <f>ROUND(I149*H149,2)</f>
        <v>0</v>
      </c>
      <c r="K149" s="210" t="s">
        <v>239</v>
      </c>
      <c r="L149" s="47"/>
      <c r="M149" s="215" t="s">
        <v>19</v>
      </c>
      <c r="N149" s="216" t="s">
        <v>40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150</v>
      </c>
      <c r="AT149" s="219" t="s">
        <v>152</v>
      </c>
      <c r="AU149" s="219" t="s">
        <v>79</v>
      </c>
      <c r="AY149" s="20" t="s">
        <v>151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77</v>
      </c>
      <c r="BK149" s="220">
        <f>ROUND(I149*H149,2)</f>
        <v>0</v>
      </c>
      <c r="BL149" s="20" t="s">
        <v>150</v>
      </c>
      <c r="BM149" s="219" t="s">
        <v>715</v>
      </c>
    </row>
    <row r="150" s="2" customFormat="1">
      <c r="A150" s="41"/>
      <c r="B150" s="42"/>
      <c r="C150" s="43"/>
      <c r="D150" s="245" t="s">
        <v>241</v>
      </c>
      <c r="E150" s="43"/>
      <c r="F150" s="246" t="s">
        <v>637</v>
      </c>
      <c r="G150" s="43"/>
      <c r="H150" s="43"/>
      <c r="I150" s="247"/>
      <c r="J150" s="43"/>
      <c r="K150" s="43"/>
      <c r="L150" s="47"/>
      <c r="M150" s="248"/>
      <c r="N150" s="249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241</v>
      </c>
      <c r="AU150" s="20" t="s">
        <v>79</v>
      </c>
    </row>
    <row r="151" s="12" customFormat="1">
      <c r="A151" s="12"/>
      <c r="B151" s="221"/>
      <c r="C151" s="222"/>
      <c r="D151" s="223" t="s">
        <v>175</v>
      </c>
      <c r="E151" s="224" t="s">
        <v>19</v>
      </c>
      <c r="F151" s="225" t="s">
        <v>716</v>
      </c>
      <c r="G151" s="222"/>
      <c r="H151" s="226">
        <v>51.600000000000001</v>
      </c>
      <c r="I151" s="227"/>
      <c r="J151" s="222"/>
      <c r="K151" s="222"/>
      <c r="L151" s="228"/>
      <c r="M151" s="229"/>
      <c r="N151" s="230"/>
      <c r="O151" s="230"/>
      <c r="P151" s="230"/>
      <c r="Q151" s="230"/>
      <c r="R151" s="230"/>
      <c r="S151" s="230"/>
      <c r="T151" s="231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2" t="s">
        <v>175</v>
      </c>
      <c r="AU151" s="232" t="s">
        <v>79</v>
      </c>
      <c r="AV151" s="12" t="s">
        <v>79</v>
      </c>
      <c r="AW151" s="12" t="s">
        <v>31</v>
      </c>
      <c r="AX151" s="12" t="s">
        <v>69</v>
      </c>
      <c r="AY151" s="232" t="s">
        <v>151</v>
      </c>
    </row>
    <row r="152" s="14" customFormat="1">
      <c r="A152" s="14"/>
      <c r="B152" s="250"/>
      <c r="C152" s="251"/>
      <c r="D152" s="223" t="s">
        <v>175</v>
      </c>
      <c r="E152" s="252" t="s">
        <v>19</v>
      </c>
      <c r="F152" s="253" t="s">
        <v>249</v>
      </c>
      <c r="G152" s="251"/>
      <c r="H152" s="254">
        <v>51.600000000000001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175</v>
      </c>
      <c r="AU152" s="260" t="s">
        <v>79</v>
      </c>
      <c r="AV152" s="14" t="s">
        <v>150</v>
      </c>
      <c r="AW152" s="14" t="s">
        <v>31</v>
      </c>
      <c r="AX152" s="14" t="s">
        <v>77</v>
      </c>
      <c r="AY152" s="260" t="s">
        <v>151</v>
      </c>
    </row>
    <row r="153" s="2" customFormat="1" ht="16.5" customHeight="1">
      <c r="A153" s="41"/>
      <c r="B153" s="42"/>
      <c r="C153" s="208" t="s">
        <v>323</v>
      </c>
      <c r="D153" s="208" t="s">
        <v>152</v>
      </c>
      <c r="E153" s="209" t="s">
        <v>386</v>
      </c>
      <c r="F153" s="210" t="s">
        <v>387</v>
      </c>
      <c r="G153" s="211" t="s">
        <v>245</v>
      </c>
      <c r="H153" s="212">
        <v>51.600000000000001</v>
      </c>
      <c r="I153" s="213"/>
      <c r="J153" s="214">
        <f>ROUND(I153*H153,2)</f>
        <v>0</v>
      </c>
      <c r="K153" s="210" t="s">
        <v>239</v>
      </c>
      <c r="L153" s="47"/>
      <c r="M153" s="215" t="s">
        <v>19</v>
      </c>
      <c r="N153" s="216" t="s">
        <v>40</v>
      </c>
      <c r="O153" s="87"/>
      <c r="P153" s="217">
        <f>O153*H153</f>
        <v>0</v>
      </c>
      <c r="Q153" s="217">
        <v>0.0012700000000000001</v>
      </c>
      <c r="R153" s="217">
        <f>Q153*H153</f>
        <v>0.065532000000000007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150</v>
      </c>
      <c r="AT153" s="219" t="s">
        <v>152</v>
      </c>
      <c r="AU153" s="219" t="s">
        <v>79</v>
      </c>
      <c r="AY153" s="20" t="s">
        <v>151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77</v>
      </c>
      <c r="BK153" s="220">
        <f>ROUND(I153*H153,2)</f>
        <v>0</v>
      </c>
      <c r="BL153" s="20" t="s">
        <v>150</v>
      </c>
      <c r="BM153" s="219" t="s">
        <v>717</v>
      </c>
    </row>
    <row r="154" s="2" customFormat="1">
      <c r="A154" s="41"/>
      <c r="B154" s="42"/>
      <c r="C154" s="43"/>
      <c r="D154" s="245" t="s">
        <v>241</v>
      </c>
      <c r="E154" s="43"/>
      <c r="F154" s="246" t="s">
        <v>389</v>
      </c>
      <c r="G154" s="43"/>
      <c r="H154" s="43"/>
      <c r="I154" s="247"/>
      <c r="J154" s="43"/>
      <c r="K154" s="43"/>
      <c r="L154" s="47"/>
      <c r="M154" s="248"/>
      <c r="N154" s="249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241</v>
      </c>
      <c r="AU154" s="20" t="s">
        <v>79</v>
      </c>
    </row>
    <row r="155" s="12" customFormat="1">
      <c r="A155" s="12"/>
      <c r="B155" s="221"/>
      <c r="C155" s="222"/>
      <c r="D155" s="223" t="s">
        <v>175</v>
      </c>
      <c r="E155" s="224" t="s">
        <v>19</v>
      </c>
      <c r="F155" s="225" t="s">
        <v>716</v>
      </c>
      <c r="G155" s="222"/>
      <c r="H155" s="226">
        <v>51.600000000000001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31</v>
      </c>
      <c r="AX155" s="12" t="s">
        <v>69</v>
      </c>
      <c r="AY155" s="232" t="s">
        <v>151</v>
      </c>
    </row>
    <row r="156" s="14" customFormat="1">
      <c r="A156" s="14"/>
      <c r="B156" s="250"/>
      <c r="C156" s="251"/>
      <c r="D156" s="223" t="s">
        <v>175</v>
      </c>
      <c r="E156" s="252" t="s">
        <v>19</v>
      </c>
      <c r="F156" s="253" t="s">
        <v>249</v>
      </c>
      <c r="G156" s="251"/>
      <c r="H156" s="254">
        <v>51.600000000000001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175</v>
      </c>
      <c r="AU156" s="260" t="s">
        <v>79</v>
      </c>
      <c r="AV156" s="14" t="s">
        <v>150</v>
      </c>
      <c r="AW156" s="14" t="s">
        <v>31</v>
      </c>
      <c r="AX156" s="14" t="s">
        <v>77</v>
      </c>
      <c r="AY156" s="260" t="s">
        <v>151</v>
      </c>
    </row>
    <row r="157" s="2" customFormat="1" ht="16.5" customHeight="1">
      <c r="A157" s="41"/>
      <c r="B157" s="42"/>
      <c r="C157" s="261" t="s">
        <v>329</v>
      </c>
      <c r="D157" s="261" t="s">
        <v>349</v>
      </c>
      <c r="E157" s="262" t="s">
        <v>392</v>
      </c>
      <c r="F157" s="263" t="s">
        <v>393</v>
      </c>
      <c r="G157" s="264" t="s">
        <v>394</v>
      </c>
      <c r="H157" s="265">
        <v>1.29</v>
      </c>
      <c r="I157" s="266"/>
      <c r="J157" s="267">
        <f>ROUND(I157*H157,2)</f>
        <v>0</v>
      </c>
      <c r="K157" s="263" t="s">
        <v>239</v>
      </c>
      <c r="L157" s="268"/>
      <c r="M157" s="269" t="s">
        <v>19</v>
      </c>
      <c r="N157" s="270" t="s">
        <v>40</v>
      </c>
      <c r="O157" s="87"/>
      <c r="P157" s="217">
        <f>O157*H157</f>
        <v>0</v>
      </c>
      <c r="Q157" s="217">
        <v>0.001</v>
      </c>
      <c r="R157" s="217">
        <f>Q157*H157</f>
        <v>0.0012900000000000001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181</v>
      </c>
      <c r="AT157" s="219" t="s">
        <v>349</v>
      </c>
      <c r="AU157" s="219" t="s">
        <v>79</v>
      </c>
      <c r="AY157" s="20" t="s">
        <v>151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77</v>
      </c>
      <c r="BK157" s="220">
        <f>ROUND(I157*H157,2)</f>
        <v>0</v>
      </c>
      <c r="BL157" s="20" t="s">
        <v>150</v>
      </c>
      <c r="BM157" s="219" t="s">
        <v>718</v>
      </c>
    </row>
    <row r="158" s="12" customFormat="1">
      <c r="A158" s="12"/>
      <c r="B158" s="221"/>
      <c r="C158" s="222"/>
      <c r="D158" s="223" t="s">
        <v>175</v>
      </c>
      <c r="E158" s="224" t="s">
        <v>19</v>
      </c>
      <c r="F158" s="225" t="s">
        <v>719</v>
      </c>
      <c r="G158" s="222"/>
      <c r="H158" s="226">
        <v>1.29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175</v>
      </c>
      <c r="AU158" s="232" t="s">
        <v>79</v>
      </c>
      <c r="AV158" s="12" t="s">
        <v>79</v>
      </c>
      <c r="AW158" s="12" t="s">
        <v>31</v>
      </c>
      <c r="AX158" s="12" t="s">
        <v>69</v>
      </c>
      <c r="AY158" s="232" t="s">
        <v>151</v>
      </c>
    </row>
    <row r="159" s="14" customFormat="1">
      <c r="A159" s="14"/>
      <c r="B159" s="250"/>
      <c r="C159" s="251"/>
      <c r="D159" s="223" t="s">
        <v>175</v>
      </c>
      <c r="E159" s="252" t="s">
        <v>19</v>
      </c>
      <c r="F159" s="253" t="s">
        <v>249</v>
      </c>
      <c r="G159" s="251"/>
      <c r="H159" s="254">
        <v>1.29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175</v>
      </c>
      <c r="AU159" s="260" t="s">
        <v>79</v>
      </c>
      <c r="AV159" s="14" t="s">
        <v>150</v>
      </c>
      <c r="AW159" s="14" t="s">
        <v>31</v>
      </c>
      <c r="AX159" s="14" t="s">
        <v>77</v>
      </c>
      <c r="AY159" s="260" t="s">
        <v>151</v>
      </c>
    </row>
    <row r="160" s="11" customFormat="1" ht="22.8" customHeight="1">
      <c r="A160" s="11"/>
      <c r="B160" s="194"/>
      <c r="C160" s="195"/>
      <c r="D160" s="196" t="s">
        <v>68</v>
      </c>
      <c r="E160" s="243" t="s">
        <v>150</v>
      </c>
      <c r="F160" s="243" t="s">
        <v>475</v>
      </c>
      <c r="G160" s="195"/>
      <c r="H160" s="195"/>
      <c r="I160" s="198"/>
      <c r="J160" s="244">
        <f>BK160</f>
        <v>0</v>
      </c>
      <c r="K160" s="195"/>
      <c r="L160" s="200"/>
      <c r="M160" s="201"/>
      <c r="N160" s="202"/>
      <c r="O160" s="202"/>
      <c r="P160" s="203">
        <f>SUM(P161:P168)</f>
        <v>0</v>
      </c>
      <c r="Q160" s="202"/>
      <c r="R160" s="203">
        <f>SUM(R161:R168)</f>
        <v>478.632</v>
      </c>
      <c r="S160" s="202"/>
      <c r="T160" s="204">
        <f>SUM(T161:T168)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5" t="s">
        <v>77</v>
      </c>
      <c r="AT160" s="206" t="s">
        <v>68</v>
      </c>
      <c r="AU160" s="206" t="s">
        <v>77</v>
      </c>
      <c r="AY160" s="205" t="s">
        <v>151</v>
      </c>
      <c r="BK160" s="207">
        <f>SUM(BK161:BK168)</f>
        <v>0</v>
      </c>
    </row>
    <row r="161" s="2" customFormat="1" ht="24.15" customHeight="1">
      <c r="A161" s="41"/>
      <c r="B161" s="42"/>
      <c r="C161" s="208" t="s">
        <v>336</v>
      </c>
      <c r="D161" s="208" t="s">
        <v>152</v>
      </c>
      <c r="E161" s="209" t="s">
        <v>648</v>
      </c>
      <c r="F161" s="210" t="s">
        <v>649</v>
      </c>
      <c r="G161" s="211" t="s">
        <v>276</v>
      </c>
      <c r="H161" s="212">
        <v>41.850000000000001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720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651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698</v>
      </c>
      <c r="G163" s="222"/>
      <c r="H163" s="226">
        <v>41.850000000000001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41.850000000000001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2" customFormat="1" ht="33" customHeight="1">
      <c r="A165" s="41"/>
      <c r="B165" s="42"/>
      <c r="C165" s="208" t="s">
        <v>7</v>
      </c>
      <c r="D165" s="208" t="s">
        <v>152</v>
      </c>
      <c r="E165" s="209" t="s">
        <v>721</v>
      </c>
      <c r="F165" s="210" t="s">
        <v>722</v>
      </c>
      <c r="G165" s="211" t="s">
        <v>276</v>
      </c>
      <c r="H165" s="212">
        <v>259</v>
      </c>
      <c r="I165" s="213"/>
      <c r="J165" s="214">
        <f>ROUND(I165*H165,2)</f>
        <v>0</v>
      </c>
      <c r="K165" s="210" t="s">
        <v>239</v>
      </c>
      <c r="L165" s="47"/>
      <c r="M165" s="215" t="s">
        <v>19</v>
      </c>
      <c r="N165" s="216" t="s">
        <v>40</v>
      </c>
      <c r="O165" s="87"/>
      <c r="P165" s="217">
        <f>O165*H165</f>
        <v>0</v>
      </c>
      <c r="Q165" s="217">
        <v>1.8480000000000001</v>
      </c>
      <c r="R165" s="217">
        <f>Q165*H165</f>
        <v>478.632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150</v>
      </c>
      <c r="AT165" s="219" t="s">
        <v>152</v>
      </c>
      <c r="AU165" s="219" t="s">
        <v>79</v>
      </c>
      <c r="AY165" s="20" t="s">
        <v>151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77</v>
      </c>
      <c r="BK165" s="220">
        <f>ROUND(I165*H165,2)</f>
        <v>0</v>
      </c>
      <c r="BL165" s="20" t="s">
        <v>150</v>
      </c>
      <c r="BM165" s="219" t="s">
        <v>723</v>
      </c>
    </row>
    <row r="166" s="2" customFormat="1">
      <c r="A166" s="41"/>
      <c r="B166" s="42"/>
      <c r="C166" s="43"/>
      <c r="D166" s="245" t="s">
        <v>241</v>
      </c>
      <c r="E166" s="43"/>
      <c r="F166" s="246" t="s">
        <v>724</v>
      </c>
      <c r="G166" s="43"/>
      <c r="H166" s="43"/>
      <c r="I166" s="247"/>
      <c r="J166" s="43"/>
      <c r="K166" s="43"/>
      <c r="L166" s="47"/>
      <c r="M166" s="248"/>
      <c r="N166" s="249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241</v>
      </c>
      <c r="AU166" s="20" t="s">
        <v>79</v>
      </c>
    </row>
    <row r="167" s="12" customFormat="1">
      <c r="A167" s="12"/>
      <c r="B167" s="221"/>
      <c r="C167" s="222"/>
      <c r="D167" s="223" t="s">
        <v>175</v>
      </c>
      <c r="E167" s="224" t="s">
        <v>19</v>
      </c>
      <c r="F167" s="225" t="s">
        <v>725</v>
      </c>
      <c r="G167" s="222"/>
      <c r="H167" s="226">
        <v>259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175</v>
      </c>
      <c r="AU167" s="232" t="s">
        <v>79</v>
      </c>
      <c r="AV167" s="12" t="s">
        <v>79</v>
      </c>
      <c r="AW167" s="12" t="s">
        <v>31</v>
      </c>
      <c r="AX167" s="12" t="s">
        <v>69</v>
      </c>
      <c r="AY167" s="232" t="s">
        <v>151</v>
      </c>
    </row>
    <row r="168" s="14" customFormat="1">
      <c r="A168" s="14"/>
      <c r="B168" s="250"/>
      <c r="C168" s="251"/>
      <c r="D168" s="223" t="s">
        <v>175</v>
      </c>
      <c r="E168" s="252" t="s">
        <v>19</v>
      </c>
      <c r="F168" s="253" t="s">
        <v>249</v>
      </c>
      <c r="G168" s="251"/>
      <c r="H168" s="254">
        <v>259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175</v>
      </c>
      <c r="AU168" s="260" t="s">
        <v>79</v>
      </c>
      <c r="AV168" s="14" t="s">
        <v>150</v>
      </c>
      <c r="AW168" s="14" t="s">
        <v>31</v>
      </c>
      <c r="AX168" s="14" t="s">
        <v>77</v>
      </c>
      <c r="AY168" s="260" t="s">
        <v>151</v>
      </c>
    </row>
    <row r="169" s="11" customFormat="1" ht="22.8" customHeight="1">
      <c r="A169" s="11"/>
      <c r="B169" s="194"/>
      <c r="C169" s="195"/>
      <c r="D169" s="196" t="s">
        <v>68</v>
      </c>
      <c r="E169" s="243" t="s">
        <v>167</v>
      </c>
      <c r="F169" s="243" t="s">
        <v>485</v>
      </c>
      <c r="G169" s="195"/>
      <c r="H169" s="195"/>
      <c r="I169" s="198"/>
      <c r="J169" s="244">
        <f>BK169</f>
        <v>0</v>
      </c>
      <c r="K169" s="195"/>
      <c r="L169" s="200"/>
      <c r="M169" s="201"/>
      <c r="N169" s="202"/>
      <c r="O169" s="202"/>
      <c r="P169" s="203">
        <f>SUM(P170:P201)</f>
        <v>0</v>
      </c>
      <c r="Q169" s="202"/>
      <c r="R169" s="203">
        <f>SUM(R170:R201)</f>
        <v>108.1716</v>
      </c>
      <c r="S169" s="202"/>
      <c r="T169" s="204">
        <f>SUM(T170:T201)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5" t="s">
        <v>77</v>
      </c>
      <c r="AT169" s="206" t="s">
        <v>68</v>
      </c>
      <c r="AU169" s="206" t="s">
        <v>77</v>
      </c>
      <c r="AY169" s="205" t="s">
        <v>151</v>
      </c>
      <c r="BK169" s="207">
        <f>SUM(BK170:BK201)</f>
        <v>0</v>
      </c>
    </row>
    <row r="170" s="2" customFormat="1" ht="37.8" customHeight="1">
      <c r="A170" s="41"/>
      <c r="B170" s="42"/>
      <c r="C170" s="208" t="s">
        <v>348</v>
      </c>
      <c r="D170" s="208" t="s">
        <v>152</v>
      </c>
      <c r="E170" s="209" t="s">
        <v>487</v>
      </c>
      <c r="F170" s="210" t="s">
        <v>488</v>
      </c>
      <c r="G170" s="211" t="s">
        <v>245</v>
      </c>
      <c r="H170" s="212">
        <v>1635.2000000000001</v>
      </c>
      <c r="I170" s="213"/>
      <c r="J170" s="214">
        <f>ROUND(I170*H170,2)</f>
        <v>0</v>
      </c>
      <c r="K170" s="210" t="s">
        <v>239</v>
      </c>
      <c r="L170" s="47"/>
      <c r="M170" s="215" t="s">
        <v>19</v>
      </c>
      <c r="N170" s="216" t="s">
        <v>40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150</v>
      </c>
      <c r="AT170" s="219" t="s">
        <v>152</v>
      </c>
      <c r="AU170" s="219" t="s">
        <v>79</v>
      </c>
      <c r="AY170" s="20" t="s">
        <v>151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77</v>
      </c>
      <c r="BK170" s="220">
        <f>ROUND(I170*H170,2)</f>
        <v>0</v>
      </c>
      <c r="BL170" s="20" t="s">
        <v>150</v>
      </c>
      <c r="BM170" s="219" t="s">
        <v>726</v>
      </c>
    </row>
    <row r="171" s="2" customFormat="1">
      <c r="A171" s="41"/>
      <c r="B171" s="42"/>
      <c r="C171" s="43"/>
      <c r="D171" s="245" t="s">
        <v>241</v>
      </c>
      <c r="E171" s="43"/>
      <c r="F171" s="246" t="s">
        <v>490</v>
      </c>
      <c r="G171" s="43"/>
      <c r="H171" s="43"/>
      <c r="I171" s="247"/>
      <c r="J171" s="43"/>
      <c r="K171" s="43"/>
      <c r="L171" s="47"/>
      <c r="M171" s="248"/>
      <c r="N171" s="24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241</v>
      </c>
      <c r="AU171" s="20" t="s">
        <v>79</v>
      </c>
    </row>
    <row r="172" s="12" customFormat="1">
      <c r="A172" s="12"/>
      <c r="B172" s="221"/>
      <c r="C172" s="222"/>
      <c r="D172" s="223" t="s">
        <v>175</v>
      </c>
      <c r="E172" s="224" t="s">
        <v>19</v>
      </c>
      <c r="F172" s="225" t="s">
        <v>710</v>
      </c>
      <c r="G172" s="222"/>
      <c r="H172" s="226">
        <v>1635.2000000000001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175</v>
      </c>
      <c r="AU172" s="232" t="s">
        <v>79</v>
      </c>
      <c r="AV172" s="12" t="s">
        <v>79</v>
      </c>
      <c r="AW172" s="12" t="s">
        <v>31</v>
      </c>
      <c r="AX172" s="12" t="s">
        <v>69</v>
      </c>
      <c r="AY172" s="232" t="s">
        <v>151</v>
      </c>
    </row>
    <row r="173" s="14" customFormat="1">
      <c r="A173" s="14"/>
      <c r="B173" s="250"/>
      <c r="C173" s="251"/>
      <c r="D173" s="223" t="s">
        <v>175</v>
      </c>
      <c r="E173" s="252" t="s">
        <v>19</v>
      </c>
      <c r="F173" s="253" t="s">
        <v>249</v>
      </c>
      <c r="G173" s="251"/>
      <c r="H173" s="254">
        <v>1635.2000000000001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175</v>
      </c>
      <c r="AU173" s="260" t="s">
        <v>79</v>
      </c>
      <c r="AV173" s="14" t="s">
        <v>150</v>
      </c>
      <c r="AW173" s="14" t="s">
        <v>31</v>
      </c>
      <c r="AX173" s="14" t="s">
        <v>77</v>
      </c>
      <c r="AY173" s="260" t="s">
        <v>151</v>
      </c>
    </row>
    <row r="174" s="2" customFormat="1" ht="16.5" customHeight="1">
      <c r="A174" s="41"/>
      <c r="B174" s="42"/>
      <c r="C174" s="261" t="s">
        <v>354</v>
      </c>
      <c r="D174" s="261" t="s">
        <v>349</v>
      </c>
      <c r="E174" s="262" t="s">
        <v>494</v>
      </c>
      <c r="F174" s="263" t="s">
        <v>495</v>
      </c>
      <c r="G174" s="264" t="s">
        <v>332</v>
      </c>
      <c r="H174" s="265">
        <v>47.094000000000001</v>
      </c>
      <c r="I174" s="266"/>
      <c r="J174" s="267">
        <f>ROUND(I174*H174,2)</f>
        <v>0</v>
      </c>
      <c r="K174" s="263" t="s">
        <v>239</v>
      </c>
      <c r="L174" s="268"/>
      <c r="M174" s="269" t="s">
        <v>19</v>
      </c>
      <c r="N174" s="270" t="s">
        <v>40</v>
      </c>
      <c r="O174" s="87"/>
      <c r="P174" s="217">
        <f>O174*H174</f>
        <v>0</v>
      </c>
      <c r="Q174" s="217">
        <v>1</v>
      </c>
      <c r="R174" s="217">
        <f>Q174*H174</f>
        <v>47.094000000000001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181</v>
      </c>
      <c r="AT174" s="219" t="s">
        <v>349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727</v>
      </c>
    </row>
    <row r="175" s="12" customFormat="1">
      <c r="A175" s="12"/>
      <c r="B175" s="221"/>
      <c r="C175" s="222"/>
      <c r="D175" s="223" t="s">
        <v>175</v>
      </c>
      <c r="E175" s="224" t="s">
        <v>19</v>
      </c>
      <c r="F175" s="225" t="s">
        <v>728</v>
      </c>
      <c r="G175" s="222"/>
      <c r="H175" s="226">
        <v>47.094000000000001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175</v>
      </c>
      <c r="AU175" s="232" t="s">
        <v>79</v>
      </c>
      <c r="AV175" s="12" t="s">
        <v>79</v>
      </c>
      <c r="AW175" s="12" t="s">
        <v>31</v>
      </c>
      <c r="AX175" s="12" t="s">
        <v>69</v>
      </c>
      <c r="AY175" s="232" t="s">
        <v>151</v>
      </c>
    </row>
    <row r="176" s="14" customFormat="1">
      <c r="A176" s="14"/>
      <c r="B176" s="250"/>
      <c r="C176" s="251"/>
      <c r="D176" s="223" t="s">
        <v>175</v>
      </c>
      <c r="E176" s="252" t="s">
        <v>19</v>
      </c>
      <c r="F176" s="253" t="s">
        <v>249</v>
      </c>
      <c r="G176" s="251"/>
      <c r="H176" s="254">
        <v>47.094000000000001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175</v>
      </c>
      <c r="AU176" s="260" t="s">
        <v>79</v>
      </c>
      <c r="AV176" s="14" t="s">
        <v>150</v>
      </c>
      <c r="AW176" s="14" t="s">
        <v>31</v>
      </c>
      <c r="AX176" s="14" t="s">
        <v>77</v>
      </c>
      <c r="AY176" s="260" t="s">
        <v>151</v>
      </c>
    </row>
    <row r="177" s="2" customFormat="1" ht="21.75" customHeight="1">
      <c r="A177" s="41"/>
      <c r="B177" s="42"/>
      <c r="C177" s="208" t="s">
        <v>359</v>
      </c>
      <c r="D177" s="208" t="s">
        <v>152</v>
      </c>
      <c r="E177" s="209" t="s">
        <v>499</v>
      </c>
      <c r="F177" s="210" t="s">
        <v>500</v>
      </c>
      <c r="G177" s="211" t="s">
        <v>245</v>
      </c>
      <c r="H177" s="212">
        <v>3113.5999999999999</v>
      </c>
      <c r="I177" s="213"/>
      <c r="J177" s="214">
        <f>ROUND(I177*H177,2)</f>
        <v>0</v>
      </c>
      <c r="K177" s="210" t="s">
        <v>239</v>
      </c>
      <c r="L177" s="47"/>
      <c r="M177" s="215" t="s">
        <v>19</v>
      </c>
      <c r="N177" s="216" t="s">
        <v>40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150</v>
      </c>
      <c r="AT177" s="219" t="s">
        <v>152</v>
      </c>
      <c r="AU177" s="219" t="s">
        <v>79</v>
      </c>
      <c r="AY177" s="20" t="s">
        <v>151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77</v>
      </c>
      <c r="BK177" s="220">
        <f>ROUND(I177*H177,2)</f>
        <v>0</v>
      </c>
      <c r="BL177" s="20" t="s">
        <v>150</v>
      </c>
      <c r="BM177" s="219" t="s">
        <v>729</v>
      </c>
    </row>
    <row r="178" s="2" customFormat="1">
      <c r="A178" s="41"/>
      <c r="B178" s="42"/>
      <c r="C178" s="43"/>
      <c r="D178" s="245" t="s">
        <v>241</v>
      </c>
      <c r="E178" s="43"/>
      <c r="F178" s="246" t="s">
        <v>502</v>
      </c>
      <c r="G178" s="43"/>
      <c r="H178" s="43"/>
      <c r="I178" s="247"/>
      <c r="J178" s="43"/>
      <c r="K178" s="43"/>
      <c r="L178" s="47"/>
      <c r="M178" s="248"/>
      <c r="N178" s="249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241</v>
      </c>
      <c r="AU178" s="20" t="s">
        <v>79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730</v>
      </c>
      <c r="G179" s="222"/>
      <c r="H179" s="226">
        <v>1635.2000000000001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2" customFormat="1">
      <c r="A180" s="12"/>
      <c r="B180" s="221"/>
      <c r="C180" s="222"/>
      <c r="D180" s="223" t="s">
        <v>175</v>
      </c>
      <c r="E180" s="224" t="s">
        <v>19</v>
      </c>
      <c r="F180" s="225" t="s">
        <v>731</v>
      </c>
      <c r="G180" s="222"/>
      <c r="H180" s="226">
        <v>1478.4000000000001</v>
      </c>
      <c r="I180" s="227"/>
      <c r="J180" s="222"/>
      <c r="K180" s="222"/>
      <c r="L180" s="228"/>
      <c r="M180" s="229"/>
      <c r="N180" s="230"/>
      <c r="O180" s="230"/>
      <c r="P180" s="230"/>
      <c r="Q180" s="230"/>
      <c r="R180" s="230"/>
      <c r="S180" s="230"/>
      <c r="T180" s="23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2" t="s">
        <v>175</v>
      </c>
      <c r="AU180" s="232" t="s">
        <v>79</v>
      </c>
      <c r="AV180" s="12" t="s">
        <v>79</v>
      </c>
      <c r="AW180" s="12" t="s">
        <v>31</v>
      </c>
      <c r="AX180" s="12" t="s">
        <v>69</v>
      </c>
      <c r="AY180" s="232" t="s">
        <v>151</v>
      </c>
    </row>
    <row r="181" s="14" customFormat="1">
      <c r="A181" s="14"/>
      <c r="B181" s="250"/>
      <c r="C181" s="251"/>
      <c r="D181" s="223" t="s">
        <v>175</v>
      </c>
      <c r="E181" s="252" t="s">
        <v>19</v>
      </c>
      <c r="F181" s="253" t="s">
        <v>249</v>
      </c>
      <c r="G181" s="251"/>
      <c r="H181" s="254">
        <v>3113.6000000000004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175</v>
      </c>
      <c r="AU181" s="260" t="s">
        <v>79</v>
      </c>
      <c r="AV181" s="14" t="s">
        <v>150</v>
      </c>
      <c r="AW181" s="14" t="s">
        <v>31</v>
      </c>
      <c r="AX181" s="14" t="s">
        <v>77</v>
      </c>
      <c r="AY181" s="260" t="s">
        <v>151</v>
      </c>
    </row>
    <row r="182" s="2" customFormat="1" ht="21.75" customHeight="1">
      <c r="A182" s="41"/>
      <c r="B182" s="42"/>
      <c r="C182" s="208" t="s">
        <v>367</v>
      </c>
      <c r="D182" s="208" t="s">
        <v>152</v>
      </c>
      <c r="E182" s="209" t="s">
        <v>506</v>
      </c>
      <c r="F182" s="210" t="s">
        <v>507</v>
      </c>
      <c r="G182" s="211" t="s">
        <v>245</v>
      </c>
      <c r="H182" s="212">
        <v>177</v>
      </c>
      <c r="I182" s="213"/>
      <c r="J182" s="214">
        <f>ROUND(I182*H182,2)</f>
        <v>0</v>
      </c>
      <c r="K182" s="210" t="s">
        <v>239</v>
      </c>
      <c r="L182" s="47"/>
      <c r="M182" s="215" t="s">
        <v>19</v>
      </c>
      <c r="N182" s="216" t="s">
        <v>40</v>
      </c>
      <c r="O182" s="87"/>
      <c r="P182" s="217">
        <f>O182*H182</f>
        <v>0</v>
      </c>
      <c r="Q182" s="217">
        <v>0.34499999999999997</v>
      </c>
      <c r="R182" s="217">
        <f>Q182*H182</f>
        <v>61.064999999999998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150</v>
      </c>
      <c r="AT182" s="219" t="s">
        <v>152</v>
      </c>
      <c r="AU182" s="219" t="s">
        <v>79</v>
      </c>
      <c r="AY182" s="20" t="s">
        <v>151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77</v>
      </c>
      <c r="BK182" s="220">
        <f>ROUND(I182*H182,2)</f>
        <v>0</v>
      </c>
      <c r="BL182" s="20" t="s">
        <v>150</v>
      </c>
      <c r="BM182" s="219" t="s">
        <v>732</v>
      </c>
    </row>
    <row r="183" s="2" customFormat="1">
      <c r="A183" s="41"/>
      <c r="B183" s="42"/>
      <c r="C183" s="43"/>
      <c r="D183" s="245" t="s">
        <v>241</v>
      </c>
      <c r="E183" s="43"/>
      <c r="F183" s="246" t="s">
        <v>509</v>
      </c>
      <c r="G183" s="43"/>
      <c r="H183" s="43"/>
      <c r="I183" s="247"/>
      <c r="J183" s="43"/>
      <c r="K183" s="43"/>
      <c r="L183" s="47"/>
      <c r="M183" s="248"/>
      <c r="N183" s="249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241</v>
      </c>
      <c r="AU183" s="20" t="s">
        <v>79</v>
      </c>
    </row>
    <row r="184" s="12" customFormat="1">
      <c r="A184" s="12"/>
      <c r="B184" s="221"/>
      <c r="C184" s="222"/>
      <c r="D184" s="223" t="s">
        <v>175</v>
      </c>
      <c r="E184" s="224" t="s">
        <v>19</v>
      </c>
      <c r="F184" s="225" t="s">
        <v>733</v>
      </c>
      <c r="G184" s="222"/>
      <c r="H184" s="226">
        <v>177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2" t="s">
        <v>175</v>
      </c>
      <c r="AU184" s="232" t="s">
        <v>79</v>
      </c>
      <c r="AV184" s="12" t="s">
        <v>79</v>
      </c>
      <c r="AW184" s="12" t="s">
        <v>31</v>
      </c>
      <c r="AX184" s="12" t="s">
        <v>69</v>
      </c>
      <c r="AY184" s="232" t="s">
        <v>151</v>
      </c>
    </row>
    <row r="185" s="14" customFormat="1">
      <c r="A185" s="14"/>
      <c r="B185" s="250"/>
      <c r="C185" s="251"/>
      <c r="D185" s="223" t="s">
        <v>175</v>
      </c>
      <c r="E185" s="252" t="s">
        <v>19</v>
      </c>
      <c r="F185" s="253" t="s">
        <v>249</v>
      </c>
      <c r="G185" s="251"/>
      <c r="H185" s="254">
        <v>177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175</v>
      </c>
      <c r="AU185" s="260" t="s">
        <v>79</v>
      </c>
      <c r="AV185" s="14" t="s">
        <v>150</v>
      </c>
      <c r="AW185" s="14" t="s">
        <v>31</v>
      </c>
      <c r="AX185" s="14" t="s">
        <v>77</v>
      </c>
      <c r="AY185" s="260" t="s">
        <v>151</v>
      </c>
    </row>
    <row r="186" s="2" customFormat="1" ht="24.15" customHeight="1">
      <c r="A186" s="41"/>
      <c r="B186" s="42"/>
      <c r="C186" s="208" t="s">
        <v>373</v>
      </c>
      <c r="D186" s="208" t="s">
        <v>152</v>
      </c>
      <c r="E186" s="209" t="s">
        <v>512</v>
      </c>
      <c r="F186" s="210" t="s">
        <v>513</v>
      </c>
      <c r="G186" s="211" t="s">
        <v>245</v>
      </c>
      <c r="H186" s="212">
        <v>1120</v>
      </c>
      <c r="I186" s="213"/>
      <c r="J186" s="214">
        <f>ROUND(I186*H186,2)</f>
        <v>0</v>
      </c>
      <c r="K186" s="210" t="s">
        <v>239</v>
      </c>
      <c r="L186" s="47"/>
      <c r="M186" s="215" t="s">
        <v>19</v>
      </c>
      <c r="N186" s="216" t="s">
        <v>40</v>
      </c>
      <c r="O186" s="87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150</v>
      </c>
      <c r="AT186" s="219" t="s">
        <v>152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734</v>
      </c>
    </row>
    <row r="187" s="2" customFormat="1">
      <c r="A187" s="41"/>
      <c r="B187" s="42"/>
      <c r="C187" s="43"/>
      <c r="D187" s="245" t="s">
        <v>241</v>
      </c>
      <c r="E187" s="43"/>
      <c r="F187" s="246" t="s">
        <v>515</v>
      </c>
      <c r="G187" s="43"/>
      <c r="H187" s="43"/>
      <c r="I187" s="247"/>
      <c r="J187" s="43"/>
      <c r="K187" s="43"/>
      <c r="L187" s="47"/>
      <c r="M187" s="248"/>
      <c r="N187" s="249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241</v>
      </c>
      <c r="AU187" s="20" t="s">
        <v>79</v>
      </c>
    </row>
    <row r="188" s="12" customFormat="1">
      <c r="A188" s="12"/>
      <c r="B188" s="221"/>
      <c r="C188" s="222"/>
      <c r="D188" s="223" t="s">
        <v>175</v>
      </c>
      <c r="E188" s="224" t="s">
        <v>19</v>
      </c>
      <c r="F188" s="225" t="s">
        <v>735</v>
      </c>
      <c r="G188" s="222"/>
      <c r="H188" s="226">
        <v>1120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2" t="s">
        <v>175</v>
      </c>
      <c r="AU188" s="232" t="s">
        <v>79</v>
      </c>
      <c r="AV188" s="12" t="s">
        <v>79</v>
      </c>
      <c r="AW188" s="12" t="s">
        <v>31</v>
      </c>
      <c r="AX188" s="12" t="s">
        <v>69</v>
      </c>
      <c r="AY188" s="232" t="s">
        <v>151</v>
      </c>
    </row>
    <row r="189" s="14" customFormat="1">
      <c r="A189" s="14"/>
      <c r="B189" s="250"/>
      <c r="C189" s="251"/>
      <c r="D189" s="223" t="s">
        <v>175</v>
      </c>
      <c r="E189" s="252" t="s">
        <v>19</v>
      </c>
      <c r="F189" s="253" t="s">
        <v>249</v>
      </c>
      <c r="G189" s="251"/>
      <c r="H189" s="254">
        <v>1120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175</v>
      </c>
      <c r="AU189" s="260" t="s">
        <v>79</v>
      </c>
      <c r="AV189" s="14" t="s">
        <v>150</v>
      </c>
      <c r="AW189" s="14" t="s">
        <v>31</v>
      </c>
      <c r="AX189" s="14" t="s">
        <v>77</v>
      </c>
      <c r="AY189" s="260" t="s">
        <v>151</v>
      </c>
    </row>
    <row r="190" s="2" customFormat="1" ht="21.75" customHeight="1">
      <c r="A190" s="41"/>
      <c r="B190" s="42"/>
      <c r="C190" s="208" t="s">
        <v>379</v>
      </c>
      <c r="D190" s="208" t="s">
        <v>152</v>
      </c>
      <c r="E190" s="209" t="s">
        <v>518</v>
      </c>
      <c r="F190" s="210" t="s">
        <v>519</v>
      </c>
      <c r="G190" s="211" t="s">
        <v>245</v>
      </c>
      <c r="H190" s="212">
        <v>1120</v>
      </c>
      <c r="I190" s="213"/>
      <c r="J190" s="214">
        <f>ROUND(I190*H190,2)</f>
        <v>0</v>
      </c>
      <c r="K190" s="210" t="s">
        <v>239</v>
      </c>
      <c r="L190" s="47"/>
      <c r="M190" s="215" t="s">
        <v>19</v>
      </c>
      <c r="N190" s="216" t="s">
        <v>40</v>
      </c>
      <c r="O190" s="87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150</v>
      </c>
      <c r="AT190" s="219" t="s">
        <v>152</v>
      </c>
      <c r="AU190" s="219" t="s">
        <v>79</v>
      </c>
      <c r="AY190" s="20" t="s">
        <v>151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77</v>
      </c>
      <c r="BK190" s="220">
        <f>ROUND(I190*H190,2)</f>
        <v>0</v>
      </c>
      <c r="BL190" s="20" t="s">
        <v>150</v>
      </c>
      <c r="BM190" s="219" t="s">
        <v>736</v>
      </c>
    </row>
    <row r="191" s="2" customFormat="1">
      <c r="A191" s="41"/>
      <c r="B191" s="42"/>
      <c r="C191" s="43"/>
      <c r="D191" s="245" t="s">
        <v>241</v>
      </c>
      <c r="E191" s="43"/>
      <c r="F191" s="246" t="s">
        <v>521</v>
      </c>
      <c r="G191" s="43"/>
      <c r="H191" s="43"/>
      <c r="I191" s="247"/>
      <c r="J191" s="43"/>
      <c r="K191" s="43"/>
      <c r="L191" s="47"/>
      <c r="M191" s="248"/>
      <c r="N191" s="249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241</v>
      </c>
      <c r="AU191" s="20" t="s">
        <v>79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737</v>
      </c>
      <c r="G192" s="222"/>
      <c r="H192" s="226">
        <v>1120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69</v>
      </c>
      <c r="AY192" s="232" t="s">
        <v>151</v>
      </c>
    </row>
    <row r="193" s="14" customFormat="1">
      <c r="A193" s="14"/>
      <c r="B193" s="250"/>
      <c r="C193" s="251"/>
      <c r="D193" s="223" t="s">
        <v>175</v>
      </c>
      <c r="E193" s="252" t="s">
        <v>19</v>
      </c>
      <c r="F193" s="253" t="s">
        <v>249</v>
      </c>
      <c r="G193" s="251"/>
      <c r="H193" s="254">
        <v>1120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175</v>
      </c>
      <c r="AU193" s="260" t="s">
        <v>79</v>
      </c>
      <c r="AV193" s="14" t="s">
        <v>150</v>
      </c>
      <c r="AW193" s="14" t="s">
        <v>31</v>
      </c>
      <c r="AX193" s="14" t="s">
        <v>77</v>
      </c>
      <c r="AY193" s="260" t="s">
        <v>151</v>
      </c>
    </row>
    <row r="194" s="2" customFormat="1" ht="24.15" customHeight="1">
      <c r="A194" s="41"/>
      <c r="B194" s="42"/>
      <c r="C194" s="208" t="s">
        <v>385</v>
      </c>
      <c r="D194" s="208" t="s">
        <v>152</v>
      </c>
      <c r="E194" s="209" t="s">
        <v>524</v>
      </c>
      <c r="F194" s="210" t="s">
        <v>525</v>
      </c>
      <c r="G194" s="211" t="s">
        <v>245</v>
      </c>
      <c r="H194" s="212">
        <v>1120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738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527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737</v>
      </c>
      <c r="G196" s="222"/>
      <c r="H196" s="226">
        <v>1120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69</v>
      </c>
      <c r="AY196" s="232" t="s">
        <v>151</v>
      </c>
    </row>
    <row r="197" s="14" customFormat="1">
      <c r="A197" s="14"/>
      <c r="B197" s="250"/>
      <c r="C197" s="251"/>
      <c r="D197" s="223" t="s">
        <v>175</v>
      </c>
      <c r="E197" s="252" t="s">
        <v>19</v>
      </c>
      <c r="F197" s="253" t="s">
        <v>249</v>
      </c>
      <c r="G197" s="251"/>
      <c r="H197" s="254">
        <v>1120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175</v>
      </c>
      <c r="AU197" s="260" t="s">
        <v>79</v>
      </c>
      <c r="AV197" s="14" t="s">
        <v>150</v>
      </c>
      <c r="AW197" s="14" t="s">
        <v>31</v>
      </c>
      <c r="AX197" s="14" t="s">
        <v>77</v>
      </c>
      <c r="AY197" s="260" t="s">
        <v>151</v>
      </c>
    </row>
    <row r="198" s="2" customFormat="1" ht="16.5" customHeight="1">
      <c r="A198" s="41"/>
      <c r="B198" s="42"/>
      <c r="C198" s="208" t="s">
        <v>391</v>
      </c>
      <c r="D198" s="208" t="s">
        <v>152</v>
      </c>
      <c r="E198" s="209" t="s">
        <v>667</v>
      </c>
      <c r="F198" s="210" t="s">
        <v>668</v>
      </c>
      <c r="G198" s="211" t="s">
        <v>422</v>
      </c>
      <c r="H198" s="212">
        <v>3.5</v>
      </c>
      <c r="I198" s="213"/>
      <c r="J198" s="214">
        <f>ROUND(I198*H198,2)</f>
        <v>0</v>
      </c>
      <c r="K198" s="210" t="s">
        <v>239</v>
      </c>
      <c r="L198" s="47"/>
      <c r="M198" s="215" t="s">
        <v>19</v>
      </c>
      <c r="N198" s="216" t="s">
        <v>40</v>
      </c>
      <c r="O198" s="87"/>
      <c r="P198" s="217">
        <f>O198*H198</f>
        <v>0</v>
      </c>
      <c r="Q198" s="217">
        <v>0.0035999999999999999</v>
      </c>
      <c r="R198" s="217">
        <f>Q198*H198</f>
        <v>0.0126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150</v>
      </c>
      <c r="AT198" s="219" t="s">
        <v>152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150</v>
      </c>
      <c r="BM198" s="219" t="s">
        <v>739</v>
      </c>
    </row>
    <row r="199" s="2" customFormat="1">
      <c r="A199" s="41"/>
      <c r="B199" s="42"/>
      <c r="C199" s="43"/>
      <c r="D199" s="245" t="s">
        <v>241</v>
      </c>
      <c r="E199" s="43"/>
      <c r="F199" s="246" t="s">
        <v>670</v>
      </c>
      <c r="G199" s="43"/>
      <c r="H199" s="43"/>
      <c r="I199" s="247"/>
      <c r="J199" s="43"/>
      <c r="K199" s="43"/>
      <c r="L199" s="47"/>
      <c r="M199" s="248"/>
      <c r="N199" s="24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241</v>
      </c>
      <c r="AU199" s="20" t="s">
        <v>79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740</v>
      </c>
      <c r="G200" s="222"/>
      <c r="H200" s="226">
        <v>3.5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4" customFormat="1">
      <c r="A201" s="14"/>
      <c r="B201" s="250"/>
      <c r="C201" s="251"/>
      <c r="D201" s="223" t="s">
        <v>175</v>
      </c>
      <c r="E201" s="252" t="s">
        <v>19</v>
      </c>
      <c r="F201" s="253" t="s">
        <v>249</v>
      </c>
      <c r="G201" s="251"/>
      <c r="H201" s="254">
        <v>3.5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175</v>
      </c>
      <c r="AU201" s="260" t="s">
        <v>79</v>
      </c>
      <c r="AV201" s="14" t="s">
        <v>150</v>
      </c>
      <c r="AW201" s="14" t="s">
        <v>31</v>
      </c>
      <c r="AX201" s="14" t="s">
        <v>77</v>
      </c>
      <c r="AY201" s="260" t="s">
        <v>151</v>
      </c>
    </row>
    <row r="202" s="11" customFormat="1" ht="22.8" customHeight="1">
      <c r="A202" s="11"/>
      <c r="B202" s="194"/>
      <c r="C202" s="195"/>
      <c r="D202" s="196" t="s">
        <v>68</v>
      </c>
      <c r="E202" s="243" t="s">
        <v>594</v>
      </c>
      <c r="F202" s="243" t="s">
        <v>595</v>
      </c>
      <c r="G202" s="195"/>
      <c r="H202" s="195"/>
      <c r="I202" s="198"/>
      <c r="J202" s="244">
        <f>BK202</f>
        <v>0</v>
      </c>
      <c r="K202" s="195"/>
      <c r="L202" s="200"/>
      <c r="M202" s="201"/>
      <c r="N202" s="202"/>
      <c r="O202" s="202"/>
      <c r="P202" s="203">
        <f>SUM(P203:P204)</f>
        <v>0</v>
      </c>
      <c r="Q202" s="202"/>
      <c r="R202" s="203">
        <f>SUM(R203:R204)</f>
        <v>0</v>
      </c>
      <c r="S202" s="202"/>
      <c r="T202" s="204">
        <f>SUM(T203:T204)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205" t="s">
        <v>77</v>
      </c>
      <c r="AT202" s="206" t="s">
        <v>68</v>
      </c>
      <c r="AU202" s="206" t="s">
        <v>77</v>
      </c>
      <c r="AY202" s="205" t="s">
        <v>151</v>
      </c>
      <c r="BK202" s="207">
        <f>SUM(BK203:BK204)</f>
        <v>0</v>
      </c>
    </row>
    <row r="203" s="2" customFormat="1" ht="24.15" customHeight="1">
      <c r="A203" s="41"/>
      <c r="B203" s="42"/>
      <c r="C203" s="208" t="s">
        <v>397</v>
      </c>
      <c r="D203" s="208" t="s">
        <v>152</v>
      </c>
      <c r="E203" s="209" t="s">
        <v>597</v>
      </c>
      <c r="F203" s="210" t="s">
        <v>598</v>
      </c>
      <c r="G203" s="211" t="s">
        <v>332</v>
      </c>
      <c r="H203" s="212">
        <v>586.87099999999998</v>
      </c>
      <c r="I203" s="213"/>
      <c r="J203" s="214">
        <f>ROUND(I203*H203,2)</f>
        <v>0</v>
      </c>
      <c r="K203" s="210" t="s">
        <v>239</v>
      </c>
      <c r="L203" s="47"/>
      <c r="M203" s="215" t="s">
        <v>19</v>
      </c>
      <c r="N203" s="216" t="s">
        <v>40</v>
      </c>
      <c r="O203" s="87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9" t="s">
        <v>150</v>
      </c>
      <c r="AT203" s="219" t="s">
        <v>152</v>
      </c>
      <c r="AU203" s="219" t="s">
        <v>79</v>
      </c>
      <c r="AY203" s="20" t="s">
        <v>151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77</v>
      </c>
      <c r="BK203" s="220">
        <f>ROUND(I203*H203,2)</f>
        <v>0</v>
      </c>
      <c r="BL203" s="20" t="s">
        <v>150</v>
      </c>
      <c r="BM203" s="219" t="s">
        <v>741</v>
      </c>
    </row>
    <row r="204" s="2" customFormat="1">
      <c r="A204" s="41"/>
      <c r="B204" s="42"/>
      <c r="C204" s="43"/>
      <c r="D204" s="245" t="s">
        <v>241</v>
      </c>
      <c r="E204" s="43"/>
      <c r="F204" s="246" t="s">
        <v>600</v>
      </c>
      <c r="G204" s="43"/>
      <c r="H204" s="43"/>
      <c r="I204" s="247"/>
      <c r="J204" s="43"/>
      <c r="K204" s="43"/>
      <c r="L204" s="47"/>
      <c r="M204" s="271"/>
      <c r="N204" s="272"/>
      <c r="O204" s="235"/>
      <c r="P204" s="235"/>
      <c r="Q204" s="235"/>
      <c r="R204" s="235"/>
      <c r="S204" s="235"/>
      <c r="T204" s="273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241</v>
      </c>
      <c r="AU204" s="20" t="s">
        <v>79</v>
      </c>
    </row>
    <row r="205" s="2" customFormat="1" ht="6.96" customHeight="1">
      <c r="A205" s="41"/>
      <c r="B205" s="62"/>
      <c r="C205" s="63"/>
      <c r="D205" s="63"/>
      <c r="E205" s="63"/>
      <c r="F205" s="63"/>
      <c r="G205" s="63"/>
      <c r="H205" s="63"/>
      <c r="I205" s="63"/>
      <c r="J205" s="63"/>
      <c r="K205" s="63"/>
      <c r="L205" s="47"/>
      <c r="M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</sheetData>
  <sheetProtection sheet="1" autoFilter="0" formatColumns="0" formatRows="0" objects="1" scenarios="1" spinCount="100000" saltValue="DzC3WEJk3BNiz7NtvvVu3VqFGMXW/n7aG9a6tUuY1AEmgwV0NQyNUKif1l8niraTPt+VXqxEFwjC894Oj1FgTg==" hashValue="VFBvV0tocOSX6OmE+YbK48Y+SaOCr8SZ3Sj/l1DQW8c7TULiDxKCh2NXEkf5fL5Os9cnzf015XpIgRYCZrhSvQ==" algorithmName="SHA-512" password="CC35"/>
  <autoFilter ref="C83:K20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211232"/>
    <hyperlink ref="F91" r:id="rId2" display="https://podminky.urs.cz/item/CS_URS_2024_02/111251101"/>
    <hyperlink ref="F95" r:id="rId3" display="https://podminky.urs.cz/item/CS_URS_2024_02/112101102"/>
    <hyperlink ref="F98" r:id="rId4" display="https://podminky.urs.cz/item/CS_URS_2024_02/112155221"/>
    <hyperlink ref="F101" r:id="rId5" display="https://podminky.urs.cz/item/CS_URS_2024_02/112155315"/>
    <hyperlink ref="F104" r:id="rId6" display="https://podminky.urs.cz/item/CS_URS_2024_02/112211112"/>
    <hyperlink ref="F107" r:id="rId7" display="https://podminky.urs.cz/item/CS_URS_2024_02/112251102"/>
    <hyperlink ref="F110" r:id="rId8" display="https://podminky.urs.cz/item/CS_URS_2024_02/121151123"/>
    <hyperlink ref="F114" r:id="rId9" display="https://podminky.urs.cz/item/CS_URS_2024_02/122252205"/>
    <hyperlink ref="F119" r:id="rId10" display="https://podminky.urs.cz/item/CS_URS_2024_02/162751117"/>
    <hyperlink ref="F124" r:id="rId11" display="https://podminky.urs.cz/item/CS_URS_2024_02/162751119"/>
    <hyperlink ref="F128" r:id="rId12" display="https://podminky.urs.cz/item/CS_URS_2024_02/171152101"/>
    <hyperlink ref="F132" r:id="rId13" display="https://podminky.urs.cz/item/CS_URS_2024_02/171201231"/>
    <hyperlink ref="F136" r:id="rId14" display="https://podminky.urs.cz/item/CS_URS_2024_02/171251201"/>
    <hyperlink ref="F140" r:id="rId15" display="https://podminky.urs.cz/item/CS_URS_2024_02/181152302"/>
    <hyperlink ref="F145" r:id="rId16" display="https://podminky.urs.cz/item/CS_URS_2024_02/182151111"/>
    <hyperlink ref="F150" r:id="rId17" display="https://podminky.urs.cz/item/CS_URS_2024_02/182351023"/>
    <hyperlink ref="F154" r:id="rId18" display="https://podminky.urs.cz/item/CS_URS_2024_02/183405211"/>
    <hyperlink ref="F162" r:id="rId19" display="https://podminky.urs.cz/item/CS_URS_2024_02/452318510"/>
    <hyperlink ref="F166" r:id="rId20" display="https://podminky.urs.cz/item/CS_URS_2024_02/463211151"/>
    <hyperlink ref="F171" r:id="rId21" display="https://podminky.urs.cz/item/CS_URS_2024_02/561061121"/>
    <hyperlink ref="F178" r:id="rId22" display="https://podminky.urs.cz/item/CS_URS_2024_02/564851111"/>
    <hyperlink ref="F183" r:id="rId23" display="https://podminky.urs.cz/item/CS_URS_2024_02/569851111"/>
    <hyperlink ref="F187" r:id="rId24" display="https://podminky.urs.cz/item/CS_URS_2024_02/571901111"/>
    <hyperlink ref="F191" r:id="rId25" display="https://podminky.urs.cz/item/CS_URS_2024_02/573451112"/>
    <hyperlink ref="F195" r:id="rId26" display="https://podminky.urs.cz/item/CS_URS_2024_02/574381112"/>
    <hyperlink ref="F199" r:id="rId27" display="https://podminky.urs.cz/item/CS_URS_2024_02/599141111"/>
    <hyperlink ref="F204" r:id="rId28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742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ROUND(J88,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ROUND((SUM(BE88:BE248)),  2)</f>
        <v>0</v>
      </c>
      <c r="G33" s="41"/>
      <c r="H33" s="41"/>
      <c r="I33" s="160">
        <v>0.20999999999999999</v>
      </c>
      <c r="J33" s="159">
        <f>ROUND(((SUM(BE88:BE248))*I33),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ROUND((SUM(BF88:BF248)),  2)</f>
        <v>0</v>
      </c>
      <c r="G34" s="41"/>
      <c r="H34" s="41"/>
      <c r="I34" s="160">
        <v>0.12</v>
      </c>
      <c r="J34" s="159">
        <f>ROUND(((SUM(BF88:BF248))*I34),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ROUND((SUM(BG88:BG248)),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ROUND((SUM(BH88:BH248)),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ROUND((SUM(BI88:BI248)),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SO-104 - Polní cesta VPC 4N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J89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J90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J177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226</v>
      </c>
      <c r="E63" s="240"/>
      <c r="F63" s="240"/>
      <c r="G63" s="240"/>
      <c r="H63" s="240"/>
      <c r="I63" s="240"/>
      <c r="J63" s="241">
        <f>J188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227</v>
      </c>
      <c r="E64" s="240"/>
      <c r="F64" s="240"/>
      <c r="G64" s="240"/>
      <c r="H64" s="240"/>
      <c r="I64" s="240"/>
      <c r="J64" s="241">
        <f>J193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228</v>
      </c>
      <c r="E65" s="240"/>
      <c r="F65" s="240"/>
      <c r="G65" s="240"/>
      <c r="H65" s="240"/>
      <c r="I65" s="240"/>
      <c r="J65" s="241">
        <f>J226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38"/>
      <c r="C66" s="128"/>
      <c r="D66" s="239" t="s">
        <v>230</v>
      </c>
      <c r="E66" s="240"/>
      <c r="F66" s="240"/>
      <c r="G66" s="240"/>
      <c r="H66" s="240"/>
      <c r="I66" s="240"/>
      <c r="J66" s="241">
        <f>J233</f>
        <v>0</v>
      </c>
      <c r="K66" s="128"/>
      <c r="L66" s="24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38"/>
      <c r="C67" s="128"/>
      <c r="D67" s="239" t="s">
        <v>231</v>
      </c>
      <c r="E67" s="240"/>
      <c r="F67" s="240"/>
      <c r="G67" s="240"/>
      <c r="H67" s="240"/>
      <c r="I67" s="240"/>
      <c r="J67" s="241">
        <f>J239</f>
        <v>0</v>
      </c>
      <c r="K67" s="128"/>
      <c r="L67" s="24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38"/>
      <c r="C68" s="128"/>
      <c r="D68" s="239" t="s">
        <v>232</v>
      </c>
      <c r="E68" s="240"/>
      <c r="F68" s="240"/>
      <c r="G68" s="240"/>
      <c r="H68" s="240"/>
      <c r="I68" s="240"/>
      <c r="J68" s="241">
        <f>J246</f>
        <v>0</v>
      </c>
      <c r="K68" s="128"/>
      <c r="L68" s="24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135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Polní cesty a ÚSES stavby D6 Lubenec - obchvat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128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SO-104 - Polní cesta VPC 4N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16. 10. 2024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30</v>
      </c>
      <c r="J84" s="39" t="str">
        <f>E21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IF(E18="","",E18)</f>
        <v>Vyplň údaj</v>
      </c>
      <c r="G85" s="43"/>
      <c r="H85" s="43"/>
      <c r="I85" s="35" t="s">
        <v>32</v>
      </c>
      <c r="J85" s="39" t="str">
        <f>E24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0" customFormat="1" ht="29.28" customHeight="1">
      <c r="A87" s="183"/>
      <c r="B87" s="184"/>
      <c r="C87" s="185" t="s">
        <v>136</v>
      </c>
      <c r="D87" s="186" t="s">
        <v>54</v>
      </c>
      <c r="E87" s="186" t="s">
        <v>50</v>
      </c>
      <c r="F87" s="186" t="s">
        <v>51</v>
      </c>
      <c r="G87" s="186" t="s">
        <v>137</v>
      </c>
      <c r="H87" s="186" t="s">
        <v>138</v>
      </c>
      <c r="I87" s="186" t="s">
        <v>139</v>
      </c>
      <c r="J87" s="186" t="s">
        <v>132</v>
      </c>
      <c r="K87" s="187" t="s">
        <v>140</v>
      </c>
      <c r="L87" s="188"/>
      <c r="M87" s="95" t="s">
        <v>19</v>
      </c>
      <c r="N87" s="96" t="s">
        <v>39</v>
      </c>
      <c r="O87" s="96" t="s">
        <v>141</v>
      </c>
      <c r="P87" s="96" t="s">
        <v>142</v>
      </c>
      <c r="Q87" s="96" t="s">
        <v>143</v>
      </c>
      <c r="R87" s="96" t="s">
        <v>144</v>
      </c>
      <c r="S87" s="96" t="s">
        <v>145</v>
      </c>
      <c r="T87" s="97" t="s">
        <v>146</v>
      </c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</row>
    <row r="88" s="2" customFormat="1" ht="22.8" customHeight="1">
      <c r="A88" s="41"/>
      <c r="B88" s="42"/>
      <c r="C88" s="102" t="s">
        <v>147</v>
      </c>
      <c r="D88" s="43"/>
      <c r="E88" s="43"/>
      <c r="F88" s="43"/>
      <c r="G88" s="43"/>
      <c r="H88" s="43"/>
      <c r="I88" s="43"/>
      <c r="J88" s="189">
        <f>BK88</f>
        <v>0</v>
      </c>
      <c r="K88" s="43"/>
      <c r="L88" s="47"/>
      <c r="M88" s="98"/>
      <c r="N88" s="190"/>
      <c r="O88" s="99"/>
      <c r="P88" s="191">
        <f>P89</f>
        <v>0</v>
      </c>
      <c r="Q88" s="99"/>
      <c r="R88" s="191">
        <f>R89</f>
        <v>428.89019519999994</v>
      </c>
      <c r="S88" s="99"/>
      <c r="T88" s="192">
        <f>T89</f>
        <v>30.790000000000003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133</v>
      </c>
      <c r="BK88" s="193">
        <f>BK89</f>
        <v>0</v>
      </c>
    </row>
    <row r="89" s="11" customFormat="1" ht="25.92" customHeight="1">
      <c r="A89" s="11"/>
      <c r="B89" s="194"/>
      <c r="C89" s="195"/>
      <c r="D89" s="196" t="s">
        <v>68</v>
      </c>
      <c r="E89" s="197" t="s">
        <v>233</v>
      </c>
      <c r="F89" s="197" t="s">
        <v>234</v>
      </c>
      <c r="G89" s="195"/>
      <c r="H89" s="195"/>
      <c r="I89" s="198"/>
      <c r="J89" s="199">
        <f>BK89</f>
        <v>0</v>
      </c>
      <c r="K89" s="195"/>
      <c r="L89" s="200"/>
      <c r="M89" s="201"/>
      <c r="N89" s="202"/>
      <c r="O89" s="202"/>
      <c r="P89" s="203">
        <f>P90+P177+P188+P193+P226+P233+P239+P246</f>
        <v>0</v>
      </c>
      <c r="Q89" s="202"/>
      <c r="R89" s="203">
        <f>R90+R177+R188+R193+R226+R233+R239+R246</f>
        <v>428.89019519999994</v>
      </c>
      <c r="S89" s="202"/>
      <c r="T89" s="204">
        <f>T90+T177+T188+T193+T226+T233+T239+T246</f>
        <v>30.790000000000003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5" t="s">
        <v>77</v>
      </c>
      <c r="AT89" s="206" t="s">
        <v>68</v>
      </c>
      <c r="AU89" s="206" t="s">
        <v>69</v>
      </c>
      <c r="AY89" s="205" t="s">
        <v>151</v>
      </c>
      <c r="BK89" s="207">
        <f>BK90+BK177+BK188+BK193+BK226+BK233+BK239+BK246</f>
        <v>0</v>
      </c>
    </row>
    <row r="90" s="11" customFormat="1" ht="22.8" customHeight="1">
      <c r="A90" s="11"/>
      <c r="B90" s="194"/>
      <c r="C90" s="195"/>
      <c r="D90" s="196" t="s">
        <v>68</v>
      </c>
      <c r="E90" s="243" t="s">
        <v>77</v>
      </c>
      <c r="F90" s="243" t="s">
        <v>235</v>
      </c>
      <c r="G90" s="195"/>
      <c r="H90" s="195"/>
      <c r="I90" s="198"/>
      <c r="J90" s="244">
        <f>BK90</f>
        <v>0</v>
      </c>
      <c r="K90" s="195"/>
      <c r="L90" s="200"/>
      <c r="M90" s="201"/>
      <c r="N90" s="202"/>
      <c r="O90" s="202"/>
      <c r="P90" s="203">
        <f>SUM(P91:P176)</f>
        <v>0</v>
      </c>
      <c r="Q90" s="202"/>
      <c r="R90" s="203">
        <f>SUM(R91:R176)</f>
        <v>0.90905800000000003</v>
      </c>
      <c r="S90" s="202"/>
      <c r="T90" s="204">
        <f>SUM(T91:T176)</f>
        <v>30.690000000000001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205" t="s">
        <v>77</v>
      </c>
      <c r="AT90" s="206" t="s">
        <v>68</v>
      </c>
      <c r="AU90" s="206" t="s">
        <v>77</v>
      </c>
      <c r="AY90" s="205" t="s">
        <v>151</v>
      </c>
      <c r="BK90" s="207">
        <f>SUM(BK91:BK176)</f>
        <v>0</v>
      </c>
    </row>
    <row r="91" s="2" customFormat="1" ht="24.15" customHeight="1">
      <c r="A91" s="41"/>
      <c r="B91" s="42"/>
      <c r="C91" s="208" t="s">
        <v>77</v>
      </c>
      <c r="D91" s="208" t="s">
        <v>152</v>
      </c>
      <c r="E91" s="209" t="s">
        <v>236</v>
      </c>
      <c r="F91" s="210" t="s">
        <v>237</v>
      </c>
      <c r="G91" s="211" t="s">
        <v>238</v>
      </c>
      <c r="H91" s="212">
        <v>1541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743</v>
      </c>
    </row>
    <row r="92" s="2" customFormat="1">
      <c r="A92" s="41"/>
      <c r="B92" s="42"/>
      <c r="C92" s="43"/>
      <c r="D92" s="245" t="s">
        <v>241</v>
      </c>
      <c r="E92" s="43"/>
      <c r="F92" s="246" t="s">
        <v>242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744</v>
      </c>
      <c r="G93" s="222"/>
      <c r="H93" s="226">
        <v>1541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77</v>
      </c>
      <c r="AY93" s="232" t="s">
        <v>151</v>
      </c>
    </row>
    <row r="94" s="2" customFormat="1" ht="24.15" customHeight="1">
      <c r="A94" s="41"/>
      <c r="B94" s="42"/>
      <c r="C94" s="208" t="s">
        <v>79</v>
      </c>
      <c r="D94" s="208" t="s">
        <v>152</v>
      </c>
      <c r="E94" s="209" t="s">
        <v>745</v>
      </c>
      <c r="F94" s="210" t="s">
        <v>746</v>
      </c>
      <c r="G94" s="211" t="s">
        <v>245</v>
      </c>
      <c r="H94" s="212">
        <v>1541</v>
      </c>
      <c r="I94" s="213"/>
      <c r="J94" s="214">
        <f>ROUND(I94*H94,2)</f>
        <v>0</v>
      </c>
      <c r="K94" s="210" t="s">
        <v>239</v>
      </c>
      <c r="L94" s="47"/>
      <c r="M94" s="215" t="s">
        <v>19</v>
      </c>
      <c r="N94" s="216" t="s">
        <v>40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150</v>
      </c>
      <c r="AT94" s="219" t="s">
        <v>152</v>
      </c>
      <c r="AU94" s="219" t="s">
        <v>79</v>
      </c>
      <c r="AY94" s="20" t="s">
        <v>151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77</v>
      </c>
      <c r="BK94" s="220">
        <f>ROUND(I94*H94,2)</f>
        <v>0</v>
      </c>
      <c r="BL94" s="20" t="s">
        <v>150</v>
      </c>
      <c r="BM94" s="219" t="s">
        <v>747</v>
      </c>
    </row>
    <row r="95" s="2" customFormat="1">
      <c r="A95" s="41"/>
      <c r="B95" s="42"/>
      <c r="C95" s="43"/>
      <c r="D95" s="245" t="s">
        <v>241</v>
      </c>
      <c r="E95" s="43"/>
      <c r="F95" s="246" t="s">
        <v>748</v>
      </c>
      <c r="G95" s="43"/>
      <c r="H95" s="43"/>
      <c r="I95" s="247"/>
      <c r="J95" s="43"/>
      <c r="K95" s="43"/>
      <c r="L95" s="47"/>
      <c r="M95" s="248"/>
      <c r="N95" s="24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241</v>
      </c>
      <c r="AU95" s="20" t="s">
        <v>79</v>
      </c>
    </row>
    <row r="96" s="12" customFormat="1">
      <c r="A96" s="12"/>
      <c r="B96" s="221"/>
      <c r="C96" s="222"/>
      <c r="D96" s="223" t="s">
        <v>175</v>
      </c>
      <c r="E96" s="224" t="s">
        <v>19</v>
      </c>
      <c r="F96" s="225" t="s">
        <v>744</v>
      </c>
      <c r="G96" s="222"/>
      <c r="H96" s="226">
        <v>1541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175</v>
      </c>
      <c r="AU96" s="232" t="s">
        <v>79</v>
      </c>
      <c r="AV96" s="12" t="s">
        <v>79</v>
      </c>
      <c r="AW96" s="12" t="s">
        <v>31</v>
      </c>
      <c r="AX96" s="12" t="s">
        <v>69</v>
      </c>
      <c r="AY96" s="232" t="s">
        <v>151</v>
      </c>
    </row>
    <row r="97" s="14" customFormat="1">
      <c r="A97" s="14"/>
      <c r="B97" s="250"/>
      <c r="C97" s="251"/>
      <c r="D97" s="223" t="s">
        <v>175</v>
      </c>
      <c r="E97" s="252" t="s">
        <v>19</v>
      </c>
      <c r="F97" s="253" t="s">
        <v>249</v>
      </c>
      <c r="G97" s="251"/>
      <c r="H97" s="254">
        <v>1541</v>
      </c>
      <c r="I97" s="255"/>
      <c r="J97" s="251"/>
      <c r="K97" s="251"/>
      <c r="L97" s="256"/>
      <c r="M97" s="257"/>
      <c r="N97" s="258"/>
      <c r="O97" s="258"/>
      <c r="P97" s="258"/>
      <c r="Q97" s="258"/>
      <c r="R97" s="258"/>
      <c r="S97" s="258"/>
      <c r="T97" s="25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0" t="s">
        <v>175</v>
      </c>
      <c r="AU97" s="260" t="s">
        <v>79</v>
      </c>
      <c r="AV97" s="14" t="s">
        <v>150</v>
      </c>
      <c r="AW97" s="14" t="s">
        <v>31</v>
      </c>
      <c r="AX97" s="14" t="s">
        <v>77</v>
      </c>
      <c r="AY97" s="260" t="s">
        <v>151</v>
      </c>
    </row>
    <row r="98" s="2" customFormat="1" ht="21.75" customHeight="1">
      <c r="A98" s="41"/>
      <c r="B98" s="42"/>
      <c r="C98" s="208" t="s">
        <v>160</v>
      </c>
      <c r="D98" s="208" t="s">
        <v>152</v>
      </c>
      <c r="E98" s="209" t="s">
        <v>250</v>
      </c>
      <c r="F98" s="210" t="s">
        <v>251</v>
      </c>
      <c r="G98" s="211" t="s">
        <v>238</v>
      </c>
      <c r="H98" s="212">
        <v>23</v>
      </c>
      <c r="I98" s="213"/>
      <c r="J98" s="214">
        <f>ROUND(I98*H98,2)</f>
        <v>0</v>
      </c>
      <c r="K98" s="210" t="s">
        <v>239</v>
      </c>
      <c r="L98" s="47"/>
      <c r="M98" s="215" t="s">
        <v>19</v>
      </c>
      <c r="N98" s="216" t="s">
        <v>40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150</v>
      </c>
      <c r="AT98" s="219" t="s">
        <v>152</v>
      </c>
      <c r="AU98" s="219" t="s">
        <v>79</v>
      </c>
      <c r="AY98" s="20" t="s">
        <v>151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77</v>
      </c>
      <c r="BK98" s="220">
        <f>ROUND(I98*H98,2)</f>
        <v>0</v>
      </c>
      <c r="BL98" s="20" t="s">
        <v>150</v>
      </c>
      <c r="BM98" s="219" t="s">
        <v>749</v>
      </c>
    </row>
    <row r="99" s="2" customFormat="1">
      <c r="A99" s="41"/>
      <c r="B99" s="42"/>
      <c r="C99" s="43"/>
      <c r="D99" s="245" t="s">
        <v>241</v>
      </c>
      <c r="E99" s="43"/>
      <c r="F99" s="246" t="s">
        <v>253</v>
      </c>
      <c r="G99" s="43"/>
      <c r="H99" s="43"/>
      <c r="I99" s="247"/>
      <c r="J99" s="43"/>
      <c r="K99" s="43"/>
      <c r="L99" s="47"/>
      <c r="M99" s="248"/>
      <c r="N99" s="249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241</v>
      </c>
      <c r="AU99" s="20" t="s">
        <v>79</v>
      </c>
    </row>
    <row r="100" s="12" customFormat="1">
      <c r="A100" s="12"/>
      <c r="B100" s="221"/>
      <c r="C100" s="222"/>
      <c r="D100" s="223" t="s">
        <v>175</v>
      </c>
      <c r="E100" s="224" t="s">
        <v>19</v>
      </c>
      <c r="F100" s="225" t="s">
        <v>354</v>
      </c>
      <c r="G100" s="222"/>
      <c r="H100" s="226">
        <v>23</v>
      </c>
      <c r="I100" s="227"/>
      <c r="J100" s="222"/>
      <c r="K100" s="222"/>
      <c r="L100" s="228"/>
      <c r="M100" s="229"/>
      <c r="N100" s="230"/>
      <c r="O100" s="230"/>
      <c r="P100" s="230"/>
      <c r="Q100" s="230"/>
      <c r="R100" s="230"/>
      <c r="S100" s="230"/>
      <c r="T100" s="231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32" t="s">
        <v>175</v>
      </c>
      <c r="AU100" s="232" t="s">
        <v>79</v>
      </c>
      <c r="AV100" s="12" t="s">
        <v>79</v>
      </c>
      <c r="AW100" s="12" t="s">
        <v>31</v>
      </c>
      <c r="AX100" s="12" t="s">
        <v>77</v>
      </c>
      <c r="AY100" s="232" t="s">
        <v>151</v>
      </c>
    </row>
    <row r="101" s="2" customFormat="1" ht="21.75" customHeight="1">
      <c r="A101" s="41"/>
      <c r="B101" s="42"/>
      <c r="C101" s="208" t="s">
        <v>150</v>
      </c>
      <c r="D101" s="208" t="s">
        <v>152</v>
      </c>
      <c r="E101" s="209" t="s">
        <v>750</v>
      </c>
      <c r="F101" s="210" t="s">
        <v>751</v>
      </c>
      <c r="G101" s="211" t="s">
        <v>238</v>
      </c>
      <c r="H101" s="212">
        <v>1</v>
      </c>
      <c r="I101" s="213"/>
      <c r="J101" s="214">
        <f>ROUND(I101*H101,2)</f>
        <v>0</v>
      </c>
      <c r="K101" s="210" t="s">
        <v>239</v>
      </c>
      <c r="L101" s="47"/>
      <c r="M101" s="215" t="s">
        <v>19</v>
      </c>
      <c r="N101" s="216" t="s">
        <v>40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150</v>
      </c>
      <c r="AT101" s="219" t="s">
        <v>152</v>
      </c>
      <c r="AU101" s="219" t="s">
        <v>79</v>
      </c>
      <c r="AY101" s="20" t="s">
        <v>151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77</v>
      </c>
      <c r="BK101" s="220">
        <f>ROUND(I101*H101,2)</f>
        <v>0</v>
      </c>
      <c r="BL101" s="20" t="s">
        <v>150</v>
      </c>
      <c r="BM101" s="219" t="s">
        <v>752</v>
      </c>
    </row>
    <row r="102" s="2" customFormat="1">
      <c r="A102" s="41"/>
      <c r="B102" s="42"/>
      <c r="C102" s="43"/>
      <c r="D102" s="245" t="s">
        <v>241</v>
      </c>
      <c r="E102" s="43"/>
      <c r="F102" s="246" t="s">
        <v>753</v>
      </c>
      <c r="G102" s="43"/>
      <c r="H102" s="43"/>
      <c r="I102" s="247"/>
      <c r="J102" s="43"/>
      <c r="K102" s="43"/>
      <c r="L102" s="47"/>
      <c r="M102" s="248"/>
      <c r="N102" s="24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241</v>
      </c>
      <c r="AU102" s="20" t="s">
        <v>79</v>
      </c>
    </row>
    <row r="103" s="2" customFormat="1" ht="16.5" customHeight="1">
      <c r="A103" s="41"/>
      <c r="B103" s="42"/>
      <c r="C103" s="208" t="s">
        <v>167</v>
      </c>
      <c r="D103" s="208" t="s">
        <v>152</v>
      </c>
      <c r="E103" s="209" t="s">
        <v>754</v>
      </c>
      <c r="F103" s="210" t="s">
        <v>755</v>
      </c>
      <c r="G103" s="211" t="s">
        <v>238</v>
      </c>
      <c r="H103" s="212">
        <v>1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756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757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2" customFormat="1" ht="24.15" customHeight="1">
      <c r="A105" s="41"/>
      <c r="B105" s="42"/>
      <c r="C105" s="208" t="s">
        <v>171</v>
      </c>
      <c r="D105" s="208" t="s">
        <v>152</v>
      </c>
      <c r="E105" s="209" t="s">
        <v>254</v>
      </c>
      <c r="F105" s="210" t="s">
        <v>255</v>
      </c>
      <c r="G105" s="211" t="s">
        <v>238</v>
      </c>
      <c r="H105" s="212">
        <v>23</v>
      </c>
      <c r="I105" s="213"/>
      <c r="J105" s="214">
        <f>ROUND(I105*H105,2)</f>
        <v>0</v>
      </c>
      <c r="K105" s="210" t="s">
        <v>239</v>
      </c>
      <c r="L105" s="47"/>
      <c r="M105" s="215" t="s">
        <v>19</v>
      </c>
      <c r="N105" s="216" t="s">
        <v>40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150</v>
      </c>
      <c r="AT105" s="219" t="s">
        <v>152</v>
      </c>
      <c r="AU105" s="219" t="s">
        <v>79</v>
      </c>
      <c r="AY105" s="20" t="s">
        <v>151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77</v>
      </c>
      <c r="BK105" s="220">
        <f>ROUND(I105*H105,2)</f>
        <v>0</v>
      </c>
      <c r="BL105" s="20" t="s">
        <v>150</v>
      </c>
      <c r="BM105" s="219" t="s">
        <v>758</v>
      </c>
    </row>
    <row r="106" s="2" customFormat="1">
      <c r="A106" s="41"/>
      <c r="B106" s="42"/>
      <c r="C106" s="43"/>
      <c r="D106" s="245" t="s">
        <v>241</v>
      </c>
      <c r="E106" s="43"/>
      <c r="F106" s="246" t="s">
        <v>257</v>
      </c>
      <c r="G106" s="43"/>
      <c r="H106" s="43"/>
      <c r="I106" s="247"/>
      <c r="J106" s="43"/>
      <c r="K106" s="43"/>
      <c r="L106" s="47"/>
      <c r="M106" s="248"/>
      <c r="N106" s="249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241</v>
      </c>
      <c r="AU106" s="20" t="s">
        <v>79</v>
      </c>
    </row>
    <row r="107" s="12" customFormat="1">
      <c r="A107" s="12"/>
      <c r="B107" s="221"/>
      <c r="C107" s="222"/>
      <c r="D107" s="223" t="s">
        <v>175</v>
      </c>
      <c r="E107" s="224" t="s">
        <v>19</v>
      </c>
      <c r="F107" s="225" t="s">
        <v>354</v>
      </c>
      <c r="G107" s="222"/>
      <c r="H107" s="226">
        <v>23</v>
      </c>
      <c r="I107" s="227"/>
      <c r="J107" s="222"/>
      <c r="K107" s="222"/>
      <c r="L107" s="228"/>
      <c r="M107" s="229"/>
      <c r="N107" s="230"/>
      <c r="O107" s="230"/>
      <c r="P107" s="230"/>
      <c r="Q107" s="230"/>
      <c r="R107" s="230"/>
      <c r="S107" s="230"/>
      <c r="T107" s="231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175</v>
      </c>
      <c r="AU107" s="232" t="s">
        <v>79</v>
      </c>
      <c r="AV107" s="12" t="s">
        <v>79</v>
      </c>
      <c r="AW107" s="12" t="s">
        <v>31</v>
      </c>
      <c r="AX107" s="12" t="s">
        <v>77</v>
      </c>
      <c r="AY107" s="232" t="s">
        <v>151</v>
      </c>
    </row>
    <row r="108" s="2" customFormat="1" ht="16.5" customHeight="1">
      <c r="A108" s="41"/>
      <c r="B108" s="42"/>
      <c r="C108" s="208" t="s">
        <v>177</v>
      </c>
      <c r="D108" s="208" t="s">
        <v>152</v>
      </c>
      <c r="E108" s="209" t="s">
        <v>258</v>
      </c>
      <c r="F108" s="210" t="s">
        <v>259</v>
      </c>
      <c r="G108" s="211" t="s">
        <v>245</v>
      </c>
      <c r="H108" s="212">
        <v>1541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759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261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744</v>
      </c>
      <c r="G110" s="222"/>
      <c r="H110" s="226">
        <v>1541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77</v>
      </c>
      <c r="AY110" s="232" t="s">
        <v>151</v>
      </c>
    </row>
    <row r="111" s="2" customFormat="1" ht="16.5" customHeight="1">
      <c r="A111" s="41"/>
      <c r="B111" s="42"/>
      <c r="C111" s="208" t="s">
        <v>181</v>
      </c>
      <c r="D111" s="208" t="s">
        <v>152</v>
      </c>
      <c r="E111" s="209" t="s">
        <v>262</v>
      </c>
      <c r="F111" s="210" t="s">
        <v>263</v>
      </c>
      <c r="G111" s="211" t="s">
        <v>238</v>
      </c>
      <c r="H111" s="212">
        <v>23</v>
      </c>
      <c r="I111" s="213"/>
      <c r="J111" s="214">
        <f>ROUND(I111*H111,2)</f>
        <v>0</v>
      </c>
      <c r="K111" s="210" t="s">
        <v>239</v>
      </c>
      <c r="L111" s="47"/>
      <c r="M111" s="215" t="s">
        <v>19</v>
      </c>
      <c r="N111" s="216" t="s">
        <v>40</v>
      </c>
      <c r="O111" s="87"/>
      <c r="P111" s="217">
        <f>O111*H111</f>
        <v>0</v>
      </c>
      <c r="Q111" s="217">
        <v>0.00018000000000000001</v>
      </c>
      <c r="R111" s="217">
        <f>Q111*H111</f>
        <v>0.0041400000000000005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150</v>
      </c>
      <c r="AT111" s="219" t="s">
        <v>152</v>
      </c>
      <c r="AU111" s="219" t="s">
        <v>79</v>
      </c>
      <c r="AY111" s="20" t="s">
        <v>151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77</v>
      </c>
      <c r="BK111" s="220">
        <f>ROUND(I111*H111,2)</f>
        <v>0</v>
      </c>
      <c r="BL111" s="20" t="s">
        <v>150</v>
      </c>
      <c r="BM111" s="219" t="s">
        <v>760</v>
      </c>
    </row>
    <row r="112" s="2" customFormat="1">
      <c r="A112" s="41"/>
      <c r="B112" s="42"/>
      <c r="C112" s="43"/>
      <c r="D112" s="245" t="s">
        <v>241</v>
      </c>
      <c r="E112" s="43"/>
      <c r="F112" s="246" t="s">
        <v>265</v>
      </c>
      <c r="G112" s="43"/>
      <c r="H112" s="43"/>
      <c r="I112" s="247"/>
      <c r="J112" s="43"/>
      <c r="K112" s="43"/>
      <c r="L112" s="47"/>
      <c r="M112" s="248"/>
      <c r="N112" s="249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241</v>
      </c>
      <c r="AU112" s="20" t="s">
        <v>79</v>
      </c>
    </row>
    <row r="113" s="12" customFormat="1">
      <c r="A113" s="12"/>
      <c r="B113" s="221"/>
      <c r="C113" s="222"/>
      <c r="D113" s="223" t="s">
        <v>175</v>
      </c>
      <c r="E113" s="224" t="s">
        <v>19</v>
      </c>
      <c r="F113" s="225" t="s">
        <v>354</v>
      </c>
      <c r="G113" s="222"/>
      <c r="H113" s="226">
        <v>23</v>
      </c>
      <c r="I113" s="227"/>
      <c r="J113" s="222"/>
      <c r="K113" s="222"/>
      <c r="L113" s="228"/>
      <c r="M113" s="229"/>
      <c r="N113" s="230"/>
      <c r="O113" s="230"/>
      <c r="P113" s="230"/>
      <c r="Q113" s="230"/>
      <c r="R113" s="230"/>
      <c r="S113" s="230"/>
      <c r="T113" s="231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32" t="s">
        <v>175</v>
      </c>
      <c r="AU113" s="232" t="s">
        <v>79</v>
      </c>
      <c r="AV113" s="12" t="s">
        <v>79</v>
      </c>
      <c r="AW113" s="12" t="s">
        <v>31</v>
      </c>
      <c r="AX113" s="12" t="s">
        <v>77</v>
      </c>
      <c r="AY113" s="232" t="s">
        <v>151</v>
      </c>
    </row>
    <row r="114" s="2" customFormat="1" ht="16.5" customHeight="1">
      <c r="A114" s="41"/>
      <c r="B114" s="42"/>
      <c r="C114" s="208" t="s">
        <v>185</v>
      </c>
      <c r="D114" s="208" t="s">
        <v>152</v>
      </c>
      <c r="E114" s="209" t="s">
        <v>761</v>
      </c>
      <c r="F114" s="210" t="s">
        <v>762</v>
      </c>
      <c r="G114" s="211" t="s">
        <v>238</v>
      </c>
      <c r="H114" s="212">
        <v>1</v>
      </c>
      <c r="I114" s="213"/>
      <c r="J114" s="214">
        <f>ROUND(I114*H114,2)</f>
        <v>0</v>
      </c>
      <c r="K114" s="210" t="s">
        <v>239</v>
      </c>
      <c r="L114" s="47"/>
      <c r="M114" s="215" t="s">
        <v>19</v>
      </c>
      <c r="N114" s="216" t="s">
        <v>40</v>
      </c>
      <c r="O114" s="87"/>
      <c r="P114" s="217">
        <f>O114*H114</f>
        <v>0</v>
      </c>
      <c r="Q114" s="217">
        <v>0.00036000000000000002</v>
      </c>
      <c r="R114" s="217">
        <f>Q114*H114</f>
        <v>0.00036000000000000002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150</v>
      </c>
      <c r="AT114" s="219" t="s">
        <v>152</v>
      </c>
      <c r="AU114" s="219" t="s">
        <v>79</v>
      </c>
      <c r="AY114" s="20" t="s">
        <v>151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77</v>
      </c>
      <c r="BK114" s="220">
        <f>ROUND(I114*H114,2)</f>
        <v>0</v>
      </c>
      <c r="BL114" s="20" t="s">
        <v>150</v>
      </c>
      <c r="BM114" s="219" t="s">
        <v>763</v>
      </c>
    </row>
    <row r="115" s="2" customFormat="1">
      <c r="A115" s="41"/>
      <c r="B115" s="42"/>
      <c r="C115" s="43"/>
      <c r="D115" s="245" t="s">
        <v>241</v>
      </c>
      <c r="E115" s="43"/>
      <c r="F115" s="246" t="s">
        <v>764</v>
      </c>
      <c r="G115" s="43"/>
      <c r="H115" s="43"/>
      <c r="I115" s="247"/>
      <c r="J115" s="43"/>
      <c r="K115" s="43"/>
      <c r="L115" s="47"/>
      <c r="M115" s="248"/>
      <c r="N115" s="24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241</v>
      </c>
      <c r="AU115" s="20" t="s">
        <v>79</v>
      </c>
    </row>
    <row r="116" s="2" customFormat="1" ht="16.5" customHeight="1">
      <c r="A116" s="41"/>
      <c r="B116" s="42"/>
      <c r="C116" s="208" t="s">
        <v>189</v>
      </c>
      <c r="D116" s="208" t="s">
        <v>152</v>
      </c>
      <c r="E116" s="209" t="s">
        <v>266</v>
      </c>
      <c r="F116" s="210" t="s">
        <v>267</v>
      </c>
      <c r="G116" s="211" t="s">
        <v>238</v>
      </c>
      <c r="H116" s="212">
        <v>23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765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269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354</v>
      </c>
      <c r="G118" s="222"/>
      <c r="H118" s="226">
        <v>23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77</v>
      </c>
      <c r="AY118" s="232" t="s">
        <v>151</v>
      </c>
    </row>
    <row r="119" s="2" customFormat="1" ht="16.5" customHeight="1">
      <c r="A119" s="41"/>
      <c r="B119" s="42"/>
      <c r="C119" s="208" t="s">
        <v>193</v>
      </c>
      <c r="D119" s="208" t="s">
        <v>152</v>
      </c>
      <c r="E119" s="209" t="s">
        <v>766</v>
      </c>
      <c r="F119" s="210" t="s">
        <v>767</v>
      </c>
      <c r="G119" s="211" t="s">
        <v>238</v>
      </c>
      <c r="H119" s="212">
        <v>1</v>
      </c>
      <c r="I119" s="213"/>
      <c r="J119" s="214">
        <f>ROUND(I119*H119,2)</f>
        <v>0</v>
      </c>
      <c r="K119" s="210" t="s">
        <v>239</v>
      </c>
      <c r="L119" s="47"/>
      <c r="M119" s="215" t="s">
        <v>19</v>
      </c>
      <c r="N119" s="216" t="s">
        <v>40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150</v>
      </c>
      <c r="AT119" s="219" t="s">
        <v>152</v>
      </c>
      <c r="AU119" s="219" t="s">
        <v>79</v>
      </c>
      <c r="AY119" s="20" t="s">
        <v>151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77</v>
      </c>
      <c r="BK119" s="220">
        <f>ROUND(I119*H119,2)</f>
        <v>0</v>
      </c>
      <c r="BL119" s="20" t="s">
        <v>150</v>
      </c>
      <c r="BM119" s="219" t="s">
        <v>768</v>
      </c>
    </row>
    <row r="120" s="2" customFormat="1">
      <c r="A120" s="41"/>
      <c r="B120" s="42"/>
      <c r="C120" s="43"/>
      <c r="D120" s="245" t="s">
        <v>241</v>
      </c>
      <c r="E120" s="43"/>
      <c r="F120" s="246" t="s">
        <v>769</v>
      </c>
      <c r="G120" s="43"/>
      <c r="H120" s="43"/>
      <c r="I120" s="247"/>
      <c r="J120" s="43"/>
      <c r="K120" s="43"/>
      <c r="L120" s="47"/>
      <c r="M120" s="248"/>
      <c r="N120" s="249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241</v>
      </c>
      <c r="AU120" s="20" t="s">
        <v>79</v>
      </c>
    </row>
    <row r="121" s="2" customFormat="1" ht="37.8" customHeight="1">
      <c r="A121" s="41"/>
      <c r="B121" s="42"/>
      <c r="C121" s="208" t="s">
        <v>8</v>
      </c>
      <c r="D121" s="208" t="s">
        <v>152</v>
      </c>
      <c r="E121" s="209" t="s">
        <v>770</v>
      </c>
      <c r="F121" s="210" t="s">
        <v>771</v>
      </c>
      <c r="G121" s="211" t="s">
        <v>245</v>
      </c>
      <c r="H121" s="212">
        <v>30</v>
      </c>
      <c r="I121" s="213"/>
      <c r="J121" s="214">
        <f>ROUND(I121*H121,2)</f>
        <v>0</v>
      </c>
      <c r="K121" s="210" t="s">
        <v>239</v>
      </c>
      <c r="L121" s="47"/>
      <c r="M121" s="215" t="s">
        <v>19</v>
      </c>
      <c r="N121" s="216" t="s">
        <v>40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0.098000000000000004</v>
      </c>
      <c r="T121" s="218">
        <f>S121*H121</f>
        <v>2.9399999999999999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150</v>
      </c>
      <c r="AT121" s="219" t="s">
        <v>152</v>
      </c>
      <c r="AU121" s="219" t="s">
        <v>79</v>
      </c>
      <c r="AY121" s="20" t="s">
        <v>151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77</v>
      </c>
      <c r="BK121" s="220">
        <f>ROUND(I121*H121,2)</f>
        <v>0</v>
      </c>
      <c r="BL121" s="20" t="s">
        <v>150</v>
      </c>
      <c r="BM121" s="219" t="s">
        <v>772</v>
      </c>
    </row>
    <row r="122" s="2" customFormat="1">
      <c r="A122" s="41"/>
      <c r="B122" s="42"/>
      <c r="C122" s="43"/>
      <c r="D122" s="245" t="s">
        <v>241</v>
      </c>
      <c r="E122" s="43"/>
      <c r="F122" s="246" t="s">
        <v>773</v>
      </c>
      <c r="G122" s="43"/>
      <c r="H122" s="43"/>
      <c r="I122" s="247"/>
      <c r="J122" s="43"/>
      <c r="K122" s="43"/>
      <c r="L122" s="47"/>
      <c r="M122" s="248"/>
      <c r="N122" s="24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241</v>
      </c>
      <c r="AU122" s="20" t="s">
        <v>79</v>
      </c>
    </row>
    <row r="123" s="2" customFormat="1" ht="24.15" customHeight="1">
      <c r="A123" s="41"/>
      <c r="B123" s="42"/>
      <c r="C123" s="208" t="s">
        <v>200</v>
      </c>
      <c r="D123" s="208" t="s">
        <v>152</v>
      </c>
      <c r="E123" s="209" t="s">
        <v>270</v>
      </c>
      <c r="F123" s="210" t="s">
        <v>271</v>
      </c>
      <c r="G123" s="211" t="s">
        <v>245</v>
      </c>
      <c r="H123" s="212">
        <v>50</v>
      </c>
      <c r="I123" s="213"/>
      <c r="J123" s="214">
        <f>ROUND(I123*H123,2)</f>
        <v>0</v>
      </c>
      <c r="K123" s="210" t="s">
        <v>239</v>
      </c>
      <c r="L123" s="47"/>
      <c r="M123" s="215" t="s">
        <v>19</v>
      </c>
      <c r="N123" s="216" t="s">
        <v>40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0.35499999999999998</v>
      </c>
      <c r="T123" s="218">
        <f>S123*H123</f>
        <v>17.75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150</v>
      </c>
      <c r="AT123" s="219" t="s">
        <v>152</v>
      </c>
      <c r="AU123" s="219" t="s">
        <v>79</v>
      </c>
      <c r="AY123" s="20" t="s">
        <v>151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77</v>
      </c>
      <c r="BK123" s="220">
        <f>ROUND(I123*H123,2)</f>
        <v>0</v>
      </c>
      <c r="BL123" s="20" t="s">
        <v>150</v>
      </c>
      <c r="BM123" s="219" t="s">
        <v>774</v>
      </c>
    </row>
    <row r="124" s="2" customFormat="1">
      <c r="A124" s="41"/>
      <c r="B124" s="42"/>
      <c r="C124" s="43"/>
      <c r="D124" s="245" t="s">
        <v>241</v>
      </c>
      <c r="E124" s="43"/>
      <c r="F124" s="246" t="s">
        <v>273</v>
      </c>
      <c r="G124" s="43"/>
      <c r="H124" s="43"/>
      <c r="I124" s="247"/>
      <c r="J124" s="43"/>
      <c r="K124" s="43"/>
      <c r="L124" s="47"/>
      <c r="M124" s="248"/>
      <c r="N124" s="249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241</v>
      </c>
      <c r="AU124" s="20" t="s">
        <v>79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517</v>
      </c>
      <c r="G125" s="222"/>
      <c r="H125" s="226">
        <v>50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50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24.15" customHeight="1">
      <c r="A127" s="41"/>
      <c r="B127" s="42"/>
      <c r="C127" s="208" t="s">
        <v>204</v>
      </c>
      <c r="D127" s="208" t="s">
        <v>152</v>
      </c>
      <c r="E127" s="209" t="s">
        <v>274</v>
      </c>
      <c r="F127" s="210" t="s">
        <v>275</v>
      </c>
      <c r="G127" s="211" t="s">
        <v>276</v>
      </c>
      <c r="H127" s="212">
        <v>5</v>
      </c>
      <c r="I127" s="213"/>
      <c r="J127" s="214">
        <f>ROUND(I127*H127,2)</f>
        <v>0</v>
      </c>
      <c r="K127" s="210" t="s">
        <v>239</v>
      </c>
      <c r="L127" s="47"/>
      <c r="M127" s="215" t="s">
        <v>19</v>
      </c>
      <c r="N127" s="216" t="s">
        <v>40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2</v>
      </c>
      <c r="T127" s="218">
        <f>S127*H127</f>
        <v>10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150</v>
      </c>
      <c r="AT127" s="219" t="s">
        <v>152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775</v>
      </c>
    </row>
    <row r="128" s="2" customFormat="1">
      <c r="A128" s="41"/>
      <c r="B128" s="42"/>
      <c r="C128" s="43"/>
      <c r="D128" s="245" t="s">
        <v>241</v>
      </c>
      <c r="E128" s="43"/>
      <c r="F128" s="246" t="s">
        <v>278</v>
      </c>
      <c r="G128" s="43"/>
      <c r="H128" s="43"/>
      <c r="I128" s="247"/>
      <c r="J128" s="43"/>
      <c r="K128" s="43"/>
      <c r="L128" s="47"/>
      <c r="M128" s="248"/>
      <c r="N128" s="24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241</v>
      </c>
      <c r="AU128" s="20" t="s">
        <v>79</v>
      </c>
    </row>
    <row r="129" s="12" customFormat="1">
      <c r="A129" s="12"/>
      <c r="B129" s="221"/>
      <c r="C129" s="222"/>
      <c r="D129" s="223" t="s">
        <v>175</v>
      </c>
      <c r="E129" s="224" t="s">
        <v>19</v>
      </c>
      <c r="F129" s="225" t="s">
        <v>776</v>
      </c>
      <c r="G129" s="222"/>
      <c r="H129" s="226">
        <v>5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175</v>
      </c>
      <c r="AU129" s="232" t="s">
        <v>79</v>
      </c>
      <c r="AV129" s="12" t="s">
        <v>79</v>
      </c>
      <c r="AW129" s="12" t="s">
        <v>31</v>
      </c>
      <c r="AX129" s="12" t="s">
        <v>77</v>
      </c>
      <c r="AY129" s="232" t="s">
        <v>151</v>
      </c>
    </row>
    <row r="130" s="2" customFormat="1" ht="16.5" customHeight="1">
      <c r="A130" s="41"/>
      <c r="B130" s="42"/>
      <c r="C130" s="208" t="s">
        <v>208</v>
      </c>
      <c r="D130" s="208" t="s">
        <v>152</v>
      </c>
      <c r="E130" s="209" t="s">
        <v>291</v>
      </c>
      <c r="F130" s="210" t="s">
        <v>292</v>
      </c>
      <c r="G130" s="211" t="s">
        <v>245</v>
      </c>
      <c r="H130" s="212">
        <v>3663.1399999999999</v>
      </c>
      <c r="I130" s="213"/>
      <c r="J130" s="214">
        <f>ROUND(I130*H130,2)</f>
        <v>0</v>
      </c>
      <c r="K130" s="210" t="s">
        <v>239</v>
      </c>
      <c r="L130" s="47"/>
      <c r="M130" s="215" t="s">
        <v>19</v>
      </c>
      <c r="N130" s="216" t="s">
        <v>40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150</v>
      </c>
      <c r="AT130" s="219" t="s">
        <v>152</v>
      </c>
      <c r="AU130" s="219" t="s">
        <v>79</v>
      </c>
      <c r="AY130" s="20" t="s">
        <v>151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77</v>
      </c>
      <c r="BK130" s="220">
        <f>ROUND(I130*H130,2)</f>
        <v>0</v>
      </c>
      <c r="BL130" s="20" t="s">
        <v>150</v>
      </c>
      <c r="BM130" s="219" t="s">
        <v>777</v>
      </c>
    </row>
    <row r="131" s="2" customFormat="1">
      <c r="A131" s="41"/>
      <c r="B131" s="42"/>
      <c r="C131" s="43"/>
      <c r="D131" s="245" t="s">
        <v>241</v>
      </c>
      <c r="E131" s="43"/>
      <c r="F131" s="246" t="s">
        <v>294</v>
      </c>
      <c r="G131" s="43"/>
      <c r="H131" s="43"/>
      <c r="I131" s="247"/>
      <c r="J131" s="43"/>
      <c r="K131" s="43"/>
      <c r="L131" s="47"/>
      <c r="M131" s="248"/>
      <c r="N131" s="249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241</v>
      </c>
      <c r="AU131" s="20" t="s">
        <v>79</v>
      </c>
    </row>
    <row r="132" s="12" customFormat="1">
      <c r="A132" s="12"/>
      <c r="B132" s="221"/>
      <c r="C132" s="222"/>
      <c r="D132" s="223" t="s">
        <v>175</v>
      </c>
      <c r="E132" s="224" t="s">
        <v>19</v>
      </c>
      <c r="F132" s="225" t="s">
        <v>778</v>
      </c>
      <c r="G132" s="222"/>
      <c r="H132" s="226">
        <v>3663.1399999999999</v>
      </c>
      <c r="I132" s="227"/>
      <c r="J132" s="222"/>
      <c r="K132" s="222"/>
      <c r="L132" s="228"/>
      <c r="M132" s="229"/>
      <c r="N132" s="230"/>
      <c r="O132" s="230"/>
      <c r="P132" s="230"/>
      <c r="Q132" s="230"/>
      <c r="R132" s="230"/>
      <c r="S132" s="230"/>
      <c r="T132" s="231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2" t="s">
        <v>175</v>
      </c>
      <c r="AU132" s="232" t="s">
        <v>79</v>
      </c>
      <c r="AV132" s="12" t="s">
        <v>79</v>
      </c>
      <c r="AW132" s="12" t="s">
        <v>31</v>
      </c>
      <c r="AX132" s="12" t="s">
        <v>69</v>
      </c>
      <c r="AY132" s="232" t="s">
        <v>151</v>
      </c>
    </row>
    <row r="133" s="14" customFormat="1">
      <c r="A133" s="14"/>
      <c r="B133" s="250"/>
      <c r="C133" s="251"/>
      <c r="D133" s="223" t="s">
        <v>175</v>
      </c>
      <c r="E133" s="252" t="s">
        <v>19</v>
      </c>
      <c r="F133" s="253" t="s">
        <v>249</v>
      </c>
      <c r="G133" s="251"/>
      <c r="H133" s="254">
        <v>3663.1399999999999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175</v>
      </c>
      <c r="AU133" s="260" t="s">
        <v>79</v>
      </c>
      <c r="AV133" s="14" t="s">
        <v>150</v>
      </c>
      <c r="AW133" s="14" t="s">
        <v>31</v>
      </c>
      <c r="AX133" s="14" t="s">
        <v>77</v>
      </c>
      <c r="AY133" s="260" t="s">
        <v>151</v>
      </c>
    </row>
    <row r="134" s="2" customFormat="1" ht="24.15" customHeight="1">
      <c r="A134" s="41"/>
      <c r="B134" s="42"/>
      <c r="C134" s="208" t="s">
        <v>212</v>
      </c>
      <c r="D134" s="208" t="s">
        <v>152</v>
      </c>
      <c r="E134" s="209" t="s">
        <v>779</v>
      </c>
      <c r="F134" s="210" t="s">
        <v>780</v>
      </c>
      <c r="G134" s="211" t="s">
        <v>276</v>
      </c>
      <c r="H134" s="212">
        <v>230</v>
      </c>
      <c r="I134" s="213"/>
      <c r="J134" s="214">
        <f>ROUND(I134*H134,2)</f>
        <v>0</v>
      </c>
      <c r="K134" s="210" t="s">
        <v>239</v>
      </c>
      <c r="L134" s="47"/>
      <c r="M134" s="215" t="s">
        <v>19</v>
      </c>
      <c r="N134" s="216" t="s">
        <v>40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150</v>
      </c>
      <c r="AT134" s="219" t="s">
        <v>152</v>
      </c>
      <c r="AU134" s="219" t="s">
        <v>79</v>
      </c>
      <c r="AY134" s="20" t="s">
        <v>151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77</v>
      </c>
      <c r="BK134" s="220">
        <f>ROUND(I134*H134,2)</f>
        <v>0</v>
      </c>
      <c r="BL134" s="20" t="s">
        <v>150</v>
      </c>
      <c r="BM134" s="219" t="s">
        <v>781</v>
      </c>
    </row>
    <row r="135" s="2" customFormat="1">
      <c r="A135" s="41"/>
      <c r="B135" s="42"/>
      <c r="C135" s="43"/>
      <c r="D135" s="245" t="s">
        <v>241</v>
      </c>
      <c r="E135" s="43"/>
      <c r="F135" s="246" t="s">
        <v>782</v>
      </c>
      <c r="G135" s="43"/>
      <c r="H135" s="43"/>
      <c r="I135" s="247"/>
      <c r="J135" s="43"/>
      <c r="K135" s="43"/>
      <c r="L135" s="47"/>
      <c r="M135" s="248"/>
      <c r="N135" s="249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241</v>
      </c>
      <c r="AU135" s="20" t="s">
        <v>79</v>
      </c>
    </row>
    <row r="136" s="12" customFormat="1">
      <c r="A136" s="12"/>
      <c r="B136" s="221"/>
      <c r="C136" s="222"/>
      <c r="D136" s="223" t="s">
        <v>175</v>
      </c>
      <c r="E136" s="224" t="s">
        <v>19</v>
      </c>
      <c r="F136" s="225" t="s">
        <v>783</v>
      </c>
      <c r="G136" s="222"/>
      <c r="H136" s="226">
        <v>230</v>
      </c>
      <c r="I136" s="227"/>
      <c r="J136" s="222"/>
      <c r="K136" s="222"/>
      <c r="L136" s="228"/>
      <c r="M136" s="229"/>
      <c r="N136" s="230"/>
      <c r="O136" s="230"/>
      <c r="P136" s="230"/>
      <c r="Q136" s="230"/>
      <c r="R136" s="230"/>
      <c r="S136" s="230"/>
      <c r="T136" s="23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2" t="s">
        <v>175</v>
      </c>
      <c r="AU136" s="232" t="s">
        <v>79</v>
      </c>
      <c r="AV136" s="12" t="s">
        <v>79</v>
      </c>
      <c r="AW136" s="12" t="s">
        <v>31</v>
      </c>
      <c r="AX136" s="12" t="s">
        <v>69</v>
      </c>
      <c r="AY136" s="232" t="s">
        <v>151</v>
      </c>
    </row>
    <row r="137" s="14" customFormat="1">
      <c r="A137" s="14"/>
      <c r="B137" s="250"/>
      <c r="C137" s="251"/>
      <c r="D137" s="223" t="s">
        <v>175</v>
      </c>
      <c r="E137" s="252" t="s">
        <v>19</v>
      </c>
      <c r="F137" s="253" t="s">
        <v>249</v>
      </c>
      <c r="G137" s="251"/>
      <c r="H137" s="254">
        <v>230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175</v>
      </c>
      <c r="AU137" s="260" t="s">
        <v>79</v>
      </c>
      <c r="AV137" s="14" t="s">
        <v>150</v>
      </c>
      <c r="AW137" s="14" t="s">
        <v>31</v>
      </c>
      <c r="AX137" s="14" t="s">
        <v>77</v>
      </c>
      <c r="AY137" s="260" t="s">
        <v>151</v>
      </c>
    </row>
    <row r="138" s="2" customFormat="1" ht="37.8" customHeight="1">
      <c r="A138" s="41"/>
      <c r="B138" s="42"/>
      <c r="C138" s="208" t="s">
        <v>216</v>
      </c>
      <c r="D138" s="208" t="s">
        <v>152</v>
      </c>
      <c r="E138" s="209" t="s">
        <v>312</v>
      </c>
      <c r="F138" s="210" t="s">
        <v>313</v>
      </c>
      <c r="G138" s="211" t="s">
        <v>276</v>
      </c>
      <c r="H138" s="212">
        <v>1115.0920000000001</v>
      </c>
      <c r="I138" s="213"/>
      <c r="J138" s="214">
        <f>ROUND(I138*H138,2)</f>
        <v>0</v>
      </c>
      <c r="K138" s="210" t="s">
        <v>239</v>
      </c>
      <c r="L138" s="47"/>
      <c r="M138" s="215" t="s">
        <v>19</v>
      </c>
      <c r="N138" s="216" t="s">
        <v>40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150</v>
      </c>
      <c r="AT138" s="219" t="s">
        <v>152</v>
      </c>
      <c r="AU138" s="219" t="s">
        <v>79</v>
      </c>
      <c r="AY138" s="20" t="s">
        <v>151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77</v>
      </c>
      <c r="BK138" s="220">
        <f>ROUND(I138*H138,2)</f>
        <v>0</v>
      </c>
      <c r="BL138" s="20" t="s">
        <v>150</v>
      </c>
      <c r="BM138" s="219" t="s">
        <v>784</v>
      </c>
    </row>
    <row r="139" s="2" customFormat="1">
      <c r="A139" s="41"/>
      <c r="B139" s="42"/>
      <c r="C139" s="43"/>
      <c r="D139" s="245" t="s">
        <v>241</v>
      </c>
      <c r="E139" s="43"/>
      <c r="F139" s="246" t="s">
        <v>315</v>
      </c>
      <c r="G139" s="43"/>
      <c r="H139" s="43"/>
      <c r="I139" s="247"/>
      <c r="J139" s="43"/>
      <c r="K139" s="43"/>
      <c r="L139" s="47"/>
      <c r="M139" s="248"/>
      <c r="N139" s="24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241</v>
      </c>
      <c r="AU139" s="20" t="s">
        <v>79</v>
      </c>
    </row>
    <row r="140" s="12" customFormat="1">
      <c r="A140" s="12"/>
      <c r="B140" s="221"/>
      <c r="C140" s="222"/>
      <c r="D140" s="223" t="s">
        <v>175</v>
      </c>
      <c r="E140" s="224" t="s">
        <v>19</v>
      </c>
      <c r="F140" s="225" t="s">
        <v>785</v>
      </c>
      <c r="G140" s="222"/>
      <c r="H140" s="226">
        <v>86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31</v>
      </c>
      <c r="AX140" s="12" t="s">
        <v>69</v>
      </c>
      <c r="AY140" s="232" t="s">
        <v>151</v>
      </c>
    </row>
    <row r="141" s="12" customFormat="1">
      <c r="A141" s="12"/>
      <c r="B141" s="221"/>
      <c r="C141" s="222"/>
      <c r="D141" s="223" t="s">
        <v>175</v>
      </c>
      <c r="E141" s="224" t="s">
        <v>19</v>
      </c>
      <c r="F141" s="225" t="s">
        <v>786</v>
      </c>
      <c r="G141" s="222"/>
      <c r="H141" s="226">
        <v>1029.0920000000001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175</v>
      </c>
      <c r="AU141" s="232" t="s">
        <v>79</v>
      </c>
      <c r="AV141" s="12" t="s">
        <v>79</v>
      </c>
      <c r="AW141" s="12" t="s">
        <v>31</v>
      </c>
      <c r="AX141" s="12" t="s">
        <v>69</v>
      </c>
      <c r="AY141" s="232" t="s">
        <v>151</v>
      </c>
    </row>
    <row r="142" s="14" customFormat="1">
      <c r="A142" s="14"/>
      <c r="B142" s="250"/>
      <c r="C142" s="251"/>
      <c r="D142" s="223" t="s">
        <v>175</v>
      </c>
      <c r="E142" s="252" t="s">
        <v>19</v>
      </c>
      <c r="F142" s="253" t="s">
        <v>249</v>
      </c>
      <c r="G142" s="251"/>
      <c r="H142" s="254">
        <v>1115.0920000000001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175</v>
      </c>
      <c r="AU142" s="260" t="s">
        <v>79</v>
      </c>
      <c r="AV142" s="14" t="s">
        <v>150</v>
      </c>
      <c r="AW142" s="14" t="s">
        <v>31</v>
      </c>
      <c r="AX142" s="14" t="s">
        <v>77</v>
      </c>
      <c r="AY142" s="260" t="s">
        <v>151</v>
      </c>
    </row>
    <row r="143" s="2" customFormat="1" ht="37.8" customHeight="1">
      <c r="A143" s="41"/>
      <c r="B143" s="42"/>
      <c r="C143" s="208" t="s">
        <v>323</v>
      </c>
      <c r="D143" s="208" t="s">
        <v>152</v>
      </c>
      <c r="E143" s="209" t="s">
        <v>318</v>
      </c>
      <c r="F143" s="210" t="s">
        <v>319</v>
      </c>
      <c r="G143" s="211" t="s">
        <v>276</v>
      </c>
      <c r="H143" s="212">
        <v>6690.5519999999997</v>
      </c>
      <c r="I143" s="213"/>
      <c r="J143" s="214">
        <f>ROUND(I143*H143,2)</f>
        <v>0</v>
      </c>
      <c r="K143" s="210" t="s">
        <v>239</v>
      </c>
      <c r="L143" s="47"/>
      <c r="M143" s="215" t="s">
        <v>19</v>
      </c>
      <c r="N143" s="216" t="s">
        <v>40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150</v>
      </c>
      <c r="AT143" s="219" t="s">
        <v>152</v>
      </c>
      <c r="AU143" s="219" t="s">
        <v>79</v>
      </c>
      <c r="AY143" s="20" t="s">
        <v>151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77</v>
      </c>
      <c r="BK143" s="220">
        <f>ROUND(I143*H143,2)</f>
        <v>0</v>
      </c>
      <c r="BL143" s="20" t="s">
        <v>150</v>
      </c>
      <c r="BM143" s="219" t="s">
        <v>787</v>
      </c>
    </row>
    <row r="144" s="2" customFormat="1">
      <c r="A144" s="41"/>
      <c r="B144" s="42"/>
      <c r="C144" s="43"/>
      <c r="D144" s="245" t="s">
        <v>241</v>
      </c>
      <c r="E144" s="43"/>
      <c r="F144" s="246" t="s">
        <v>321</v>
      </c>
      <c r="G144" s="43"/>
      <c r="H144" s="43"/>
      <c r="I144" s="247"/>
      <c r="J144" s="43"/>
      <c r="K144" s="43"/>
      <c r="L144" s="47"/>
      <c r="M144" s="248"/>
      <c r="N144" s="249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241</v>
      </c>
      <c r="AU144" s="20" t="s">
        <v>79</v>
      </c>
    </row>
    <row r="145" s="12" customFormat="1">
      <c r="A145" s="12"/>
      <c r="B145" s="221"/>
      <c r="C145" s="222"/>
      <c r="D145" s="223" t="s">
        <v>175</v>
      </c>
      <c r="E145" s="224" t="s">
        <v>19</v>
      </c>
      <c r="F145" s="225" t="s">
        <v>788</v>
      </c>
      <c r="G145" s="222"/>
      <c r="H145" s="226">
        <v>6690.5519999999997</v>
      </c>
      <c r="I145" s="227"/>
      <c r="J145" s="222"/>
      <c r="K145" s="222"/>
      <c r="L145" s="228"/>
      <c r="M145" s="229"/>
      <c r="N145" s="230"/>
      <c r="O145" s="230"/>
      <c r="P145" s="230"/>
      <c r="Q145" s="230"/>
      <c r="R145" s="230"/>
      <c r="S145" s="230"/>
      <c r="T145" s="231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2" t="s">
        <v>175</v>
      </c>
      <c r="AU145" s="232" t="s">
        <v>79</v>
      </c>
      <c r="AV145" s="12" t="s">
        <v>79</v>
      </c>
      <c r="AW145" s="12" t="s">
        <v>31</v>
      </c>
      <c r="AX145" s="12" t="s">
        <v>69</v>
      </c>
      <c r="AY145" s="232" t="s">
        <v>151</v>
      </c>
    </row>
    <row r="146" s="14" customFormat="1">
      <c r="A146" s="14"/>
      <c r="B146" s="250"/>
      <c r="C146" s="251"/>
      <c r="D146" s="223" t="s">
        <v>175</v>
      </c>
      <c r="E146" s="252" t="s">
        <v>19</v>
      </c>
      <c r="F146" s="253" t="s">
        <v>249</v>
      </c>
      <c r="G146" s="251"/>
      <c r="H146" s="254">
        <v>6690.5519999999997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175</v>
      </c>
      <c r="AU146" s="260" t="s">
        <v>79</v>
      </c>
      <c r="AV146" s="14" t="s">
        <v>150</v>
      </c>
      <c r="AW146" s="14" t="s">
        <v>31</v>
      </c>
      <c r="AX146" s="14" t="s">
        <v>77</v>
      </c>
      <c r="AY146" s="260" t="s">
        <v>151</v>
      </c>
    </row>
    <row r="147" s="2" customFormat="1" ht="24.15" customHeight="1">
      <c r="A147" s="41"/>
      <c r="B147" s="42"/>
      <c r="C147" s="208" t="s">
        <v>329</v>
      </c>
      <c r="D147" s="208" t="s">
        <v>152</v>
      </c>
      <c r="E147" s="209" t="s">
        <v>324</v>
      </c>
      <c r="F147" s="210" t="s">
        <v>325</v>
      </c>
      <c r="G147" s="211" t="s">
        <v>276</v>
      </c>
      <c r="H147" s="212">
        <v>144</v>
      </c>
      <c r="I147" s="213"/>
      <c r="J147" s="214">
        <f>ROUND(I147*H147,2)</f>
        <v>0</v>
      </c>
      <c r="K147" s="210" t="s">
        <v>239</v>
      </c>
      <c r="L147" s="47"/>
      <c r="M147" s="215" t="s">
        <v>19</v>
      </c>
      <c r="N147" s="216" t="s">
        <v>40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150</v>
      </c>
      <c r="AT147" s="219" t="s">
        <v>152</v>
      </c>
      <c r="AU147" s="219" t="s">
        <v>79</v>
      </c>
      <c r="AY147" s="20" t="s">
        <v>151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77</v>
      </c>
      <c r="BK147" s="220">
        <f>ROUND(I147*H147,2)</f>
        <v>0</v>
      </c>
      <c r="BL147" s="20" t="s">
        <v>150</v>
      </c>
      <c r="BM147" s="219" t="s">
        <v>789</v>
      </c>
    </row>
    <row r="148" s="2" customFormat="1">
      <c r="A148" s="41"/>
      <c r="B148" s="42"/>
      <c r="C148" s="43"/>
      <c r="D148" s="245" t="s">
        <v>241</v>
      </c>
      <c r="E148" s="43"/>
      <c r="F148" s="246" t="s">
        <v>327</v>
      </c>
      <c r="G148" s="43"/>
      <c r="H148" s="43"/>
      <c r="I148" s="247"/>
      <c r="J148" s="43"/>
      <c r="K148" s="43"/>
      <c r="L148" s="47"/>
      <c r="M148" s="248"/>
      <c r="N148" s="24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241</v>
      </c>
      <c r="AU148" s="20" t="s">
        <v>79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790</v>
      </c>
      <c r="G149" s="222"/>
      <c r="H149" s="226">
        <v>144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4" customFormat="1">
      <c r="A150" s="14"/>
      <c r="B150" s="250"/>
      <c r="C150" s="251"/>
      <c r="D150" s="223" t="s">
        <v>175</v>
      </c>
      <c r="E150" s="252" t="s">
        <v>19</v>
      </c>
      <c r="F150" s="253" t="s">
        <v>249</v>
      </c>
      <c r="G150" s="251"/>
      <c r="H150" s="254">
        <v>144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175</v>
      </c>
      <c r="AU150" s="260" t="s">
        <v>79</v>
      </c>
      <c r="AV150" s="14" t="s">
        <v>150</v>
      </c>
      <c r="AW150" s="14" t="s">
        <v>31</v>
      </c>
      <c r="AX150" s="14" t="s">
        <v>77</v>
      </c>
      <c r="AY150" s="260" t="s">
        <v>151</v>
      </c>
    </row>
    <row r="151" s="2" customFormat="1" ht="24.15" customHeight="1">
      <c r="A151" s="41"/>
      <c r="B151" s="42"/>
      <c r="C151" s="208" t="s">
        <v>336</v>
      </c>
      <c r="D151" s="208" t="s">
        <v>152</v>
      </c>
      <c r="E151" s="209" t="s">
        <v>330</v>
      </c>
      <c r="F151" s="210" t="s">
        <v>331</v>
      </c>
      <c r="G151" s="211" t="s">
        <v>332</v>
      </c>
      <c r="H151" s="212">
        <v>2007.1659999999999</v>
      </c>
      <c r="I151" s="213"/>
      <c r="J151" s="214">
        <f>ROUND(I151*H151,2)</f>
        <v>0</v>
      </c>
      <c r="K151" s="210" t="s">
        <v>239</v>
      </c>
      <c r="L151" s="47"/>
      <c r="M151" s="215" t="s">
        <v>19</v>
      </c>
      <c r="N151" s="216" t="s">
        <v>40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150</v>
      </c>
      <c r="AT151" s="219" t="s">
        <v>152</v>
      </c>
      <c r="AU151" s="219" t="s">
        <v>79</v>
      </c>
      <c r="AY151" s="20" t="s">
        <v>151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77</v>
      </c>
      <c r="BK151" s="220">
        <f>ROUND(I151*H151,2)</f>
        <v>0</v>
      </c>
      <c r="BL151" s="20" t="s">
        <v>150</v>
      </c>
      <c r="BM151" s="219" t="s">
        <v>791</v>
      </c>
    </row>
    <row r="152" s="2" customFormat="1">
      <c r="A152" s="41"/>
      <c r="B152" s="42"/>
      <c r="C152" s="43"/>
      <c r="D152" s="245" t="s">
        <v>241</v>
      </c>
      <c r="E152" s="43"/>
      <c r="F152" s="246" t="s">
        <v>334</v>
      </c>
      <c r="G152" s="43"/>
      <c r="H152" s="43"/>
      <c r="I152" s="247"/>
      <c r="J152" s="43"/>
      <c r="K152" s="43"/>
      <c r="L152" s="47"/>
      <c r="M152" s="248"/>
      <c r="N152" s="24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241</v>
      </c>
      <c r="AU152" s="20" t="s">
        <v>79</v>
      </c>
    </row>
    <row r="153" s="12" customFormat="1">
      <c r="A153" s="12"/>
      <c r="B153" s="221"/>
      <c r="C153" s="222"/>
      <c r="D153" s="223" t="s">
        <v>175</v>
      </c>
      <c r="E153" s="224" t="s">
        <v>19</v>
      </c>
      <c r="F153" s="225" t="s">
        <v>792</v>
      </c>
      <c r="G153" s="222"/>
      <c r="H153" s="226">
        <v>2007.1659999999999</v>
      </c>
      <c r="I153" s="227"/>
      <c r="J153" s="222"/>
      <c r="K153" s="222"/>
      <c r="L153" s="228"/>
      <c r="M153" s="229"/>
      <c r="N153" s="230"/>
      <c r="O153" s="230"/>
      <c r="P153" s="230"/>
      <c r="Q153" s="230"/>
      <c r="R153" s="230"/>
      <c r="S153" s="230"/>
      <c r="T153" s="23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32" t="s">
        <v>175</v>
      </c>
      <c r="AU153" s="232" t="s">
        <v>79</v>
      </c>
      <c r="AV153" s="12" t="s">
        <v>79</v>
      </c>
      <c r="AW153" s="12" t="s">
        <v>31</v>
      </c>
      <c r="AX153" s="12" t="s">
        <v>69</v>
      </c>
      <c r="AY153" s="232" t="s">
        <v>151</v>
      </c>
    </row>
    <row r="154" s="14" customFormat="1">
      <c r="A154" s="14"/>
      <c r="B154" s="250"/>
      <c r="C154" s="251"/>
      <c r="D154" s="223" t="s">
        <v>175</v>
      </c>
      <c r="E154" s="252" t="s">
        <v>19</v>
      </c>
      <c r="F154" s="253" t="s">
        <v>249</v>
      </c>
      <c r="G154" s="251"/>
      <c r="H154" s="254">
        <v>2007.1659999999999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175</v>
      </c>
      <c r="AU154" s="260" t="s">
        <v>79</v>
      </c>
      <c r="AV154" s="14" t="s">
        <v>150</v>
      </c>
      <c r="AW154" s="14" t="s">
        <v>31</v>
      </c>
      <c r="AX154" s="14" t="s">
        <v>77</v>
      </c>
      <c r="AY154" s="260" t="s">
        <v>151</v>
      </c>
    </row>
    <row r="155" s="2" customFormat="1" ht="24.15" customHeight="1">
      <c r="A155" s="41"/>
      <c r="B155" s="42"/>
      <c r="C155" s="208" t="s">
        <v>7</v>
      </c>
      <c r="D155" s="208" t="s">
        <v>152</v>
      </c>
      <c r="E155" s="209" t="s">
        <v>337</v>
      </c>
      <c r="F155" s="210" t="s">
        <v>338</v>
      </c>
      <c r="G155" s="211" t="s">
        <v>276</v>
      </c>
      <c r="H155" s="212">
        <v>1115.0920000000001</v>
      </c>
      <c r="I155" s="213"/>
      <c r="J155" s="214">
        <f>ROUND(I155*H155,2)</f>
        <v>0</v>
      </c>
      <c r="K155" s="210" t="s">
        <v>239</v>
      </c>
      <c r="L155" s="47"/>
      <c r="M155" s="215" t="s">
        <v>19</v>
      </c>
      <c r="N155" s="216" t="s">
        <v>40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150</v>
      </c>
      <c r="AT155" s="219" t="s">
        <v>152</v>
      </c>
      <c r="AU155" s="219" t="s">
        <v>79</v>
      </c>
      <c r="AY155" s="20" t="s">
        <v>151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77</v>
      </c>
      <c r="BK155" s="220">
        <f>ROUND(I155*H155,2)</f>
        <v>0</v>
      </c>
      <c r="BL155" s="20" t="s">
        <v>150</v>
      </c>
      <c r="BM155" s="219" t="s">
        <v>793</v>
      </c>
    </row>
    <row r="156" s="2" customFormat="1">
      <c r="A156" s="41"/>
      <c r="B156" s="42"/>
      <c r="C156" s="43"/>
      <c r="D156" s="245" t="s">
        <v>241</v>
      </c>
      <c r="E156" s="43"/>
      <c r="F156" s="246" t="s">
        <v>340</v>
      </c>
      <c r="G156" s="43"/>
      <c r="H156" s="43"/>
      <c r="I156" s="247"/>
      <c r="J156" s="43"/>
      <c r="K156" s="43"/>
      <c r="L156" s="47"/>
      <c r="M156" s="248"/>
      <c r="N156" s="249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241</v>
      </c>
      <c r="AU156" s="20" t="s">
        <v>79</v>
      </c>
    </row>
    <row r="157" s="12" customFormat="1">
      <c r="A157" s="12"/>
      <c r="B157" s="221"/>
      <c r="C157" s="222"/>
      <c r="D157" s="223" t="s">
        <v>175</v>
      </c>
      <c r="E157" s="224" t="s">
        <v>19</v>
      </c>
      <c r="F157" s="225" t="s">
        <v>794</v>
      </c>
      <c r="G157" s="222"/>
      <c r="H157" s="226">
        <v>1115.0920000000001</v>
      </c>
      <c r="I157" s="227"/>
      <c r="J157" s="222"/>
      <c r="K157" s="222"/>
      <c r="L157" s="228"/>
      <c r="M157" s="229"/>
      <c r="N157" s="230"/>
      <c r="O157" s="230"/>
      <c r="P157" s="230"/>
      <c r="Q157" s="230"/>
      <c r="R157" s="230"/>
      <c r="S157" s="230"/>
      <c r="T157" s="23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2" t="s">
        <v>175</v>
      </c>
      <c r="AU157" s="232" t="s">
        <v>79</v>
      </c>
      <c r="AV157" s="12" t="s">
        <v>79</v>
      </c>
      <c r="AW157" s="12" t="s">
        <v>31</v>
      </c>
      <c r="AX157" s="12" t="s">
        <v>69</v>
      </c>
      <c r="AY157" s="232" t="s">
        <v>151</v>
      </c>
    </row>
    <row r="158" s="14" customFormat="1">
      <c r="A158" s="14"/>
      <c r="B158" s="250"/>
      <c r="C158" s="251"/>
      <c r="D158" s="223" t="s">
        <v>175</v>
      </c>
      <c r="E158" s="252" t="s">
        <v>19</v>
      </c>
      <c r="F158" s="253" t="s">
        <v>249</v>
      </c>
      <c r="G158" s="251"/>
      <c r="H158" s="254">
        <v>1115.0920000000001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175</v>
      </c>
      <c r="AU158" s="260" t="s">
        <v>79</v>
      </c>
      <c r="AV158" s="14" t="s">
        <v>150</v>
      </c>
      <c r="AW158" s="14" t="s">
        <v>31</v>
      </c>
      <c r="AX158" s="14" t="s">
        <v>77</v>
      </c>
      <c r="AY158" s="260" t="s">
        <v>151</v>
      </c>
    </row>
    <row r="159" s="2" customFormat="1" ht="16.5" customHeight="1">
      <c r="A159" s="41"/>
      <c r="B159" s="42"/>
      <c r="C159" s="208" t="s">
        <v>348</v>
      </c>
      <c r="D159" s="208" t="s">
        <v>152</v>
      </c>
      <c r="E159" s="209" t="s">
        <v>360</v>
      </c>
      <c r="F159" s="210" t="s">
        <v>361</v>
      </c>
      <c r="G159" s="211" t="s">
        <v>245</v>
      </c>
      <c r="H159" s="212">
        <v>3663.1399999999999</v>
      </c>
      <c r="I159" s="213"/>
      <c r="J159" s="214">
        <f>ROUND(I159*H159,2)</f>
        <v>0</v>
      </c>
      <c r="K159" s="210" t="s">
        <v>239</v>
      </c>
      <c r="L159" s="47"/>
      <c r="M159" s="215" t="s">
        <v>19</v>
      </c>
      <c r="N159" s="216" t="s">
        <v>40</v>
      </c>
      <c r="O159" s="87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9" t="s">
        <v>150</v>
      </c>
      <c r="AT159" s="219" t="s">
        <v>152</v>
      </c>
      <c r="AU159" s="219" t="s">
        <v>79</v>
      </c>
      <c r="AY159" s="20" t="s">
        <v>151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77</v>
      </c>
      <c r="BK159" s="220">
        <f>ROUND(I159*H159,2)</f>
        <v>0</v>
      </c>
      <c r="BL159" s="20" t="s">
        <v>150</v>
      </c>
      <c r="BM159" s="219" t="s">
        <v>795</v>
      </c>
    </row>
    <row r="160" s="2" customFormat="1">
      <c r="A160" s="41"/>
      <c r="B160" s="42"/>
      <c r="C160" s="43"/>
      <c r="D160" s="245" t="s">
        <v>241</v>
      </c>
      <c r="E160" s="43"/>
      <c r="F160" s="246" t="s">
        <v>363</v>
      </c>
      <c r="G160" s="43"/>
      <c r="H160" s="43"/>
      <c r="I160" s="247"/>
      <c r="J160" s="43"/>
      <c r="K160" s="43"/>
      <c r="L160" s="47"/>
      <c r="M160" s="248"/>
      <c r="N160" s="249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241</v>
      </c>
      <c r="AU160" s="20" t="s">
        <v>79</v>
      </c>
    </row>
    <row r="161" s="12" customFormat="1">
      <c r="A161" s="12"/>
      <c r="B161" s="221"/>
      <c r="C161" s="222"/>
      <c r="D161" s="223" t="s">
        <v>175</v>
      </c>
      <c r="E161" s="224" t="s">
        <v>19</v>
      </c>
      <c r="F161" s="225" t="s">
        <v>796</v>
      </c>
      <c r="G161" s="222"/>
      <c r="H161" s="226">
        <v>3663.1399999999999</v>
      </c>
      <c r="I161" s="227"/>
      <c r="J161" s="222"/>
      <c r="K161" s="222"/>
      <c r="L161" s="228"/>
      <c r="M161" s="229"/>
      <c r="N161" s="230"/>
      <c r="O161" s="230"/>
      <c r="P161" s="230"/>
      <c r="Q161" s="230"/>
      <c r="R161" s="230"/>
      <c r="S161" s="230"/>
      <c r="T161" s="23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2" t="s">
        <v>175</v>
      </c>
      <c r="AU161" s="232" t="s">
        <v>79</v>
      </c>
      <c r="AV161" s="12" t="s">
        <v>79</v>
      </c>
      <c r="AW161" s="12" t="s">
        <v>31</v>
      </c>
      <c r="AX161" s="12" t="s">
        <v>69</v>
      </c>
      <c r="AY161" s="232" t="s">
        <v>151</v>
      </c>
    </row>
    <row r="162" s="14" customFormat="1">
      <c r="A162" s="14"/>
      <c r="B162" s="250"/>
      <c r="C162" s="251"/>
      <c r="D162" s="223" t="s">
        <v>175</v>
      </c>
      <c r="E162" s="252" t="s">
        <v>19</v>
      </c>
      <c r="F162" s="253" t="s">
        <v>249</v>
      </c>
      <c r="G162" s="251"/>
      <c r="H162" s="254">
        <v>3663.1399999999999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175</v>
      </c>
      <c r="AU162" s="260" t="s">
        <v>79</v>
      </c>
      <c r="AV162" s="14" t="s">
        <v>150</v>
      </c>
      <c r="AW162" s="14" t="s">
        <v>31</v>
      </c>
      <c r="AX162" s="14" t="s">
        <v>77</v>
      </c>
      <c r="AY162" s="260" t="s">
        <v>151</v>
      </c>
    </row>
    <row r="163" s="2" customFormat="1" ht="24.15" customHeight="1">
      <c r="A163" s="41"/>
      <c r="B163" s="42"/>
      <c r="C163" s="208" t="s">
        <v>354</v>
      </c>
      <c r="D163" s="208" t="s">
        <v>152</v>
      </c>
      <c r="E163" s="209" t="s">
        <v>374</v>
      </c>
      <c r="F163" s="210" t="s">
        <v>375</v>
      </c>
      <c r="G163" s="211" t="s">
        <v>245</v>
      </c>
      <c r="H163" s="212">
        <v>698.5</v>
      </c>
      <c r="I163" s="213"/>
      <c r="J163" s="214">
        <f>ROUND(I163*H163,2)</f>
        <v>0</v>
      </c>
      <c r="K163" s="210" t="s">
        <v>239</v>
      </c>
      <c r="L163" s="47"/>
      <c r="M163" s="215" t="s">
        <v>19</v>
      </c>
      <c r="N163" s="216" t="s">
        <v>40</v>
      </c>
      <c r="O163" s="87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9" t="s">
        <v>150</v>
      </c>
      <c r="AT163" s="219" t="s">
        <v>152</v>
      </c>
      <c r="AU163" s="219" t="s">
        <v>79</v>
      </c>
      <c r="AY163" s="20" t="s">
        <v>151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77</v>
      </c>
      <c r="BK163" s="220">
        <f>ROUND(I163*H163,2)</f>
        <v>0</v>
      </c>
      <c r="BL163" s="20" t="s">
        <v>150</v>
      </c>
      <c r="BM163" s="219" t="s">
        <v>797</v>
      </c>
    </row>
    <row r="164" s="2" customFormat="1">
      <c r="A164" s="41"/>
      <c r="B164" s="42"/>
      <c r="C164" s="43"/>
      <c r="D164" s="245" t="s">
        <v>241</v>
      </c>
      <c r="E164" s="43"/>
      <c r="F164" s="246" t="s">
        <v>377</v>
      </c>
      <c r="G164" s="43"/>
      <c r="H164" s="43"/>
      <c r="I164" s="247"/>
      <c r="J164" s="43"/>
      <c r="K164" s="43"/>
      <c r="L164" s="47"/>
      <c r="M164" s="248"/>
      <c r="N164" s="249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241</v>
      </c>
      <c r="AU164" s="20" t="s">
        <v>79</v>
      </c>
    </row>
    <row r="165" s="12" customFormat="1">
      <c r="A165" s="12"/>
      <c r="B165" s="221"/>
      <c r="C165" s="222"/>
      <c r="D165" s="223" t="s">
        <v>175</v>
      </c>
      <c r="E165" s="224" t="s">
        <v>19</v>
      </c>
      <c r="F165" s="225" t="s">
        <v>798</v>
      </c>
      <c r="G165" s="222"/>
      <c r="H165" s="226">
        <v>698.5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2" t="s">
        <v>175</v>
      </c>
      <c r="AU165" s="232" t="s">
        <v>79</v>
      </c>
      <c r="AV165" s="12" t="s">
        <v>79</v>
      </c>
      <c r="AW165" s="12" t="s">
        <v>31</v>
      </c>
      <c r="AX165" s="12" t="s">
        <v>69</v>
      </c>
      <c r="AY165" s="232" t="s">
        <v>151</v>
      </c>
    </row>
    <row r="166" s="14" customFormat="1">
      <c r="A166" s="14"/>
      <c r="B166" s="250"/>
      <c r="C166" s="251"/>
      <c r="D166" s="223" t="s">
        <v>175</v>
      </c>
      <c r="E166" s="252" t="s">
        <v>19</v>
      </c>
      <c r="F166" s="253" t="s">
        <v>249</v>
      </c>
      <c r="G166" s="251"/>
      <c r="H166" s="254">
        <v>698.5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175</v>
      </c>
      <c r="AU166" s="260" t="s">
        <v>79</v>
      </c>
      <c r="AV166" s="14" t="s">
        <v>150</v>
      </c>
      <c r="AW166" s="14" t="s">
        <v>31</v>
      </c>
      <c r="AX166" s="14" t="s">
        <v>77</v>
      </c>
      <c r="AY166" s="260" t="s">
        <v>151</v>
      </c>
    </row>
    <row r="167" s="2" customFormat="1" ht="24.15" customHeight="1">
      <c r="A167" s="41"/>
      <c r="B167" s="42"/>
      <c r="C167" s="208" t="s">
        <v>359</v>
      </c>
      <c r="D167" s="208" t="s">
        <v>152</v>
      </c>
      <c r="E167" s="209" t="s">
        <v>380</v>
      </c>
      <c r="F167" s="210" t="s">
        <v>381</v>
      </c>
      <c r="G167" s="211" t="s">
        <v>245</v>
      </c>
      <c r="H167" s="212">
        <v>698.5</v>
      </c>
      <c r="I167" s="213"/>
      <c r="J167" s="214">
        <f>ROUND(I167*H167,2)</f>
        <v>0</v>
      </c>
      <c r="K167" s="210" t="s">
        <v>239</v>
      </c>
      <c r="L167" s="47"/>
      <c r="M167" s="215" t="s">
        <v>19</v>
      </c>
      <c r="N167" s="216" t="s">
        <v>40</v>
      </c>
      <c r="O167" s="87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150</v>
      </c>
      <c r="AT167" s="219" t="s">
        <v>152</v>
      </c>
      <c r="AU167" s="219" t="s">
        <v>79</v>
      </c>
      <c r="AY167" s="20" t="s">
        <v>151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77</v>
      </c>
      <c r="BK167" s="220">
        <f>ROUND(I167*H167,2)</f>
        <v>0</v>
      </c>
      <c r="BL167" s="20" t="s">
        <v>150</v>
      </c>
      <c r="BM167" s="219" t="s">
        <v>799</v>
      </c>
    </row>
    <row r="168" s="2" customFormat="1">
      <c r="A168" s="41"/>
      <c r="B168" s="42"/>
      <c r="C168" s="43"/>
      <c r="D168" s="245" t="s">
        <v>241</v>
      </c>
      <c r="E168" s="43"/>
      <c r="F168" s="246" t="s">
        <v>383</v>
      </c>
      <c r="G168" s="43"/>
      <c r="H168" s="43"/>
      <c r="I168" s="247"/>
      <c r="J168" s="43"/>
      <c r="K168" s="43"/>
      <c r="L168" s="47"/>
      <c r="M168" s="248"/>
      <c r="N168" s="249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241</v>
      </c>
      <c r="AU168" s="20" t="s">
        <v>79</v>
      </c>
    </row>
    <row r="169" s="12" customFormat="1">
      <c r="A169" s="12"/>
      <c r="B169" s="221"/>
      <c r="C169" s="222"/>
      <c r="D169" s="223" t="s">
        <v>175</v>
      </c>
      <c r="E169" s="224" t="s">
        <v>19</v>
      </c>
      <c r="F169" s="225" t="s">
        <v>800</v>
      </c>
      <c r="G169" s="222"/>
      <c r="H169" s="226">
        <v>698.5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2" t="s">
        <v>175</v>
      </c>
      <c r="AU169" s="232" t="s">
        <v>79</v>
      </c>
      <c r="AV169" s="12" t="s">
        <v>79</v>
      </c>
      <c r="AW169" s="12" t="s">
        <v>31</v>
      </c>
      <c r="AX169" s="12" t="s">
        <v>69</v>
      </c>
      <c r="AY169" s="232" t="s">
        <v>151</v>
      </c>
    </row>
    <row r="170" s="14" customFormat="1">
      <c r="A170" s="14"/>
      <c r="B170" s="250"/>
      <c r="C170" s="251"/>
      <c r="D170" s="223" t="s">
        <v>175</v>
      </c>
      <c r="E170" s="252" t="s">
        <v>19</v>
      </c>
      <c r="F170" s="253" t="s">
        <v>249</v>
      </c>
      <c r="G170" s="251"/>
      <c r="H170" s="254">
        <v>698.5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175</v>
      </c>
      <c r="AU170" s="260" t="s">
        <v>79</v>
      </c>
      <c r="AV170" s="14" t="s">
        <v>150</v>
      </c>
      <c r="AW170" s="14" t="s">
        <v>31</v>
      </c>
      <c r="AX170" s="14" t="s">
        <v>77</v>
      </c>
      <c r="AY170" s="260" t="s">
        <v>151</v>
      </c>
    </row>
    <row r="171" s="2" customFormat="1" ht="16.5" customHeight="1">
      <c r="A171" s="41"/>
      <c r="B171" s="42"/>
      <c r="C171" s="208" t="s">
        <v>367</v>
      </c>
      <c r="D171" s="208" t="s">
        <v>152</v>
      </c>
      <c r="E171" s="209" t="s">
        <v>386</v>
      </c>
      <c r="F171" s="210" t="s">
        <v>387</v>
      </c>
      <c r="G171" s="211" t="s">
        <v>245</v>
      </c>
      <c r="H171" s="212">
        <v>698.5</v>
      </c>
      <c r="I171" s="213"/>
      <c r="J171" s="214">
        <f>ROUND(I171*H171,2)</f>
        <v>0</v>
      </c>
      <c r="K171" s="210" t="s">
        <v>239</v>
      </c>
      <c r="L171" s="47"/>
      <c r="M171" s="215" t="s">
        <v>19</v>
      </c>
      <c r="N171" s="216" t="s">
        <v>40</v>
      </c>
      <c r="O171" s="87"/>
      <c r="P171" s="217">
        <f>O171*H171</f>
        <v>0</v>
      </c>
      <c r="Q171" s="217">
        <v>0.0012700000000000001</v>
      </c>
      <c r="R171" s="217">
        <f>Q171*H171</f>
        <v>0.88709500000000008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150</v>
      </c>
      <c r="AT171" s="219" t="s">
        <v>152</v>
      </c>
      <c r="AU171" s="219" t="s">
        <v>79</v>
      </c>
      <c r="AY171" s="20" t="s">
        <v>151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77</v>
      </c>
      <c r="BK171" s="220">
        <f>ROUND(I171*H171,2)</f>
        <v>0</v>
      </c>
      <c r="BL171" s="20" t="s">
        <v>150</v>
      </c>
      <c r="BM171" s="219" t="s">
        <v>801</v>
      </c>
    </row>
    <row r="172" s="2" customFormat="1">
      <c r="A172" s="41"/>
      <c r="B172" s="42"/>
      <c r="C172" s="43"/>
      <c r="D172" s="245" t="s">
        <v>241</v>
      </c>
      <c r="E172" s="43"/>
      <c r="F172" s="246" t="s">
        <v>389</v>
      </c>
      <c r="G172" s="43"/>
      <c r="H172" s="43"/>
      <c r="I172" s="247"/>
      <c r="J172" s="43"/>
      <c r="K172" s="43"/>
      <c r="L172" s="47"/>
      <c r="M172" s="248"/>
      <c r="N172" s="249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241</v>
      </c>
      <c r="AU172" s="20" t="s">
        <v>79</v>
      </c>
    </row>
    <row r="173" s="12" customFormat="1">
      <c r="A173" s="12"/>
      <c r="B173" s="221"/>
      <c r="C173" s="222"/>
      <c r="D173" s="223" t="s">
        <v>175</v>
      </c>
      <c r="E173" s="224" t="s">
        <v>19</v>
      </c>
      <c r="F173" s="225" t="s">
        <v>802</v>
      </c>
      <c r="G173" s="222"/>
      <c r="H173" s="226">
        <v>698.5</v>
      </c>
      <c r="I173" s="227"/>
      <c r="J173" s="222"/>
      <c r="K173" s="222"/>
      <c r="L173" s="228"/>
      <c r="M173" s="229"/>
      <c r="N173" s="230"/>
      <c r="O173" s="230"/>
      <c r="P173" s="230"/>
      <c r="Q173" s="230"/>
      <c r="R173" s="230"/>
      <c r="S173" s="230"/>
      <c r="T173" s="23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2" t="s">
        <v>175</v>
      </c>
      <c r="AU173" s="232" t="s">
        <v>79</v>
      </c>
      <c r="AV173" s="12" t="s">
        <v>79</v>
      </c>
      <c r="AW173" s="12" t="s">
        <v>31</v>
      </c>
      <c r="AX173" s="12" t="s">
        <v>77</v>
      </c>
      <c r="AY173" s="232" t="s">
        <v>151</v>
      </c>
    </row>
    <row r="174" s="2" customFormat="1" ht="16.5" customHeight="1">
      <c r="A174" s="41"/>
      <c r="B174" s="42"/>
      <c r="C174" s="261" t="s">
        <v>373</v>
      </c>
      <c r="D174" s="261" t="s">
        <v>349</v>
      </c>
      <c r="E174" s="262" t="s">
        <v>392</v>
      </c>
      <c r="F174" s="263" t="s">
        <v>393</v>
      </c>
      <c r="G174" s="264" t="s">
        <v>394</v>
      </c>
      <c r="H174" s="265">
        <v>17.463000000000001</v>
      </c>
      <c r="I174" s="266"/>
      <c r="J174" s="267">
        <f>ROUND(I174*H174,2)</f>
        <v>0</v>
      </c>
      <c r="K174" s="263" t="s">
        <v>239</v>
      </c>
      <c r="L174" s="268"/>
      <c r="M174" s="269" t="s">
        <v>19</v>
      </c>
      <c r="N174" s="270" t="s">
        <v>40</v>
      </c>
      <c r="O174" s="87"/>
      <c r="P174" s="217">
        <f>O174*H174</f>
        <v>0</v>
      </c>
      <c r="Q174" s="217">
        <v>0.001</v>
      </c>
      <c r="R174" s="217">
        <f>Q174*H174</f>
        <v>0.017463000000000003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181</v>
      </c>
      <c r="AT174" s="219" t="s">
        <v>349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803</v>
      </c>
    </row>
    <row r="175" s="12" customFormat="1">
      <c r="A175" s="12"/>
      <c r="B175" s="221"/>
      <c r="C175" s="222"/>
      <c r="D175" s="223" t="s">
        <v>175</v>
      </c>
      <c r="E175" s="224" t="s">
        <v>19</v>
      </c>
      <c r="F175" s="225" t="s">
        <v>804</v>
      </c>
      <c r="G175" s="222"/>
      <c r="H175" s="226">
        <v>17.463000000000001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175</v>
      </c>
      <c r="AU175" s="232" t="s">
        <v>79</v>
      </c>
      <c r="AV175" s="12" t="s">
        <v>79</v>
      </c>
      <c r="AW175" s="12" t="s">
        <v>31</v>
      </c>
      <c r="AX175" s="12" t="s">
        <v>69</v>
      </c>
      <c r="AY175" s="232" t="s">
        <v>151</v>
      </c>
    </row>
    <row r="176" s="14" customFormat="1">
      <c r="A176" s="14"/>
      <c r="B176" s="250"/>
      <c r="C176" s="251"/>
      <c r="D176" s="223" t="s">
        <v>175</v>
      </c>
      <c r="E176" s="252" t="s">
        <v>19</v>
      </c>
      <c r="F176" s="253" t="s">
        <v>249</v>
      </c>
      <c r="G176" s="251"/>
      <c r="H176" s="254">
        <v>17.463000000000001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175</v>
      </c>
      <c r="AU176" s="260" t="s">
        <v>79</v>
      </c>
      <c r="AV176" s="14" t="s">
        <v>150</v>
      </c>
      <c r="AW176" s="14" t="s">
        <v>31</v>
      </c>
      <c r="AX176" s="14" t="s">
        <v>77</v>
      </c>
      <c r="AY176" s="260" t="s">
        <v>151</v>
      </c>
    </row>
    <row r="177" s="11" customFormat="1" ht="22.8" customHeight="1">
      <c r="A177" s="11"/>
      <c r="B177" s="194"/>
      <c r="C177" s="195"/>
      <c r="D177" s="196" t="s">
        <v>68</v>
      </c>
      <c r="E177" s="243" t="s">
        <v>79</v>
      </c>
      <c r="F177" s="243" t="s">
        <v>406</v>
      </c>
      <c r="G177" s="195"/>
      <c r="H177" s="195"/>
      <c r="I177" s="198"/>
      <c r="J177" s="244">
        <f>BK177</f>
        <v>0</v>
      </c>
      <c r="K177" s="195"/>
      <c r="L177" s="200"/>
      <c r="M177" s="201"/>
      <c r="N177" s="202"/>
      <c r="O177" s="202"/>
      <c r="P177" s="203">
        <f>SUM(P178:P187)</f>
        <v>0</v>
      </c>
      <c r="Q177" s="202"/>
      <c r="R177" s="203">
        <f>SUM(R178:R187)</f>
        <v>218.2866172</v>
      </c>
      <c r="S177" s="202"/>
      <c r="T177" s="204">
        <f>SUM(T178:T187)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5" t="s">
        <v>77</v>
      </c>
      <c r="AT177" s="206" t="s">
        <v>68</v>
      </c>
      <c r="AU177" s="206" t="s">
        <v>77</v>
      </c>
      <c r="AY177" s="205" t="s">
        <v>151</v>
      </c>
      <c r="BK177" s="207">
        <f>SUM(BK178:BK187)</f>
        <v>0</v>
      </c>
    </row>
    <row r="178" s="2" customFormat="1" ht="24.15" customHeight="1">
      <c r="A178" s="41"/>
      <c r="B178" s="42"/>
      <c r="C178" s="208" t="s">
        <v>379</v>
      </c>
      <c r="D178" s="208" t="s">
        <v>152</v>
      </c>
      <c r="E178" s="209" t="s">
        <v>408</v>
      </c>
      <c r="F178" s="210" t="s">
        <v>409</v>
      </c>
      <c r="G178" s="211" t="s">
        <v>245</v>
      </c>
      <c r="H178" s="212">
        <v>954.48000000000002</v>
      </c>
      <c r="I178" s="213"/>
      <c r="J178" s="214">
        <f>ROUND(I178*H178,2)</f>
        <v>0</v>
      </c>
      <c r="K178" s="210" t="s">
        <v>239</v>
      </c>
      <c r="L178" s="47"/>
      <c r="M178" s="215" t="s">
        <v>19</v>
      </c>
      <c r="N178" s="216" t="s">
        <v>40</v>
      </c>
      <c r="O178" s="87"/>
      <c r="P178" s="217">
        <f>O178*H178</f>
        <v>0</v>
      </c>
      <c r="Q178" s="217">
        <v>0.00031</v>
      </c>
      <c r="R178" s="217">
        <f>Q178*H178</f>
        <v>0.29588880000000001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150</v>
      </c>
      <c r="AT178" s="219" t="s">
        <v>152</v>
      </c>
      <c r="AU178" s="219" t="s">
        <v>79</v>
      </c>
      <c r="AY178" s="20" t="s">
        <v>151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77</v>
      </c>
      <c r="BK178" s="220">
        <f>ROUND(I178*H178,2)</f>
        <v>0</v>
      </c>
      <c r="BL178" s="20" t="s">
        <v>150</v>
      </c>
      <c r="BM178" s="219" t="s">
        <v>805</v>
      </c>
    </row>
    <row r="179" s="2" customFormat="1">
      <c r="A179" s="41"/>
      <c r="B179" s="42"/>
      <c r="C179" s="43"/>
      <c r="D179" s="245" t="s">
        <v>241</v>
      </c>
      <c r="E179" s="43"/>
      <c r="F179" s="246" t="s">
        <v>411</v>
      </c>
      <c r="G179" s="43"/>
      <c r="H179" s="43"/>
      <c r="I179" s="247"/>
      <c r="J179" s="43"/>
      <c r="K179" s="43"/>
      <c r="L179" s="47"/>
      <c r="M179" s="248"/>
      <c r="N179" s="249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241</v>
      </c>
      <c r="AU179" s="20" t="s">
        <v>79</v>
      </c>
    </row>
    <row r="180" s="12" customFormat="1">
      <c r="A180" s="12"/>
      <c r="B180" s="221"/>
      <c r="C180" s="222"/>
      <c r="D180" s="223" t="s">
        <v>175</v>
      </c>
      <c r="E180" s="224" t="s">
        <v>19</v>
      </c>
      <c r="F180" s="225" t="s">
        <v>806</v>
      </c>
      <c r="G180" s="222"/>
      <c r="H180" s="226">
        <v>954.48000000000002</v>
      </c>
      <c r="I180" s="227"/>
      <c r="J180" s="222"/>
      <c r="K180" s="222"/>
      <c r="L180" s="228"/>
      <c r="M180" s="229"/>
      <c r="N180" s="230"/>
      <c r="O180" s="230"/>
      <c r="P180" s="230"/>
      <c r="Q180" s="230"/>
      <c r="R180" s="230"/>
      <c r="S180" s="230"/>
      <c r="T180" s="23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2" t="s">
        <v>175</v>
      </c>
      <c r="AU180" s="232" t="s">
        <v>79</v>
      </c>
      <c r="AV180" s="12" t="s">
        <v>79</v>
      </c>
      <c r="AW180" s="12" t="s">
        <v>31</v>
      </c>
      <c r="AX180" s="12" t="s">
        <v>69</v>
      </c>
      <c r="AY180" s="232" t="s">
        <v>151</v>
      </c>
    </row>
    <row r="181" s="14" customFormat="1">
      <c r="A181" s="14"/>
      <c r="B181" s="250"/>
      <c r="C181" s="251"/>
      <c r="D181" s="223" t="s">
        <v>175</v>
      </c>
      <c r="E181" s="252" t="s">
        <v>19</v>
      </c>
      <c r="F181" s="253" t="s">
        <v>249</v>
      </c>
      <c r="G181" s="251"/>
      <c r="H181" s="254">
        <v>954.48000000000002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175</v>
      </c>
      <c r="AU181" s="260" t="s">
        <v>79</v>
      </c>
      <c r="AV181" s="14" t="s">
        <v>150</v>
      </c>
      <c r="AW181" s="14" t="s">
        <v>31</v>
      </c>
      <c r="AX181" s="14" t="s">
        <v>77</v>
      </c>
      <c r="AY181" s="260" t="s">
        <v>151</v>
      </c>
    </row>
    <row r="182" s="2" customFormat="1" ht="16.5" customHeight="1">
      <c r="A182" s="41"/>
      <c r="B182" s="42"/>
      <c r="C182" s="261" t="s">
        <v>385</v>
      </c>
      <c r="D182" s="261" t="s">
        <v>349</v>
      </c>
      <c r="E182" s="262" t="s">
        <v>415</v>
      </c>
      <c r="F182" s="263" t="s">
        <v>416</v>
      </c>
      <c r="G182" s="264" t="s">
        <v>245</v>
      </c>
      <c r="H182" s="265">
        <v>1130.5820000000001</v>
      </c>
      <c r="I182" s="266"/>
      <c r="J182" s="267">
        <f>ROUND(I182*H182,2)</f>
        <v>0</v>
      </c>
      <c r="K182" s="263" t="s">
        <v>239</v>
      </c>
      <c r="L182" s="268"/>
      <c r="M182" s="269" t="s">
        <v>19</v>
      </c>
      <c r="N182" s="270" t="s">
        <v>40</v>
      </c>
      <c r="O182" s="87"/>
      <c r="P182" s="217">
        <f>O182*H182</f>
        <v>0</v>
      </c>
      <c r="Q182" s="217">
        <v>0.00020000000000000001</v>
      </c>
      <c r="R182" s="217">
        <f>Q182*H182</f>
        <v>0.22611640000000002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181</v>
      </c>
      <c r="AT182" s="219" t="s">
        <v>349</v>
      </c>
      <c r="AU182" s="219" t="s">
        <v>79</v>
      </c>
      <c r="AY182" s="20" t="s">
        <v>151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77</v>
      </c>
      <c r="BK182" s="220">
        <f>ROUND(I182*H182,2)</f>
        <v>0</v>
      </c>
      <c r="BL182" s="20" t="s">
        <v>150</v>
      </c>
      <c r="BM182" s="219" t="s">
        <v>807</v>
      </c>
    </row>
    <row r="183" s="12" customFormat="1">
      <c r="A183" s="12"/>
      <c r="B183" s="221"/>
      <c r="C183" s="222"/>
      <c r="D183" s="223" t="s">
        <v>175</v>
      </c>
      <c r="E183" s="222"/>
      <c r="F183" s="225" t="s">
        <v>808</v>
      </c>
      <c r="G183" s="222"/>
      <c r="H183" s="226">
        <v>1130.5820000000001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2" t="s">
        <v>175</v>
      </c>
      <c r="AU183" s="232" t="s">
        <v>79</v>
      </c>
      <c r="AV183" s="12" t="s">
        <v>79</v>
      </c>
      <c r="AW183" s="12" t="s">
        <v>4</v>
      </c>
      <c r="AX183" s="12" t="s">
        <v>77</v>
      </c>
      <c r="AY183" s="232" t="s">
        <v>151</v>
      </c>
    </row>
    <row r="184" s="2" customFormat="1" ht="33" customHeight="1">
      <c r="A184" s="41"/>
      <c r="B184" s="42"/>
      <c r="C184" s="208" t="s">
        <v>391</v>
      </c>
      <c r="D184" s="208" t="s">
        <v>152</v>
      </c>
      <c r="E184" s="209" t="s">
        <v>420</v>
      </c>
      <c r="F184" s="210" t="s">
        <v>421</v>
      </c>
      <c r="G184" s="211" t="s">
        <v>422</v>
      </c>
      <c r="H184" s="212">
        <v>795.39999999999998</v>
      </c>
      <c r="I184" s="213"/>
      <c r="J184" s="214">
        <f>ROUND(I184*H184,2)</f>
        <v>0</v>
      </c>
      <c r="K184" s="210" t="s">
        <v>239</v>
      </c>
      <c r="L184" s="47"/>
      <c r="M184" s="215" t="s">
        <v>19</v>
      </c>
      <c r="N184" s="216" t="s">
        <v>40</v>
      </c>
      <c r="O184" s="87"/>
      <c r="P184" s="217">
        <f>O184*H184</f>
        <v>0</v>
      </c>
      <c r="Q184" s="217">
        <v>0.27378000000000002</v>
      </c>
      <c r="R184" s="217">
        <f>Q184*H184</f>
        <v>217.764612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150</v>
      </c>
      <c r="AT184" s="219" t="s">
        <v>152</v>
      </c>
      <c r="AU184" s="219" t="s">
        <v>79</v>
      </c>
      <c r="AY184" s="20" t="s">
        <v>151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77</v>
      </c>
      <c r="BK184" s="220">
        <f>ROUND(I184*H184,2)</f>
        <v>0</v>
      </c>
      <c r="BL184" s="20" t="s">
        <v>150</v>
      </c>
      <c r="BM184" s="219" t="s">
        <v>809</v>
      </c>
    </row>
    <row r="185" s="2" customFormat="1">
      <c r="A185" s="41"/>
      <c r="B185" s="42"/>
      <c r="C185" s="43"/>
      <c r="D185" s="245" t="s">
        <v>241</v>
      </c>
      <c r="E185" s="43"/>
      <c r="F185" s="246" t="s">
        <v>424</v>
      </c>
      <c r="G185" s="43"/>
      <c r="H185" s="43"/>
      <c r="I185" s="247"/>
      <c r="J185" s="43"/>
      <c r="K185" s="43"/>
      <c r="L185" s="47"/>
      <c r="M185" s="248"/>
      <c r="N185" s="249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241</v>
      </c>
      <c r="AU185" s="20" t="s">
        <v>79</v>
      </c>
    </row>
    <row r="186" s="12" customFormat="1">
      <c r="A186" s="12"/>
      <c r="B186" s="221"/>
      <c r="C186" s="222"/>
      <c r="D186" s="223" t="s">
        <v>175</v>
      </c>
      <c r="E186" s="224" t="s">
        <v>19</v>
      </c>
      <c r="F186" s="225" t="s">
        <v>810</v>
      </c>
      <c r="G186" s="222"/>
      <c r="H186" s="226">
        <v>795.39999999999998</v>
      </c>
      <c r="I186" s="227"/>
      <c r="J186" s="222"/>
      <c r="K186" s="222"/>
      <c r="L186" s="228"/>
      <c r="M186" s="229"/>
      <c r="N186" s="230"/>
      <c r="O186" s="230"/>
      <c r="P186" s="230"/>
      <c r="Q186" s="230"/>
      <c r="R186" s="230"/>
      <c r="S186" s="230"/>
      <c r="T186" s="231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2" t="s">
        <v>175</v>
      </c>
      <c r="AU186" s="232" t="s">
        <v>79</v>
      </c>
      <c r="AV186" s="12" t="s">
        <v>79</v>
      </c>
      <c r="AW186" s="12" t="s">
        <v>31</v>
      </c>
      <c r="AX186" s="12" t="s">
        <v>69</v>
      </c>
      <c r="AY186" s="232" t="s">
        <v>151</v>
      </c>
    </row>
    <row r="187" s="14" customFormat="1">
      <c r="A187" s="14"/>
      <c r="B187" s="250"/>
      <c r="C187" s="251"/>
      <c r="D187" s="223" t="s">
        <v>175</v>
      </c>
      <c r="E187" s="252" t="s">
        <v>19</v>
      </c>
      <c r="F187" s="253" t="s">
        <v>249</v>
      </c>
      <c r="G187" s="251"/>
      <c r="H187" s="254">
        <v>795.39999999999998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175</v>
      </c>
      <c r="AU187" s="260" t="s">
        <v>79</v>
      </c>
      <c r="AV187" s="14" t="s">
        <v>150</v>
      </c>
      <c r="AW187" s="14" t="s">
        <v>31</v>
      </c>
      <c r="AX187" s="14" t="s">
        <v>77</v>
      </c>
      <c r="AY187" s="260" t="s">
        <v>151</v>
      </c>
    </row>
    <row r="188" s="11" customFormat="1" ht="22.8" customHeight="1">
      <c r="A188" s="11"/>
      <c r="B188" s="194"/>
      <c r="C188" s="195"/>
      <c r="D188" s="196" t="s">
        <v>68</v>
      </c>
      <c r="E188" s="243" t="s">
        <v>150</v>
      </c>
      <c r="F188" s="243" t="s">
        <v>475</v>
      </c>
      <c r="G188" s="195"/>
      <c r="H188" s="195"/>
      <c r="I188" s="198"/>
      <c r="J188" s="244">
        <f>BK188</f>
        <v>0</v>
      </c>
      <c r="K188" s="195"/>
      <c r="L188" s="200"/>
      <c r="M188" s="201"/>
      <c r="N188" s="202"/>
      <c r="O188" s="202"/>
      <c r="P188" s="203">
        <f>SUM(P189:P192)</f>
        <v>0</v>
      </c>
      <c r="Q188" s="202"/>
      <c r="R188" s="203">
        <f>SUM(R189:R192)</f>
        <v>0.10842</v>
      </c>
      <c r="S188" s="202"/>
      <c r="T188" s="204">
        <f>SUM(T189:T192)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205" t="s">
        <v>77</v>
      </c>
      <c r="AT188" s="206" t="s">
        <v>68</v>
      </c>
      <c r="AU188" s="206" t="s">
        <v>77</v>
      </c>
      <c r="AY188" s="205" t="s">
        <v>151</v>
      </c>
      <c r="BK188" s="207">
        <f>SUM(BK189:BK192)</f>
        <v>0</v>
      </c>
    </row>
    <row r="189" s="2" customFormat="1" ht="16.5" customHeight="1">
      <c r="A189" s="41"/>
      <c r="B189" s="42"/>
      <c r="C189" s="208" t="s">
        <v>397</v>
      </c>
      <c r="D189" s="208" t="s">
        <v>152</v>
      </c>
      <c r="E189" s="209" t="s">
        <v>477</v>
      </c>
      <c r="F189" s="210" t="s">
        <v>478</v>
      </c>
      <c r="G189" s="211" t="s">
        <v>238</v>
      </c>
      <c r="H189" s="212">
        <v>1</v>
      </c>
      <c r="I189" s="213"/>
      <c r="J189" s="214">
        <f>ROUND(I189*H189,2)</f>
        <v>0</v>
      </c>
      <c r="K189" s="210" t="s">
        <v>239</v>
      </c>
      <c r="L189" s="47"/>
      <c r="M189" s="215" t="s">
        <v>19</v>
      </c>
      <c r="N189" s="216" t="s">
        <v>40</v>
      </c>
      <c r="O189" s="87"/>
      <c r="P189" s="217">
        <f>O189*H189</f>
        <v>0</v>
      </c>
      <c r="Q189" s="217">
        <v>0.087419999999999998</v>
      </c>
      <c r="R189" s="217">
        <f>Q189*H189</f>
        <v>0.087419999999999998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150</v>
      </c>
      <c r="AT189" s="219" t="s">
        <v>152</v>
      </c>
      <c r="AU189" s="219" t="s">
        <v>79</v>
      </c>
      <c r="AY189" s="20" t="s">
        <v>151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77</v>
      </c>
      <c r="BK189" s="220">
        <f>ROUND(I189*H189,2)</f>
        <v>0</v>
      </c>
      <c r="BL189" s="20" t="s">
        <v>150</v>
      </c>
      <c r="BM189" s="219" t="s">
        <v>811</v>
      </c>
    </row>
    <row r="190" s="2" customFormat="1">
      <c r="A190" s="41"/>
      <c r="B190" s="42"/>
      <c r="C190" s="43"/>
      <c r="D190" s="245" t="s">
        <v>241</v>
      </c>
      <c r="E190" s="43"/>
      <c r="F190" s="246" t="s">
        <v>480</v>
      </c>
      <c r="G190" s="43"/>
      <c r="H190" s="43"/>
      <c r="I190" s="247"/>
      <c r="J190" s="43"/>
      <c r="K190" s="43"/>
      <c r="L190" s="47"/>
      <c r="M190" s="248"/>
      <c r="N190" s="249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241</v>
      </c>
      <c r="AU190" s="20" t="s">
        <v>79</v>
      </c>
    </row>
    <row r="191" s="12" customFormat="1">
      <c r="A191" s="12"/>
      <c r="B191" s="221"/>
      <c r="C191" s="222"/>
      <c r="D191" s="223" t="s">
        <v>175</v>
      </c>
      <c r="E191" s="224" t="s">
        <v>19</v>
      </c>
      <c r="F191" s="225" t="s">
        <v>77</v>
      </c>
      <c r="G191" s="222"/>
      <c r="H191" s="226">
        <v>1</v>
      </c>
      <c r="I191" s="227"/>
      <c r="J191" s="222"/>
      <c r="K191" s="222"/>
      <c r="L191" s="228"/>
      <c r="M191" s="229"/>
      <c r="N191" s="230"/>
      <c r="O191" s="230"/>
      <c r="P191" s="230"/>
      <c r="Q191" s="230"/>
      <c r="R191" s="230"/>
      <c r="S191" s="230"/>
      <c r="T191" s="23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2" t="s">
        <v>175</v>
      </c>
      <c r="AU191" s="232" t="s">
        <v>79</v>
      </c>
      <c r="AV191" s="12" t="s">
        <v>79</v>
      </c>
      <c r="AW191" s="12" t="s">
        <v>31</v>
      </c>
      <c r="AX191" s="12" t="s">
        <v>77</v>
      </c>
      <c r="AY191" s="232" t="s">
        <v>151</v>
      </c>
    </row>
    <row r="192" s="2" customFormat="1" ht="16.5" customHeight="1">
      <c r="A192" s="41"/>
      <c r="B192" s="42"/>
      <c r="C192" s="261" t="s">
        <v>402</v>
      </c>
      <c r="D192" s="261" t="s">
        <v>349</v>
      </c>
      <c r="E192" s="262" t="s">
        <v>482</v>
      </c>
      <c r="F192" s="263" t="s">
        <v>483</v>
      </c>
      <c r="G192" s="264" t="s">
        <v>238</v>
      </c>
      <c r="H192" s="265">
        <v>1</v>
      </c>
      <c r="I192" s="266"/>
      <c r="J192" s="267">
        <f>ROUND(I192*H192,2)</f>
        <v>0</v>
      </c>
      <c r="K192" s="263" t="s">
        <v>239</v>
      </c>
      <c r="L192" s="268"/>
      <c r="M192" s="269" t="s">
        <v>19</v>
      </c>
      <c r="N192" s="270" t="s">
        <v>40</v>
      </c>
      <c r="O192" s="87"/>
      <c r="P192" s="217">
        <f>O192*H192</f>
        <v>0</v>
      </c>
      <c r="Q192" s="217">
        <v>0.021000000000000001</v>
      </c>
      <c r="R192" s="217">
        <f>Q192*H192</f>
        <v>0.021000000000000001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181</v>
      </c>
      <c r="AT192" s="219" t="s">
        <v>349</v>
      </c>
      <c r="AU192" s="219" t="s">
        <v>79</v>
      </c>
      <c r="AY192" s="20" t="s">
        <v>151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0" t="s">
        <v>77</v>
      </c>
      <c r="BK192" s="220">
        <f>ROUND(I192*H192,2)</f>
        <v>0</v>
      </c>
      <c r="BL192" s="20" t="s">
        <v>150</v>
      </c>
      <c r="BM192" s="219" t="s">
        <v>812</v>
      </c>
    </row>
    <row r="193" s="11" customFormat="1" ht="22.8" customHeight="1">
      <c r="A193" s="11"/>
      <c r="B193" s="194"/>
      <c r="C193" s="195"/>
      <c r="D193" s="196" t="s">
        <v>68</v>
      </c>
      <c r="E193" s="243" t="s">
        <v>167</v>
      </c>
      <c r="F193" s="243" t="s">
        <v>485</v>
      </c>
      <c r="G193" s="195"/>
      <c r="H193" s="195"/>
      <c r="I193" s="198"/>
      <c r="J193" s="244">
        <f>BK193</f>
        <v>0</v>
      </c>
      <c r="K193" s="195"/>
      <c r="L193" s="200"/>
      <c r="M193" s="201"/>
      <c r="N193" s="202"/>
      <c r="O193" s="202"/>
      <c r="P193" s="203">
        <f>SUM(P194:P225)</f>
        <v>0</v>
      </c>
      <c r="Q193" s="202"/>
      <c r="R193" s="203">
        <f>SUM(R194:R225)</f>
        <v>209.49609999999996</v>
      </c>
      <c r="S193" s="202"/>
      <c r="T193" s="204">
        <f>SUM(T194:T225)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5" t="s">
        <v>77</v>
      </c>
      <c r="AT193" s="206" t="s">
        <v>68</v>
      </c>
      <c r="AU193" s="206" t="s">
        <v>77</v>
      </c>
      <c r="AY193" s="205" t="s">
        <v>151</v>
      </c>
      <c r="BK193" s="207">
        <f>SUM(BK194:BK225)</f>
        <v>0</v>
      </c>
    </row>
    <row r="194" s="2" customFormat="1" ht="37.8" customHeight="1">
      <c r="A194" s="41"/>
      <c r="B194" s="42"/>
      <c r="C194" s="208" t="s">
        <v>407</v>
      </c>
      <c r="D194" s="208" t="s">
        <v>152</v>
      </c>
      <c r="E194" s="209" t="s">
        <v>487</v>
      </c>
      <c r="F194" s="210" t="s">
        <v>488</v>
      </c>
      <c r="G194" s="211" t="s">
        <v>245</v>
      </c>
      <c r="H194" s="212">
        <v>3663.1399999999999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813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490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814</v>
      </c>
      <c r="G196" s="222"/>
      <c r="H196" s="226">
        <v>3663.1399999999999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69</v>
      </c>
      <c r="AY196" s="232" t="s">
        <v>151</v>
      </c>
    </row>
    <row r="197" s="14" customFormat="1">
      <c r="A197" s="14"/>
      <c r="B197" s="250"/>
      <c r="C197" s="251"/>
      <c r="D197" s="223" t="s">
        <v>175</v>
      </c>
      <c r="E197" s="252" t="s">
        <v>19</v>
      </c>
      <c r="F197" s="253" t="s">
        <v>249</v>
      </c>
      <c r="G197" s="251"/>
      <c r="H197" s="254">
        <v>3663.1399999999999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175</v>
      </c>
      <c r="AU197" s="260" t="s">
        <v>79</v>
      </c>
      <c r="AV197" s="14" t="s">
        <v>150</v>
      </c>
      <c r="AW197" s="14" t="s">
        <v>31</v>
      </c>
      <c r="AX197" s="14" t="s">
        <v>77</v>
      </c>
      <c r="AY197" s="260" t="s">
        <v>151</v>
      </c>
    </row>
    <row r="198" s="2" customFormat="1" ht="16.5" customHeight="1">
      <c r="A198" s="41"/>
      <c r="B198" s="42"/>
      <c r="C198" s="261" t="s">
        <v>414</v>
      </c>
      <c r="D198" s="261" t="s">
        <v>349</v>
      </c>
      <c r="E198" s="262" t="s">
        <v>494</v>
      </c>
      <c r="F198" s="263" t="s">
        <v>495</v>
      </c>
      <c r="G198" s="264" t="s">
        <v>332</v>
      </c>
      <c r="H198" s="265">
        <v>72.259</v>
      </c>
      <c r="I198" s="266"/>
      <c r="J198" s="267">
        <f>ROUND(I198*H198,2)</f>
        <v>0</v>
      </c>
      <c r="K198" s="263" t="s">
        <v>239</v>
      </c>
      <c r="L198" s="268"/>
      <c r="M198" s="269" t="s">
        <v>19</v>
      </c>
      <c r="N198" s="270" t="s">
        <v>40</v>
      </c>
      <c r="O198" s="87"/>
      <c r="P198" s="217">
        <f>O198*H198</f>
        <v>0</v>
      </c>
      <c r="Q198" s="217">
        <v>1</v>
      </c>
      <c r="R198" s="217">
        <f>Q198*H198</f>
        <v>72.259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181</v>
      </c>
      <c r="AT198" s="219" t="s">
        <v>349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150</v>
      </c>
      <c r="BM198" s="219" t="s">
        <v>815</v>
      </c>
    </row>
    <row r="199" s="12" customFormat="1">
      <c r="A199" s="12"/>
      <c r="B199" s="221"/>
      <c r="C199" s="222"/>
      <c r="D199" s="223" t="s">
        <v>175</v>
      </c>
      <c r="E199" s="224" t="s">
        <v>19</v>
      </c>
      <c r="F199" s="225" t="s">
        <v>816</v>
      </c>
      <c r="G199" s="222"/>
      <c r="H199" s="226">
        <v>72.259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2" t="s">
        <v>175</v>
      </c>
      <c r="AU199" s="232" t="s">
        <v>79</v>
      </c>
      <c r="AV199" s="12" t="s">
        <v>79</v>
      </c>
      <c r="AW199" s="12" t="s">
        <v>31</v>
      </c>
      <c r="AX199" s="12" t="s">
        <v>69</v>
      </c>
      <c r="AY199" s="232" t="s">
        <v>151</v>
      </c>
    </row>
    <row r="200" s="14" customFormat="1">
      <c r="A200" s="14"/>
      <c r="B200" s="250"/>
      <c r="C200" s="251"/>
      <c r="D200" s="223" t="s">
        <v>175</v>
      </c>
      <c r="E200" s="252" t="s">
        <v>19</v>
      </c>
      <c r="F200" s="253" t="s">
        <v>249</v>
      </c>
      <c r="G200" s="251"/>
      <c r="H200" s="254">
        <v>72.259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175</v>
      </c>
      <c r="AU200" s="260" t="s">
        <v>79</v>
      </c>
      <c r="AV200" s="14" t="s">
        <v>150</v>
      </c>
      <c r="AW200" s="14" t="s">
        <v>31</v>
      </c>
      <c r="AX200" s="14" t="s">
        <v>77</v>
      </c>
      <c r="AY200" s="260" t="s">
        <v>151</v>
      </c>
    </row>
    <row r="201" s="2" customFormat="1" ht="21.75" customHeight="1">
      <c r="A201" s="41"/>
      <c r="B201" s="42"/>
      <c r="C201" s="208" t="s">
        <v>419</v>
      </c>
      <c r="D201" s="208" t="s">
        <v>152</v>
      </c>
      <c r="E201" s="209" t="s">
        <v>499</v>
      </c>
      <c r="F201" s="210" t="s">
        <v>500</v>
      </c>
      <c r="G201" s="211" t="s">
        <v>245</v>
      </c>
      <c r="H201" s="212">
        <v>6975.0200000000004</v>
      </c>
      <c r="I201" s="213"/>
      <c r="J201" s="214">
        <f>ROUND(I201*H201,2)</f>
        <v>0</v>
      </c>
      <c r="K201" s="210" t="s">
        <v>239</v>
      </c>
      <c r="L201" s="47"/>
      <c r="M201" s="215" t="s">
        <v>19</v>
      </c>
      <c r="N201" s="216" t="s">
        <v>40</v>
      </c>
      <c r="O201" s="87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150</v>
      </c>
      <c r="AT201" s="219" t="s">
        <v>152</v>
      </c>
      <c r="AU201" s="219" t="s">
        <v>79</v>
      </c>
      <c r="AY201" s="20" t="s">
        <v>151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77</v>
      </c>
      <c r="BK201" s="220">
        <f>ROUND(I201*H201,2)</f>
        <v>0</v>
      </c>
      <c r="BL201" s="20" t="s">
        <v>150</v>
      </c>
      <c r="BM201" s="219" t="s">
        <v>817</v>
      </c>
    </row>
    <row r="202" s="2" customFormat="1">
      <c r="A202" s="41"/>
      <c r="B202" s="42"/>
      <c r="C202" s="43"/>
      <c r="D202" s="245" t="s">
        <v>241</v>
      </c>
      <c r="E202" s="43"/>
      <c r="F202" s="246" t="s">
        <v>502</v>
      </c>
      <c r="G202" s="43"/>
      <c r="H202" s="43"/>
      <c r="I202" s="247"/>
      <c r="J202" s="43"/>
      <c r="K202" s="43"/>
      <c r="L202" s="47"/>
      <c r="M202" s="248"/>
      <c r="N202" s="249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241</v>
      </c>
      <c r="AU202" s="20" t="s">
        <v>79</v>
      </c>
    </row>
    <row r="203" s="12" customFormat="1">
      <c r="A203" s="12"/>
      <c r="B203" s="221"/>
      <c r="C203" s="222"/>
      <c r="D203" s="223" t="s">
        <v>175</v>
      </c>
      <c r="E203" s="224" t="s">
        <v>19</v>
      </c>
      <c r="F203" s="225" t="s">
        <v>818</v>
      </c>
      <c r="G203" s="222"/>
      <c r="H203" s="226">
        <v>3663.1399999999999</v>
      </c>
      <c r="I203" s="227"/>
      <c r="J203" s="222"/>
      <c r="K203" s="222"/>
      <c r="L203" s="228"/>
      <c r="M203" s="229"/>
      <c r="N203" s="230"/>
      <c r="O203" s="230"/>
      <c r="P203" s="230"/>
      <c r="Q203" s="230"/>
      <c r="R203" s="230"/>
      <c r="S203" s="230"/>
      <c r="T203" s="231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2" t="s">
        <v>175</v>
      </c>
      <c r="AU203" s="232" t="s">
        <v>79</v>
      </c>
      <c r="AV203" s="12" t="s">
        <v>79</v>
      </c>
      <c r="AW203" s="12" t="s">
        <v>31</v>
      </c>
      <c r="AX203" s="12" t="s">
        <v>69</v>
      </c>
      <c r="AY203" s="232" t="s">
        <v>151</v>
      </c>
    </row>
    <row r="204" s="12" customFormat="1">
      <c r="A204" s="12"/>
      <c r="B204" s="221"/>
      <c r="C204" s="222"/>
      <c r="D204" s="223" t="s">
        <v>175</v>
      </c>
      <c r="E204" s="224" t="s">
        <v>19</v>
      </c>
      <c r="F204" s="225" t="s">
        <v>819</v>
      </c>
      <c r="G204" s="222"/>
      <c r="H204" s="226">
        <v>3311.8800000000001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2" t="s">
        <v>175</v>
      </c>
      <c r="AU204" s="232" t="s">
        <v>79</v>
      </c>
      <c r="AV204" s="12" t="s">
        <v>79</v>
      </c>
      <c r="AW204" s="12" t="s">
        <v>31</v>
      </c>
      <c r="AX204" s="12" t="s">
        <v>69</v>
      </c>
      <c r="AY204" s="232" t="s">
        <v>151</v>
      </c>
    </row>
    <row r="205" s="14" customFormat="1">
      <c r="A205" s="14"/>
      <c r="B205" s="250"/>
      <c r="C205" s="251"/>
      <c r="D205" s="223" t="s">
        <v>175</v>
      </c>
      <c r="E205" s="252" t="s">
        <v>19</v>
      </c>
      <c r="F205" s="253" t="s">
        <v>249</v>
      </c>
      <c r="G205" s="251"/>
      <c r="H205" s="254">
        <v>6975.0200000000004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175</v>
      </c>
      <c r="AU205" s="260" t="s">
        <v>79</v>
      </c>
      <c r="AV205" s="14" t="s">
        <v>150</v>
      </c>
      <c r="AW205" s="14" t="s">
        <v>31</v>
      </c>
      <c r="AX205" s="14" t="s">
        <v>77</v>
      </c>
      <c r="AY205" s="260" t="s">
        <v>151</v>
      </c>
    </row>
    <row r="206" s="2" customFormat="1" ht="21.75" customHeight="1">
      <c r="A206" s="41"/>
      <c r="B206" s="42"/>
      <c r="C206" s="208" t="s">
        <v>427</v>
      </c>
      <c r="D206" s="208" t="s">
        <v>152</v>
      </c>
      <c r="E206" s="209" t="s">
        <v>506</v>
      </c>
      <c r="F206" s="210" t="s">
        <v>507</v>
      </c>
      <c r="G206" s="211" t="s">
        <v>245</v>
      </c>
      <c r="H206" s="212">
        <v>397.69999999999999</v>
      </c>
      <c r="I206" s="213"/>
      <c r="J206" s="214">
        <f>ROUND(I206*H206,2)</f>
        <v>0</v>
      </c>
      <c r="K206" s="210" t="s">
        <v>239</v>
      </c>
      <c r="L206" s="47"/>
      <c r="M206" s="215" t="s">
        <v>19</v>
      </c>
      <c r="N206" s="216" t="s">
        <v>40</v>
      </c>
      <c r="O206" s="87"/>
      <c r="P206" s="217">
        <f>O206*H206</f>
        <v>0</v>
      </c>
      <c r="Q206" s="217">
        <v>0.34499999999999997</v>
      </c>
      <c r="R206" s="217">
        <f>Q206*H206</f>
        <v>137.20649999999998</v>
      </c>
      <c r="S206" s="217">
        <v>0</v>
      </c>
      <c r="T206" s="21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9" t="s">
        <v>150</v>
      </c>
      <c r="AT206" s="219" t="s">
        <v>152</v>
      </c>
      <c r="AU206" s="219" t="s">
        <v>79</v>
      </c>
      <c r="AY206" s="20" t="s">
        <v>151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77</v>
      </c>
      <c r="BK206" s="220">
        <f>ROUND(I206*H206,2)</f>
        <v>0</v>
      </c>
      <c r="BL206" s="20" t="s">
        <v>150</v>
      </c>
      <c r="BM206" s="219" t="s">
        <v>820</v>
      </c>
    </row>
    <row r="207" s="2" customFormat="1">
      <c r="A207" s="41"/>
      <c r="B207" s="42"/>
      <c r="C207" s="43"/>
      <c r="D207" s="245" t="s">
        <v>241</v>
      </c>
      <c r="E207" s="43"/>
      <c r="F207" s="246" t="s">
        <v>509</v>
      </c>
      <c r="G207" s="43"/>
      <c r="H207" s="43"/>
      <c r="I207" s="247"/>
      <c r="J207" s="43"/>
      <c r="K207" s="43"/>
      <c r="L207" s="47"/>
      <c r="M207" s="248"/>
      <c r="N207" s="249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241</v>
      </c>
      <c r="AU207" s="20" t="s">
        <v>79</v>
      </c>
    </row>
    <row r="208" s="12" customFormat="1">
      <c r="A208" s="12"/>
      <c r="B208" s="221"/>
      <c r="C208" s="222"/>
      <c r="D208" s="223" t="s">
        <v>175</v>
      </c>
      <c r="E208" s="224" t="s">
        <v>19</v>
      </c>
      <c r="F208" s="225" t="s">
        <v>821</v>
      </c>
      <c r="G208" s="222"/>
      <c r="H208" s="226">
        <v>397.69999999999999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2" t="s">
        <v>175</v>
      </c>
      <c r="AU208" s="232" t="s">
        <v>79</v>
      </c>
      <c r="AV208" s="12" t="s">
        <v>79</v>
      </c>
      <c r="AW208" s="12" t="s">
        <v>31</v>
      </c>
      <c r="AX208" s="12" t="s">
        <v>69</v>
      </c>
      <c r="AY208" s="232" t="s">
        <v>151</v>
      </c>
    </row>
    <row r="209" s="14" customFormat="1">
      <c r="A209" s="14"/>
      <c r="B209" s="250"/>
      <c r="C209" s="251"/>
      <c r="D209" s="223" t="s">
        <v>175</v>
      </c>
      <c r="E209" s="252" t="s">
        <v>19</v>
      </c>
      <c r="F209" s="253" t="s">
        <v>249</v>
      </c>
      <c r="G209" s="251"/>
      <c r="H209" s="254">
        <v>397.69999999999999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175</v>
      </c>
      <c r="AU209" s="260" t="s">
        <v>79</v>
      </c>
      <c r="AV209" s="14" t="s">
        <v>150</v>
      </c>
      <c r="AW209" s="14" t="s">
        <v>31</v>
      </c>
      <c r="AX209" s="14" t="s">
        <v>77</v>
      </c>
      <c r="AY209" s="260" t="s">
        <v>151</v>
      </c>
    </row>
    <row r="210" s="2" customFormat="1" ht="24.15" customHeight="1">
      <c r="A210" s="41"/>
      <c r="B210" s="42"/>
      <c r="C210" s="208" t="s">
        <v>433</v>
      </c>
      <c r="D210" s="208" t="s">
        <v>152</v>
      </c>
      <c r="E210" s="209" t="s">
        <v>512</v>
      </c>
      <c r="F210" s="210" t="s">
        <v>513</v>
      </c>
      <c r="G210" s="211" t="s">
        <v>245</v>
      </c>
      <c r="H210" s="212">
        <v>2509</v>
      </c>
      <c r="I210" s="213"/>
      <c r="J210" s="214">
        <f>ROUND(I210*H210,2)</f>
        <v>0</v>
      </c>
      <c r="K210" s="210" t="s">
        <v>239</v>
      </c>
      <c r="L210" s="47"/>
      <c r="M210" s="215" t="s">
        <v>19</v>
      </c>
      <c r="N210" s="216" t="s">
        <v>40</v>
      </c>
      <c r="O210" s="87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150</v>
      </c>
      <c r="AT210" s="219" t="s">
        <v>152</v>
      </c>
      <c r="AU210" s="219" t="s">
        <v>79</v>
      </c>
      <c r="AY210" s="20" t="s">
        <v>151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77</v>
      </c>
      <c r="BK210" s="220">
        <f>ROUND(I210*H210,2)</f>
        <v>0</v>
      </c>
      <c r="BL210" s="20" t="s">
        <v>150</v>
      </c>
      <c r="BM210" s="219" t="s">
        <v>822</v>
      </c>
    </row>
    <row r="211" s="2" customFormat="1">
      <c r="A211" s="41"/>
      <c r="B211" s="42"/>
      <c r="C211" s="43"/>
      <c r="D211" s="245" t="s">
        <v>241</v>
      </c>
      <c r="E211" s="43"/>
      <c r="F211" s="246" t="s">
        <v>515</v>
      </c>
      <c r="G211" s="43"/>
      <c r="H211" s="43"/>
      <c r="I211" s="247"/>
      <c r="J211" s="43"/>
      <c r="K211" s="43"/>
      <c r="L211" s="47"/>
      <c r="M211" s="248"/>
      <c r="N211" s="249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241</v>
      </c>
      <c r="AU211" s="20" t="s">
        <v>79</v>
      </c>
    </row>
    <row r="212" s="12" customFormat="1">
      <c r="A212" s="12"/>
      <c r="B212" s="221"/>
      <c r="C212" s="222"/>
      <c r="D212" s="223" t="s">
        <v>175</v>
      </c>
      <c r="E212" s="224" t="s">
        <v>19</v>
      </c>
      <c r="F212" s="225" t="s">
        <v>823</v>
      </c>
      <c r="G212" s="222"/>
      <c r="H212" s="226">
        <v>2509</v>
      </c>
      <c r="I212" s="227"/>
      <c r="J212" s="222"/>
      <c r="K212" s="222"/>
      <c r="L212" s="228"/>
      <c r="M212" s="229"/>
      <c r="N212" s="230"/>
      <c r="O212" s="230"/>
      <c r="P212" s="230"/>
      <c r="Q212" s="230"/>
      <c r="R212" s="230"/>
      <c r="S212" s="230"/>
      <c r="T212" s="231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2" t="s">
        <v>175</v>
      </c>
      <c r="AU212" s="232" t="s">
        <v>79</v>
      </c>
      <c r="AV212" s="12" t="s">
        <v>79</v>
      </c>
      <c r="AW212" s="12" t="s">
        <v>31</v>
      </c>
      <c r="AX212" s="12" t="s">
        <v>69</v>
      </c>
      <c r="AY212" s="232" t="s">
        <v>151</v>
      </c>
    </row>
    <row r="213" s="14" customFormat="1">
      <c r="A213" s="14"/>
      <c r="B213" s="250"/>
      <c r="C213" s="251"/>
      <c r="D213" s="223" t="s">
        <v>175</v>
      </c>
      <c r="E213" s="252" t="s">
        <v>19</v>
      </c>
      <c r="F213" s="253" t="s">
        <v>249</v>
      </c>
      <c r="G213" s="251"/>
      <c r="H213" s="254">
        <v>2509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175</v>
      </c>
      <c r="AU213" s="260" t="s">
        <v>79</v>
      </c>
      <c r="AV213" s="14" t="s">
        <v>150</v>
      </c>
      <c r="AW213" s="14" t="s">
        <v>31</v>
      </c>
      <c r="AX213" s="14" t="s">
        <v>77</v>
      </c>
      <c r="AY213" s="260" t="s">
        <v>151</v>
      </c>
    </row>
    <row r="214" s="2" customFormat="1" ht="21.75" customHeight="1">
      <c r="A214" s="41"/>
      <c r="B214" s="42"/>
      <c r="C214" s="208" t="s">
        <v>439</v>
      </c>
      <c r="D214" s="208" t="s">
        <v>152</v>
      </c>
      <c r="E214" s="209" t="s">
        <v>518</v>
      </c>
      <c r="F214" s="210" t="s">
        <v>519</v>
      </c>
      <c r="G214" s="211" t="s">
        <v>245</v>
      </c>
      <c r="H214" s="212">
        <v>2509</v>
      </c>
      <c r="I214" s="213"/>
      <c r="J214" s="214">
        <f>ROUND(I214*H214,2)</f>
        <v>0</v>
      </c>
      <c r="K214" s="210" t="s">
        <v>239</v>
      </c>
      <c r="L214" s="47"/>
      <c r="M214" s="215" t="s">
        <v>19</v>
      </c>
      <c r="N214" s="216" t="s">
        <v>40</v>
      </c>
      <c r="O214" s="87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9" t="s">
        <v>150</v>
      </c>
      <c r="AT214" s="219" t="s">
        <v>152</v>
      </c>
      <c r="AU214" s="219" t="s">
        <v>79</v>
      </c>
      <c r="AY214" s="20" t="s">
        <v>151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20" t="s">
        <v>77</v>
      </c>
      <c r="BK214" s="220">
        <f>ROUND(I214*H214,2)</f>
        <v>0</v>
      </c>
      <c r="BL214" s="20" t="s">
        <v>150</v>
      </c>
      <c r="BM214" s="219" t="s">
        <v>824</v>
      </c>
    </row>
    <row r="215" s="2" customFormat="1">
      <c r="A215" s="41"/>
      <c r="B215" s="42"/>
      <c r="C215" s="43"/>
      <c r="D215" s="245" t="s">
        <v>241</v>
      </c>
      <c r="E215" s="43"/>
      <c r="F215" s="246" t="s">
        <v>521</v>
      </c>
      <c r="G215" s="43"/>
      <c r="H215" s="43"/>
      <c r="I215" s="247"/>
      <c r="J215" s="43"/>
      <c r="K215" s="43"/>
      <c r="L215" s="47"/>
      <c r="M215" s="248"/>
      <c r="N215" s="249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241</v>
      </c>
      <c r="AU215" s="20" t="s">
        <v>79</v>
      </c>
    </row>
    <row r="216" s="12" customFormat="1">
      <c r="A216" s="12"/>
      <c r="B216" s="221"/>
      <c r="C216" s="222"/>
      <c r="D216" s="223" t="s">
        <v>175</v>
      </c>
      <c r="E216" s="224" t="s">
        <v>19</v>
      </c>
      <c r="F216" s="225" t="s">
        <v>825</v>
      </c>
      <c r="G216" s="222"/>
      <c r="H216" s="226">
        <v>2509</v>
      </c>
      <c r="I216" s="227"/>
      <c r="J216" s="222"/>
      <c r="K216" s="222"/>
      <c r="L216" s="228"/>
      <c r="M216" s="229"/>
      <c r="N216" s="230"/>
      <c r="O216" s="230"/>
      <c r="P216" s="230"/>
      <c r="Q216" s="230"/>
      <c r="R216" s="230"/>
      <c r="S216" s="230"/>
      <c r="T216" s="231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2" t="s">
        <v>175</v>
      </c>
      <c r="AU216" s="232" t="s">
        <v>79</v>
      </c>
      <c r="AV216" s="12" t="s">
        <v>79</v>
      </c>
      <c r="AW216" s="12" t="s">
        <v>31</v>
      </c>
      <c r="AX216" s="12" t="s">
        <v>69</v>
      </c>
      <c r="AY216" s="232" t="s">
        <v>151</v>
      </c>
    </row>
    <row r="217" s="14" customFormat="1">
      <c r="A217" s="14"/>
      <c r="B217" s="250"/>
      <c r="C217" s="251"/>
      <c r="D217" s="223" t="s">
        <v>175</v>
      </c>
      <c r="E217" s="252" t="s">
        <v>19</v>
      </c>
      <c r="F217" s="253" t="s">
        <v>249</v>
      </c>
      <c r="G217" s="251"/>
      <c r="H217" s="254">
        <v>2509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175</v>
      </c>
      <c r="AU217" s="260" t="s">
        <v>79</v>
      </c>
      <c r="AV217" s="14" t="s">
        <v>150</v>
      </c>
      <c r="AW217" s="14" t="s">
        <v>31</v>
      </c>
      <c r="AX217" s="14" t="s">
        <v>77</v>
      </c>
      <c r="AY217" s="260" t="s">
        <v>151</v>
      </c>
    </row>
    <row r="218" s="2" customFormat="1" ht="24.15" customHeight="1">
      <c r="A218" s="41"/>
      <c r="B218" s="42"/>
      <c r="C218" s="208" t="s">
        <v>444</v>
      </c>
      <c r="D218" s="208" t="s">
        <v>152</v>
      </c>
      <c r="E218" s="209" t="s">
        <v>524</v>
      </c>
      <c r="F218" s="210" t="s">
        <v>525</v>
      </c>
      <c r="G218" s="211" t="s">
        <v>245</v>
      </c>
      <c r="H218" s="212">
        <v>2509</v>
      </c>
      <c r="I218" s="213"/>
      <c r="J218" s="214">
        <f>ROUND(I218*H218,2)</f>
        <v>0</v>
      </c>
      <c r="K218" s="210" t="s">
        <v>239</v>
      </c>
      <c r="L218" s="47"/>
      <c r="M218" s="215" t="s">
        <v>19</v>
      </c>
      <c r="N218" s="216" t="s">
        <v>40</v>
      </c>
      <c r="O218" s="87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150</v>
      </c>
      <c r="AT218" s="219" t="s">
        <v>152</v>
      </c>
      <c r="AU218" s="219" t="s">
        <v>79</v>
      </c>
      <c r="AY218" s="20" t="s">
        <v>151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77</v>
      </c>
      <c r="BK218" s="220">
        <f>ROUND(I218*H218,2)</f>
        <v>0</v>
      </c>
      <c r="BL218" s="20" t="s">
        <v>150</v>
      </c>
      <c r="BM218" s="219" t="s">
        <v>826</v>
      </c>
    </row>
    <row r="219" s="2" customFormat="1">
      <c r="A219" s="41"/>
      <c r="B219" s="42"/>
      <c r="C219" s="43"/>
      <c r="D219" s="245" t="s">
        <v>241</v>
      </c>
      <c r="E219" s="43"/>
      <c r="F219" s="246" t="s">
        <v>527</v>
      </c>
      <c r="G219" s="43"/>
      <c r="H219" s="43"/>
      <c r="I219" s="247"/>
      <c r="J219" s="43"/>
      <c r="K219" s="43"/>
      <c r="L219" s="47"/>
      <c r="M219" s="248"/>
      <c r="N219" s="249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241</v>
      </c>
      <c r="AU219" s="20" t="s">
        <v>79</v>
      </c>
    </row>
    <row r="220" s="12" customFormat="1">
      <c r="A220" s="12"/>
      <c r="B220" s="221"/>
      <c r="C220" s="222"/>
      <c r="D220" s="223" t="s">
        <v>175</v>
      </c>
      <c r="E220" s="224" t="s">
        <v>19</v>
      </c>
      <c r="F220" s="225" t="s">
        <v>825</v>
      </c>
      <c r="G220" s="222"/>
      <c r="H220" s="226">
        <v>2509</v>
      </c>
      <c r="I220" s="227"/>
      <c r="J220" s="222"/>
      <c r="K220" s="222"/>
      <c r="L220" s="228"/>
      <c r="M220" s="229"/>
      <c r="N220" s="230"/>
      <c r="O220" s="230"/>
      <c r="P220" s="230"/>
      <c r="Q220" s="230"/>
      <c r="R220" s="230"/>
      <c r="S220" s="230"/>
      <c r="T220" s="231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2" t="s">
        <v>175</v>
      </c>
      <c r="AU220" s="232" t="s">
        <v>79</v>
      </c>
      <c r="AV220" s="12" t="s">
        <v>79</v>
      </c>
      <c r="AW220" s="12" t="s">
        <v>31</v>
      </c>
      <c r="AX220" s="12" t="s">
        <v>69</v>
      </c>
      <c r="AY220" s="232" t="s">
        <v>151</v>
      </c>
    </row>
    <row r="221" s="14" customFormat="1">
      <c r="A221" s="14"/>
      <c r="B221" s="250"/>
      <c r="C221" s="251"/>
      <c r="D221" s="223" t="s">
        <v>175</v>
      </c>
      <c r="E221" s="252" t="s">
        <v>19</v>
      </c>
      <c r="F221" s="253" t="s">
        <v>249</v>
      </c>
      <c r="G221" s="251"/>
      <c r="H221" s="254">
        <v>2509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175</v>
      </c>
      <c r="AU221" s="260" t="s">
        <v>79</v>
      </c>
      <c r="AV221" s="14" t="s">
        <v>150</v>
      </c>
      <c r="AW221" s="14" t="s">
        <v>31</v>
      </c>
      <c r="AX221" s="14" t="s">
        <v>77</v>
      </c>
      <c r="AY221" s="260" t="s">
        <v>151</v>
      </c>
    </row>
    <row r="222" s="2" customFormat="1" ht="16.5" customHeight="1">
      <c r="A222" s="41"/>
      <c r="B222" s="42"/>
      <c r="C222" s="208" t="s">
        <v>451</v>
      </c>
      <c r="D222" s="208" t="s">
        <v>152</v>
      </c>
      <c r="E222" s="209" t="s">
        <v>667</v>
      </c>
      <c r="F222" s="210" t="s">
        <v>668</v>
      </c>
      <c r="G222" s="211" t="s">
        <v>422</v>
      </c>
      <c r="H222" s="212">
        <v>8.5</v>
      </c>
      <c r="I222" s="213"/>
      <c r="J222" s="214">
        <f>ROUND(I222*H222,2)</f>
        <v>0</v>
      </c>
      <c r="K222" s="210" t="s">
        <v>239</v>
      </c>
      <c r="L222" s="47"/>
      <c r="M222" s="215" t="s">
        <v>19</v>
      </c>
      <c r="N222" s="216" t="s">
        <v>40</v>
      </c>
      <c r="O222" s="87"/>
      <c r="P222" s="217">
        <f>O222*H222</f>
        <v>0</v>
      </c>
      <c r="Q222" s="217">
        <v>0.0035999999999999999</v>
      </c>
      <c r="R222" s="217">
        <f>Q222*H222</f>
        <v>0.030599999999999999</v>
      </c>
      <c r="S222" s="217">
        <v>0</v>
      </c>
      <c r="T222" s="218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9" t="s">
        <v>150</v>
      </c>
      <c r="AT222" s="219" t="s">
        <v>152</v>
      </c>
      <c r="AU222" s="219" t="s">
        <v>79</v>
      </c>
      <c r="AY222" s="20" t="s">
        <v>151</v>
      </c>
      <c r="BE222" s="220">
        <f>IF(N222="základní",J222,0)</f>
        <v>0</v>
      </c>
      <c r="BF222" s="220">
        <f>IF(N222="snížená",J222,0)</f>
        <v>0</v>
      </c>
      <c r="BG222" s="220">
        <f>IF(N222="zákl. přenesená",J222,0)</f>
        <v>0</v>
      </c>
      <c r="BH222" s="220">
        <f>IF(N222="sníž. přenesená",J222,0)</f>
        <v>0</v>
      </c>
      <c r="BI222" s="220">
        <f>IF(N222="nulová",J222,0)</f>
        <v>0</v>
      </c>
      <c r="BJ222" s="20" t="s">
        <v>77</v>
      </c>
      <c r="BK222" s="220">
        <f>ROUND(I222*H222,2)</f>
        <v>0</v>
      </c>
      <c r="BL222" s="20" t="s">
        <v>150</v>
      </c>
      <c r="BM222" s="219" t="s">
        <v>827</v>
      </c>
    </row>
    <row r="223" s="2" customFormat="1">
      <c r="A223" s="41"/>
      <c r="B223" s="42"/>
      <c r="C223" s="43"/>
      <c r="D223" s="245" t="s">
        <v>241</v>
      </c>
      <c r="E223" s="43"/>
      <c r="F223" s="246" t="s">
        <v>670</v>
      </c>
      <c r="G223" s="43"/>
      <c r="H223" s="43"/>
      <c r="I223" s="247"/>
      <c r="J223" s="43"/>
      <c r="K223" s="43"/>
      <c r="L223" s="47"/>
      <c r="M223" s="248"/>
      <c r="N223" s="249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241</v>
      </c>
      <c r="AU223" s="20" t="s">
        <v>79</v>
      </c>
    </row>
    <row r="224" s="12" customFormat="1">
      <c r="A224" s="12"/>
      <c r="B224" s="221"/>
      <c r="C224" s="222"/>
      <c r="D224" s="223" t="s">
        <v>175</v>
      </c>
      <c r="E224" s="224" t="s">
        <v>19</v>
      </c>
      <c r="F224" s="225" t="s">
        <v>828</v>
      </c>
      <c r="G224" s="222"/>
      <c r="H224" s="226">
        <v>8.5</v>
      </c>
      <c r="I224" s="227"/>
      <c r="J224" s="222"/>
      <c r="K224" s="222"/>
      <c r="L224" s="228"/>
      <c r="M224" s="229"/>
      <c r="N224" s="230"/>
      <c r="O224" s="230"/>
      <c r="P224" s="230"/>
      <c r="Q224" s="230"/>
      <c r="R224" s="230"/>
      <c r="S224" s="230"/>
      <c r="T224" s="231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32" t="s">
        <v>175</v>
      </c>
      <c r="AU224" s="232" t="s">
        <v>79</v>
      </c>
      <c r="AV224" s="12" t="s">
        <v>79</v>
      </c>
      <c r="AW224" s="12" t="s">
        <v>31</v>
      </c>
      <c r="AX224" s="12" t="s">
        <v>69</v>
      </c>
      <c r="AY224" s="232" t="s">
        <v>151</v>
      </c>
    </row>
    <row r="225" s="14" customFormat="1">
      <c r="A225" s="14"/>
      <c r="B225" s="250"/>
      <c r="C225" s="251"/>
      <c r="D225" s="223" t="s">
        <v>175</v>
      </c>
      <c r="E225" s="252" t="s">
        <v>19</v>
      </c>
      <c r="F225" s="253" t="s">
        <v>249</v>
      </c>
      <c r="G225" s="251"/>
      <c r="H225" s="254">
        <v>8.5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175</v>
      </c>
      <c r="AU225" s="260" t="s">
        <v>79</v>
      </c>
      <c r="AV225" s="14" t="s">
        <v>150</v>
      </c>
      <c r="AW225" s="14" t="s">
        <v>31</v>
      </c>
      <c r="AX225" s="14" t="s">
        <v>77</v>
      </c>
      <c r="AY225" s="260" t="s">
        <v>151</v>
      </c>
    </row>
    <row r="226" s="11" customFormat="1" ht="22.8" customHeight="1">
      <c r="A226" s="11"/>
      <c r="B226" s="194"/>
      <c r="C226" s="195"/>
      <c r="D226" s="196" t="s">
        <v>68</v>
      </c>
      <c r="E226" s="243" t="s">
        <v>181</v>
      </c>
      <c r="F226" s="243" t="s">
        <v>528</v>
      </c>
      <c r="G226" s="195"/>
      <c r="H226" s="195"/>
      <c r="I226" s="198"/>
      <c r="J226" s="244">
        <f>BK226</f>
        <v>0</v>
      </c>
      <c r="K226" s="195"/>
      <c r="L226" s="200"/>
      <c r="M226" s="201"/>
      <c r="N226" s="202"/>
      <c r="O226" s="202"/>
      <c r="P226" s="203">
        <f>SUM(P227:P232)</f>
        <v>0</v>
      </c>
      <c r="Q226" s="202"/>
      <c r="R226" s="203">
        <f>SUM(R227:R232)</f>
        <v>0.089999999999999997</v>
      </c>
      <c r="S226" s="202"/>
      <c r="T226" s="204">
        <f>SUM(T227:T232)</f>
        <v>0.10000000000000001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R226" s="205" t="s">
        <v>77</v>
      </c>
      <c r="AT226" s="206" t="s">
        <v>68</v>
      </c>
      <c r="AU226" s="206" t="s">
        <v>77</v>
      </c>
      <c r="AY226" s="205" t="s">
        <v>151</v>
      </c>
      <c r="BK226" s="207">
        <f>SUM(BK227:BK232)</f>
        <v>0</v>
      </c>
    </row>
    <row r="227" s="2" customFormat="1" ht="16.5" customHeight="1">
      <c r="A227" s="41"/>
      <c r="B227" s="42"/>
      <c r="C227" s="208" t="s">
        <v>457</v>
      </c>
      <c r="D227" s="208" t="s">
        <v>152</v>
      </c>
      <c r="E227" s="209" t="s">
        <v>530</v>
      </c>
      <c r="F227" s="210" t="s">
        <v>531</v>
      </c>
      <c r="G227" s="211" t="s">
        <v>238</v>
      </c>
      <c r="H227" s="212">
        <v>1</v>
      </c>
      <c r="I227" s="213"/>
      <c r="J227" s="214">
        <f>ROUND(I227*H227,2)</f>
        <v>0</v>
      </c>
      <c r="K227" s="210" t="s">
        <v>239</v>
      </c>
      <c r="L227" s="47"/>
      <c r="M227" s="215" t="s">
        <v>19</v>
      </c>
      <c r="N227" s="216" t="s">
        <v>40</v>
      </c>
      <c r="O227" s="87"/>
      <c r="P227" s="217">
        <f>O227*H227</f>
        <v>0</v>
      </c>
      <c r="Q227" s="217">
        <v>0</v>
      </c>
      <c r="R227" s="217">
        <f>Q227*H227</f>
        <v>0</v>
      </c>
      <c r="S227" s="217">
        <v>0.10000000000000001</v>
      </c>
      <c r="T227" s="218">
        <f>S227*H227</f>
        <v>0.10000000000000001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9" t="s">
        <v>150</v>
      </c>
      <c r="AT227" s="219" t="s">
        <v>152</v>
      </c>
      <c r="AU227" s="219" t="s">
        <v>79</v>
      </c>
      <c r="AY227" s="20" t="s">
        <v>151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0" t="s">
        <v>77</v>
      </c>
      <c r="BK227" s="220">
        <f>ROUND(I227*H227,2)</f>
        <v>0</v>
      </c>
      <c r="BL227" s="20" t="s">
        <v>150</v>
      </c>
      <c r="BM227" s="219" t="s">
        <v>829</v>
      </c>
    </row>
    <row r="228" s="2" customFormat="1">
      <c r="A228" s="41"/>
      <c r="B228" s="42"/>
      <c r="C228" s="43"/>
      <c r="D228" s="245" t="s">
        <v>241</v>
      </c>
      <c r="E228" s="43"/>
      <c r="F228" s="246" t="s">
        <v>533</v>
      </c>
      <c r="G228" s="43"/>
      <c r="H228" s="43"/>
      <c r="I228" s="247"/>
      <c r="J228" s="43"/>
      <c r="K228" s="43"/>
      <c r="L228" s="47"/>
      <c r="M228" s="248"/>
      <c r="N228" s="249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241</v>
      </c>
      <c r="AU228" s="20" t="s">
        <v>79</v>
      </c>
    </row>
    <row r="229" s="12" customFormat="1">
      <c r="A229" s="12"/>
      <c r="B229" s="221"/>
      <c r="C229" s="222"/>
      <c r="D229" s="223" t="s">
        <v>175</v>
      </c>
      <c r="E229" s="224" t="s">
        <v>19</v>
      </c>
      <c r="F229" s="225" t="s">
        <v>534</v>
      </c>
      <c r="G229" s="222"/>
      <c r="H229" s="226">
        <v>1</v>
      </c>
      <c r="I229" s="227"/>
      <c r="J229" s="222"/>
      <c r="K229" s="222"/>
      <c r="L229" s="228"/>
      <c r="M229" s="229"/>
      <c r="N229" s="230"/>
      <c r="O229" s="230"/>
      <c r="P229" s="230"/>
      <c r="Q229" s="230"/>
      <c r="R229" s="230"/>
      <c r="S229" s="230"/>
      <c r="T229" s="231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2" t="s">
        <v>175</v>
      </c>
      <c r="AU229" s="232" t="s">
        <v>79</v>
      </c>
      <c r="AV229" s="12" t="s">
        <v>79</v>
      </c>
      <c r="AW229" s="12" t="s">
        <v>31</v>
      </c>
      <c r="AX229" s="12" t="s">
        <v>77</v>
      </c>
      <c r="AY229" s="232" t="s">
        <v>151</v>
      </c>
    </row>
    <row r="230" s="2" customFormat="1" ht="24.15" customHeight="1">
      <c r="A230" s="41"/>
      <c r="B230" s="42"/>
      <c r="C230" s="208" t="s">
        <v>463</v>
      </c>
      <c r="D230" s="208" t="s">
        <v>152</v>
      </c>
      <c r="E230" s="209" t="s">
        <v>536</v>
      </c>
      <c r="F230" s="210" t="s">
        <v>537</v>
      </c>
      <c r="G230" s="211" t="s">
        <v>238</v>
      </c>
      <c r="H230" s="212">
        <v>1</v>
      </c>
      <c r="I230" s="213"/>
      <c r="J230" s="214">
        <f>ROUND(I230*H230,2)</f>
        <v>0</v>
      </c>
      <c r="K230" s="210" t="s">
        <v>239</v>
      </c>
      <c r="L230" s="47"/>
      <c r="M230" s="215" t="s">
        <v>19</v>
      </c>
      <c r="N230" s="216" t="s">
        <v>40</v>
      </c>
      <c r="O230" s="87"/>
      <c r="P230" s="217">
        <f>O230*H230</f>
        <v>0</v>
      </c>
      <c r="Q230" s="217">
        <v>0.089999999999999997</v>
      </c>
      <c r="R230" s="217">
        <f>Q230*H230</f>
        <v>0.089999999999999997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150</v>
      </c>
      <c r="AT230" s="219" t="s">
        <v>152</v>
      </c>
      <c r="AU230" s="219" t="s">
        <v>79</v>
      </c>
      <c r="AY230" s="20" t="s">
        <v>151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77</v>
      </c>
      <c r="BK230" s="220">
        <f>ROUND(I230*H230,2)</f>
        <v>0</v>
      </c>
      <c r="BL230" s="20" t="s">
        <v>150</v>
      </c>
      <c r="BM230" s="219" t="s">
        <v>830</v>
      </c>
    </row>
    <row r="231" s="2" customFormat="1">
      <c r="A231" s="41"/>
      <c r="B231" s="42"/>
      <c r="C231" s="43"/>
      <c r="D231" s="245" t="s">
        <v>241</v>
      </c>
      <c r="E231" s="43"/>
      <c r="F231" s="246" t="s">
        <v>539</v>
      </c>
      <c r="G231" s="43"/>
      <c r="H231" s="43"/>
      <c r="I231" s="247"/>
      <c r="J231" s="43"/>
      <c r="K231" s="43"/>
      <c r="L231" s="47"/>
      <c r="M231" s="248"/>
      <c r="N231" s="249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241</v>
      </c>
      <c r="AU231" s="20" t="s">
        <v>79</v>
      </c>
    </row>
    <row r="232" s="12" customFormat="1">
      <c r="A232" s="12"/>
      <c r="B232" s="221"/>
      <c r="C232" s="222"/>
      <c r="D232" s="223" t="s">
        <v>175</v>
      </c>
      <c r="E232" s="224" t="s">
        <v>19</v>
      </c>
      <c r="F232" s="225" t="s">
        <v>540</v>
      </c>
      <c r="G232" s="222"/>
      <c r="H232" s="226">
        <v>1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2" t="s">
        <v>175</v>
      </c>
      <c r="AU232" s="232" t="s">
        <v>79</v>
      </c>
      <c r="AV232" s="12" t="s">
        <v>79</v>
      </c>
      <c r="AW232" s="12" t="s">
        <v>31</v>
      </c>
      <c r="AX232" s="12" t="s">
        <v>77</v>
      </c>
      <c r="AY232" s="232" t="s">
        <v>151</v>
      </c>
    </row>
    <row r="233" s="11" customFormat="1" ht="22.8" customHeight="1">
      <c r="A233" s="11"/>
      <c r="B233" s="194"/>
      <c r="C233" s="195"/>
      <c r="D233" s="196" t="s">
        <v>68</v>
      </c>
      <c r="E233" s="243" t="s">
        <v>574</v>
      </c>
      <c r="F233" s="243" t="s">
        <v>575</v>
      </c>
      <c r="G233" s="195"/>
      <c r="H233" s="195"/>
      <c r="I233" s="198"/>
      <c r="J233" s="244">
        <f>BK233</f>
        <v>0</v>
      </c>
      <c r="K233" s="195"/>
      <c r="L233" s="200"/>
      <c r="M233" s="201"/>
      <c r="N233" s="202"/>
      <c r="O233" s="202"/>
      <c r="P233" s="203">
        <f>SUM(P234:P238)</f>
        <v>0</v>
      </c>
      <c r="Q233" s="202"/>
      <c r="R233" s="203">
        <f>SUM(R234:R238)</f>
        <v>0</v>
      </c>
      <c r="S233" s="202"/>
      <c r="T233" s="204">
        <f>SUM(T234:T238)</f>
        <v>0</v>
      </c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R233" s="205" t="s">
        <v>77</v>
      </c>
      <c r="AT233" s="206" t="s">
        <v>68</v>
      </c>
      <c r="AU233" s="206" t="s">
        <v>77</v>
      </c>
      <c r="AY233" s="205" t="s">
        <v>151</v>
      </c>
      <c r="BK233" s="207">
        <f>SUM(BK234:BK238)</f>
        <v>0</v>
      </c>
    </row>
    <row r="234" s="2" customFormat="1" ht="21.75" customHeight="1">
      <c r="A234" s="41"/>
      <c r="B234" s="42"/>
      <c r="C234" s="208" t="s">
        <v>468</v>
      </c>
      <c r="D234" s="208" t="s">
        <v>152</v>
      </c>
      <c r="E234" s="209" t="s">
        <v>577</v>
      </c>
      <c r="F234" s="210" t="s">
        <v>578</v>
      </c>
      <c r="G234" s="211" t="s">
        <v>332</v>
      </c>
      <c r="H234" s="212">
        <v>30.789999999999999</v>
      </c>
      <c r="I234" s="213"/>
      <c r="J234" s="214">
        <f>ROUND(I234*H234,2)</f>
        <v>0</v>
      </c>
      <c r="K234" s="210" t="s">
        <v>239</v>
      </c>
      <c r="L234" s="47"/>
      <c r="M234" s="215" t="s">
        <v>19</v>
      </c>
      <c r="N234" s="216" t="s">
        <v>40</v>
      </c>
      <c r="O234" s="87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9" t="s">
        <v>150</v>
      </c>
      <c r="AT234" s="219" t="s">
        <v>152</v>
      </c>
      <c r="AU234" s="219" t="s">
        <v>79</v>
      </c>
      <c r="AY234" s="20" t="s">
        <v>151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77</v>
      </c>
      <c r="BK234" s="220">
        <f>ROUND(I234*H234,2)</f>
        <v>0</v>
      </c>
      <c r="BL234" s="20" t="s">
        <v>150</v>
      </c>
      <c r="BM234" s="219" t="s">
        <v>831</v>
      </c>
    </row>
    <row r="235" s="2" customFormat="1">
      <c r="A235" s="41"/>
      <c r="B235" s="42"/>
      <c r="C235" s="43"/>
      <c r="D235" s="245" t="s">
        <v>241</v>
      </c>
      <c r="E235" s="43"/>
      <c r="F235" s="246" t="s">
        <v>580</v>
      </c>
      <c r="G235" s="43"/>
      <c r="H235" s="43"/>
      <c r="I235" s="247"/>
      <c r="J235" s="43"/>
      <c r="K235" s="43"/>
      <c r="L235" s="47"/>
      <c r="M235" s="248"/>
      <c r="N235" s="249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241</v>
      </c>
      <c r="AU235" s="20" t="s">
        <v>79</v>
      </c>
    </row>
    <row r="236" s="2" customFormat="1" ht="24.15" customHeight="1">
      <c r="A236" s="41"/>
      <c r="B236" s="42"/>
      <c r="C236" s="208" t="s">
        <v>476</v>
      </c>
      <c r="D236" s="208" t="s">
        <v>152</v>
      </c>
      <c r="E236" s="209" t="s">
        <v>582</v>
      </c>
      <c r="F236" s="210" t="s">
        <v>583</v>
      </c>
      <c r="G236" s="211" t="s">
        <v>332</v>
      </c>
      <c r="H236" s="212">
        <v>431.06</v>
      </c>
      <c r="I236" s="213"/>
      <c r="J236" s="214">
        <f>ROUND(I236*H236,2)</f>
        <v>0</v>
      </c>
      <c r="K236" s="210" t="s">
        <v>239</v>
      </c>
      <c r="L236" s="47"/>
      <c r="M236" s="215" t="s">
        <v>19</v>
      </c>
      <c r="N236" s="216" t="s">
        <v>40</v>
      </c>
      <c r="O236" s="87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9" t="s">
        <v>150</v>
      </c>
      <c r="AT236" s="219" t="s">
        <v>152</v>
      </c>
      <c r="AU236" s="219" t="s">
        <v>79</v>
      </c>
      <c r="AY236" s="20" t="s">
        <v>151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20" t="s">
        <v>77</v>
      </c>
      <c r="BK236" s="220">
        <f>ROUND(I236*H236,2)</f>
        <v>0</v>
      </c>
      <c r="BL236" s="20" t="s">
        <v>150</v>
      </c>
      <c r="BM236" s="219" t="s">
        <v>832</v>
      </c>
    </row>
    <row r="237" s="2" customFormat="1">
      <c r="A237" s="41"/>
      <c r="B237" s="42"/>
      <c r="C237" s="43"/>
      <c r="D237" s="245" t="s">
        <v>241</v>
      </c>
      <c r="E237" s="43"/>
      <c r="F237" s="246" t="s">
        <v>585</v>
      </c>
      <c r="G237" s="43"/>
      <c r="H237" s="43"/>
      <c r="I237" s="247"/>
      <c r="J237" s="43"/>
      <c r="K237" s="43"/>
      <c r="L237" s="47"/>
      <c r="M237" s="248"/>
      <c r="N237" s="249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241</v>
      </c>
      <c r="AU237" s="20" t="s">
        <v>79</v>
      </c>
    </row>
    <row r="238" s="12" customFormat="1">
      <c r="A238" s="12"/>
      <c r="B238" s="221"/>
      <c r="C238" s="222"/>
      <c r="D238" s="223" t="s">
        <v>175</v>
      </c>
      <c r="E238" s="222"/>
      <c r="F238" s="225" t="s">
        <v>833</v>
      </c>
      <c r="G238" s="222"/>
      <c r="H238" s="226">
        <v>431.06</v>
      </c>
      <c r="I238" s="227"/>
      <c r="J238" s="222"/>
      <c r="K238" s="222"/>
      <c r="L238" s="228"/>
      <c r="M238" s="229"/>
      <c r="N238" s="230"/>
      <c r="O238" s="230"/>
      <c r="P238" s="230"/>
      <c r="Q238" s="230"/>
      <c r="R238" s="230"/>
      <c r="S238" s="230"/>
      <c r="T238" s="231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32" t="s">
        <v>175</v>
      </c>
      <c r="AU238" s="232" t="s">
        <v>79</v>
      </c>
      <c r="AV238" s="12" t="s">
        <v>79</v>
      </c>
      <c r="AW238" s="12" t="s">
        <v>4</v>
      </c>
      <c r="AX238" s="12" t="s">
        <v>77</v>
      </c>
      <c r="AY238" s="232" t="s">
        <v>151</v>
      </c>
    </row>
    <row r="239" s="11" customFormat="1" ht="22.8" customHeight="1">
      <c r="A239" s="11"/>
      <c r="B239" s="194"/>
      <c r="C239" s="195"/>
      <c r="D239" s="196" t="s">
        <v>68</v>
      </c>
      <c r="E239" s="243" t="s">
        <v>587</v>
      </c>
      <c r="F239" s="243" t="s">
        <v>588</v>
      </c>
      <c r="G239" s="195"/>
      <c r="H239" s="195"/>
      <c r="I239" s="198"/>
      <c r="J239" s="244">
        <f>BK239</f>
        <v>0</v>
      </c>
      <c r="K239" s="195"/>
      <c r="L239" s="200"/>
      <c r="M239" s="201"/>
      <c r="N239" s="202"/>
      <c r="O239" s="202"/>
      <c r="P239" s="203">
        <f>SUM(P240:P245)</f>
        <v>0</v>
      </c>
      <c r="Q239" s="202"/>
      <c r="R239" s="203">
        <f>SUM(R240:R245)</f>
        <v>0</v>
      </c>
      <c r="S239" s="202"/>
      <c r="T239" s="204">
        <f>SUM(T240:T245)</f>
        <v>0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205" t="s">
        <v>77</v>
      </c>
      <c r="AT239" s="206" t="s">
        <v>68</v>
      </c>
      <c r="AU239" s="206" t="s">
        <v>77</v>
      </c>
      <c r="AY239" s="205" t="s">
        <v>151</v>
      </c>
      <c r="BK239" s="207">
        <f>SUM(BK240:BK245)</f>
        <v>0</v>
      </c>
    </row>
    <row r="240" s="2" customFormat="1" ht="24.15" customHeight="1">
      <c r="A240" s="41"/>
      <c r="B240" s="42"/>
      <c r="C240" s="208" t="s">
        <v>481</v>
      </c>
      <c r="D240" s="208" t="s">
        <v>152</v>
      </c>
      <c r="E240" s="209" t="s">
        <v>590</v>
      </c>
      <c r="F240" s="210" t="s">
        <v>591</v>
      </c>
      <c r="G240" s="211" t="s">
        <v>332</v>
      </c>
      <c r="H240" s="212">
        <v>27.850000000000001</v>
      </c>
      <c r="I240" s="213"/>
      <c r="J240" s="214">
        <f>ROUND(I240*H240,2)</f>
        <v>0</v>
      </c>
      <c r="K240" s="210" t="s">
        <v>239</v>
      </c>
      <c r="L240" s="47"/>
      <c r="M240" s="215" t="s">
        <v>19</v>
      </c>
      <c r="N240" s="216" t="s">
        <v>40</v>
      </c>
      <c r="O240" s="87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9" t="s">
        <v>150</v>
      </c>
      <c r="AT240" s="219" t="s">
        <v>152</v>
      </c>
      <c r="AU240" s="219" t="s">
        <v>79</v>
      </c>
      <c r="AY240" s="20" t="s">
        <v>151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20" t="s">
        <v>77</v>
      </c>
      <c r="BK240" s="220">
        <f>ROUND(I240*H240,2)</f>
        <v>0</v>
      </c>
      <c r="BL240" s="20" t="s">
        <v>150</v>
      </c>
      <c r="BM240" s="219" t="s">
        <v>834</v>
      </c>
    </row>
    <row r="241" s="2" customFormat="1">
      <c r="A241" s="41"/>
      <c r="B241" s="42"/>
      <c r="C241" s="43"/>
      <c r="D241" s="245" t="s">
        <v>241</v>
      </c>
      <c r="E241" s="43"/>
      <c r="F241" s="246" t="s">
        <v>593</v>
      </c>
      <c r="G241" s="43"/>
      <c r="H241" s="43"/>
      <c r="I241" s="247"/>
      <c r="J241" s="43"/>
      <c r="K241" s="43"/>
      <c r="L241" s="47"/>
      <c r="M241" s="248"/>
      <c r="N241" s="249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241</v>
      </c>
      <c r="AU241" s="20" t="s">
        <v>79</v>
      </c>
    </row>
    <row r="242" s="12" customFormat="1">
      <c r="A242" s="12"/>
      <c r="B242" s="221"/>
      <c r="C242" s="222"/>
      <c r="D242" s="223" t="s">
        <v>175</v>
      </c>
      <c r="E242" s="224" t="s">
        <v>19</v>
      </c>
      <c r="F242" s="225" t="s">
        <v>835</v>
      </c>
      <c r="G242" s="222"/>
      <c r="H242" s="226">
        <v>27.850000000000001</v>
      </c>
      <c r="I242" s="227"/>
      <c r="J242" s="222"/>
      <c r="K242" s="222"/>
      <c r="L242" s="228"/>
      <c r="M242" s="229"/>
      <c r="N242" s="230"/>
      <c r="O242" s="230"/>
      <c r="P242" s="230"/>
      <c r="Q242" s="230"/>
      <c r="R242" s="230"/>
      <c r="S242" s="230"/>
      <c r="T242" s="231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2" t="s">
        <v>175</v>
      </c>
      <c r="AU242" s="232" t="s">
        <v>79</v>
      </c>
      <c r="AV242" s="12" t="s">
        <v>79</v>
      </c>
      <c r="AW242" s="12" t="s">
        <v>31</v>
      </c>
      <c r="AX242" s="12" t="s">
        <v>77</v>
      </c>
      <c r="AY242" s="232" t="s">
        <v>151</v>
      </c>
    </row>
    <row r="243" s="2" customFormat="1" ht="24.15" customHeight="1">
      <c r="A243" s="41"/>
      <c r="B243" s="42"/>
      <c r="C243" s="208" t="s">
        <v>486</v>
      </c>
      <c r="D243" s="208" t="s">
        <v>152</v>
      </c>
      <c r="E243" s="209" t="s">
        <v>836</v>
      </c>
      <c r="F243" s="210" t="s">
        <v>837</v>
      </c>
      <c r="G243" s="211" t="s">
        <v>332</v>
      </c>
      <c r="H243" s="212">
        <v>2.9399999999999999</v>
      </c>
      <c r="I243" s="213"/>
      <c r="J243" s="214">
        <f>ROUND(I243*H243,2)</f>
        <v>0</v>
      </c>
      <c r="K243" s="210" t="s">
        <v>239</v>
      </c>
      <c r="L243" s="47"/>
      <c r="M243" s="215" t="s">
        <v>19</v>
      </c>
      <c r="N243" s="216" t="s">
        <v>40</v>
      </c>
      <c r="O243" s="87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9" t="s">
        <v>150</v>
      </c>
      <c r="AT243" s="219" t="s">
        <v>152</v>
      </c>
      <c r="AU243" s="219" t="s">
        <v>79</v>
      </c>
      <c r="AY243" s="20" t="s">
        <v>151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77</v>
      </c>
      <c r="BK243" s="220">
        <f>ROUND(I243*H243,2)</f>
        <v>0</v>
      </c>
      <c r="BL243" s="20" t="s">
        <v>150</v>
      </c>
      <c r="BM243" s="219" t="s">
        <v>838</v>
      </c>
    </row>
    <row r="244" s="2" customFormat="1">
      <c r="A244" s="41"/>
      <c r="B244" s="42"/>
      <c r="C244" s="43"/>
      <c r="D244" s="245" t="s">
        <v>241</v>
      </c>
      <c r="E244" s="43"/>
      <c r="F244" s="246" t="s">
        <v>839</v>
      </c>
      <c r="G244" s="43"/>
      <c r="H244" s="43"/>
      <c r="I244" s="247"/>
      <c r="J244" s="43"/>
      <c r="K244" s="43"/>
      <c r="L244" s="47"/>
      <c r="M244" s="248"/>
      <c r="N244" s="249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241</v>
      </c>
      <c r="AU244" s="20" t="s">
        <v>79</v>
      </c>
    </row>
    <row r="245" s="12" customFormat="1">
      <c r="A245" s="12"/>
      <c r="B245" s="221"/>
      <c r="C245" s="222"/>
      <c r="D245" s="223" t="s">
        <v>175</v>
      </c>
      <c r="E245" s="224" t="s">
        <v>19</v>
      </c>
      <c r="F245" s="225" t="s">
        <v>840</v>
      </c>
      <c r="G245" s="222"/>
      <c r="H245" s="226">
        <v>2.9399999999999999</v>
      </c>
      <c r="I245" s="227"/>
      <c r="J245" s="222"/>
      <c r="K245" s="222"/>
      <c r="L245" s="228"/>
      <c r="M245" s="229"/>
      <c r="N245" s="230"/>
      <c r="O245" s="230"/>
      <c r="P245" s="230"/>
      <c r="Q245" s="230"/>
      <c r="R245" s="230"/>
      <c r="S245" s="230"/>
      <c r="T245" s="231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232" t="s">
        <v>175</v>
      </c>
      <c r="AU245" s="232" t="s">
        <v>79</v>
      </c>
      <c r="AV245" s="12" t="s">
        <v>79</v>
      </c>
      <c r="AW245" s="12" t="s">
        <v>31</v>
      </c>
      <c r="AX245" s="12" t="s">
        <v>77</v>
      </c>
      <c r="AY245" s="232" t="s">
        <v>151</v>
      </c>
    </row>
    <row r="246" s="11" customFormat="1" ht="22.8" customHeight="1">
      <c r="A246" s="11"/>
      <c r="B246" s="194"/>
      <c r="C246" s="195"/>
      <c r="D246" s="196" t="s">
        <v>68</v>
      </c>
      <c r="E246" s="243" t="s">
        <v>594</v>
      </c>
      <c r="F246" s="243" t="s">
        <v>595</v>
      </c>
      <c r="G246" s="195"/>
      <c r="H246" s="195"/>
      <c r="I246" s="198"/>
      <c r="J246" s="244">
        <f>BK246</f>
        <v>0</v>
      </c>
      <c r="K246" s="195"/>
      <c r="L246" s="200"/>
      <c r="M246" s="201"/>
      <c r="N246" s="202"/>
      <c r="O246" s="202"/>
      <c r="P246" s="203">
        <f>SUM(P247:P248)</f>
        <v>0</v>
      </c>
      <c r="Q246" s="202"/>
      <c r="R246" s="203">
        <f>SUM(R247:R248)</f>
        <v>0</v>
      </c>
      <c r="S246" s="202"/>
      <c r="T246" s="204">
        <f>SUM(T247:T248)</f>
        <v>0</v>
      </c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R246" s="205" t="s">
        <v>77</v>
      </c>
      <c r="AT246" s="206" t="s">
        <v>68</v>
      </c>
      <c r="AU246" s="206" t="s">
        <v>77</v>
      </c>
      <c r="AY246" s="205" t="s">
        <v>151</v>
      </c>
      <c r="BK246" s="207">
        <f>SUM(BK247:BK248)</f>
        <v>0</v>
      </c>
    </row>
    <row r="247" s="2" customFormat="1" ht="24.15" customHeight="1">
      <c r="A247" s="41"/>
      <c r="B247" s="42"/>
      <c r="C247" s="208" t="s">
        <v>493</v>
      </c>
      <c r="D247" s="208" t="s">
        <v>152</v>
      </c>
      <c r="E247" s="209" t="s">
        <v>597</v>
      </c>
      <c r="F247" s="210" t="s">
        <v>598</v>
      </c>
      <c r="G247" s="211" t="s">
        <v>332</v>
      </c>
      <c r="H247" s="212">
        <v>428.88999999999999</v>
      </c>
      <c r="I247" s="213"/>
      <c r="J247" s="214">
        <f>ROUND(I247*H247,2)</f>
        <v>0</v>
      </c>
      <c r="K247" s="210" t="s">
        <v>239</v>
      </c>
      <c r="L247" s="47"/>
      <c r="M247" s="215" t="s">
        <v>19</v>
      </c>
      <c r="N247" s="216" t="s">
        <v>40</v>
      </c>
      <c r="O247" s="87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9" t="s">
        <v>150</v>
      </c>
      <c r="AT247" s="219" t="s">
        <v>152</v>
      </c>
      <c r="AU247" s="219" t="s">
        <v>79</v>
      </c>
      <c r="AY247" s="20" t="s">
        <v>151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0" t="s">
        <v>77</v>
      </c>
      <c r="BK247" s="220">
        <f>ROUND(I247*H247,2)</f>
        <v>0</v>
      </c>
      <c r="BL247" s="20" t="s">
        <v>150</v>
      </c>
      <c r="BM247" s="219" t="s">
        <v>841</v>
      </c>
    </row>
    <row r="248" s="2" customFormat="1">
      <c r="A248" s="41"/>
      <c r="B248" s="42"/>
      <c r="C248" s="43"/>
      <c r="D248" s="245" t="s">
        <v>241</v>
      </c>
      <c r="E248" s="43"/>
      <c r="F248" s="246" t="s">
        <v>600</v>
      </c>
      <c r="G248" s="43"/>
      <c r="H248" s="43"/>
      <c r="I248" s="247"/>
      <c r="J248" s="43"/>
      <c r="K248" s="43"/>
      <c r="L248" s="47"/>
      <c r="M248" s="271"/>
      <c r="N248" s="272"/>
      <c r="O248" s="235"/>
      <c r="P248" s="235"/>
      <c r="Q248" s="235"/>
      <c r="R248" s="235"/>
      <c r="S248" s="235"/>
      <c r="T248" s="273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241</v>
      </c>
      <c r="AU248" s="20" t="s">
        <v>79</v>
      </c>
    </row>
    <row r="249" s="2" customFormat="1" ht="6.96" customHeight="1">
      <c r="A249" s="41"/>
      <c r="B249" s="62"/>
      <c r="C249" s="63"/>
      <c r="D249" s="63"/>
      <c r="E249" s="63"/>
      <c r="F249" s="63"/>
      <c r="G249" s="63"/>
      <c r="H249" s="63"/>
      <c r="I249" s="63"/>
      <c r="J249" s="63"/>
      <c r="K249" s="63"/>
      <c r="L249" s="47"/>
      <c r="M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</sheetData>
  <sheetProtection sheet="1" autoFilter="0" formatColumns="0" formatRows="0" objects="1" scenarios="1" spinCount="100000" saltValue="Z06JqWhqAebR96SLLIaIndPI4dtFenfBWYx3kwy3nqmMevBzoRcaVWOlweRspbk7XIepBtK/sqfrD8Yx6ifyUA==" hashValue="dvYBJrUN1QSMXRKa3ej6kEzDxxqUiSJYRuwzojRwbxfb3MgikPpHkF0XBpjopS4v1fxyWyRnOAP8xoHGHwi3Vw==" algorithmName="SHA-512" password="CC35"/>
  <autoFilter ref="C87:K24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2/111211232"/>
    <hyperlink ref="F95" r:id="rId2" display="https://podminky.urs.cz/item/CS_URS_2024_02/111251103"/>
    <hyperlink ref="F99" r:id="rId3" display="https://podminky.urs.cz/item/CS_URS_2024_02/112101102"/>
    <hyperlink ref="F102" r:id="rId4" display="https://podminky.urs.cz/item/CS_URS_2024_02/112101104"/>
    <hyperlink ref="F104" r:id="rId5" display="https://podminky.urs.cz/item/CS_URS_2024_02/112111111"/>
    <hyperlink ref="F106" r:id="rId6" display="https://podminky.urs.cz/item/CS_URS_2024_02/112155221"/>
    <hyperlink ref="F109" r:id="rId7" display="https://podminky.urs.cz/item/CS_URS_2024_02/112155315"/>
    <hyperlink ref="F112" r:id="rId8" display="https://podminky.urs.cz/item/CS_URS_2024_02/112211112"/>
    <hyperlink ref="F115" r:id="rId9" display="https://podminky.urs.cz/item/CS_URS_2024_02/112211113"/>
    <hyperlink ref="F117" r:id="rId10" display="https://podminky.urs.cz/item/CS_URS_2024_02/112251102"/>
    <hyperlink ref="F120" r:id="rId11" display="https://podminky.urs.cz/item/CS_URS_2024_02/112251104"/>
    <hyperlink ref="F122" r:id="rId12" display="https://podminky.urs.cz/item/CS_URS_2024_02/113107441"/>
    <hyperlink ref="F124" r:id="rId13" display="https://podminky.urs.cz/item/CS_URS_2024_02/113151111"/>
    <hyperlink ref="F128" r:id="rId14" display="https://podminky.urs.cz/item/CS_URS_2024_02/113152111"/>
    <hyperlink ref="F131" r:id="rId15" display="https://podminky.urs.cz/item/CS_URS_2024_02/121151125"/>
    <hyperlink ref="F135" r:id="rId16" display="https://podminky.urs.cz/item/CS_URS_2024_02/122252204"/>
    <hyperlink ref="F139" r:id="rId17" display="https://podminky.urs.cz/item/CS_URS_2024_02/162751117"/>
    <hyperlink ref="F144" r:id="rId18" display="https://podminky.urs.cz/item/CS_URS_2024_02/162751119"/>
    <hyperlink ref="F148" r:id="rId19" display="https://podminky.urs.cz/item/CS_URS_2024_02/171152101"/>
    <hyperlink ref="F152" r:id="rId20" display="https://podminky.urs.cz/item/CS_URS_2024_02/171201231"/>
    <hyperlink ref="F156" r:id="rId21" display="https://podminky.urs.cz/item/CS_URS_2024_02/171251201"/>
    <hyperlink ref="F160" r:id="rId22" display="https://podminky.urs.cz/item/CS_URS_2024_02/181152302"/>
    <hyperlink ref="F164" r:id="rId23" display="https://podminky.urs.cz/item/CS_URS_2024_02/182151111"/>
    <hyperlink ref="F168" r:id="rId24" display="https://podminky.urs.cz/item/CS_URS_2024_02/182351133"/>
    <hyperlink ref="F172" r:id="rId25" display="https://podminky.urs.cz/item/CS_URS_2024_02/183405211"/>
    <hyperlink ref="F179" r:id="rId26" display="https://podminky.urs.cz/item/CS_URS_2024_02/211971121"/>
    <hyperlink ref="F185" r:id="rId27" display="https://podminky.urs.cz/item/CS_URS_2024_02/212752102"/>
    <hyperlink ref="F190" r:id="rId28" display="https://podminky.urs.cz/item/CS_URS_2024_02/452112112"/>
    <hyperlink ref="F195" r:id="rId29" display="https://podminky.urs.cz/item/CS_URS_2024_02/561061121"/>
    <hyperlink ref="F202" r:id="rId30" display="https://podminky.urs.cz/item/CS_URS_2024_02/564851111"/>
    <hyperlink ref="F207" r:id="rId31" display="https://podminky.urs.cz/item/CS_URS_2024_02/569851111"/>
    <hyperlink ref="F211" r:id="rId32" display="https://podminky.urs.cz/item/CS_URS_2024_02/571901111"/>
    <hyperlink ref="F215" r:id="rId33" display="https://podminky.urs.cz/item/CS_URS_2024_02/573451112"/>
    <hyperlink ref="F219" r:id="rId34" display="https://podminky.urs.cz/item/CS_URS_2024_02/574381112"/>
    <hyperlink ref="F223" r:id="rId35" display="https://podminky.urs.cz/item/CS_URS_2024_02/599141111"/>
    <hyperlink ref="F228" r:id="rId36" display="https://podminky.urs.cz/item/CS_URS_2024_02/899102211"/>
    <hyperlink ref="F231" r:id="rId37" display="https://podminky.urs.cz/item/CS_URS_2024_02/899104112"/>
    <hyperlink ref="F235" r:id="rId38" display="https://podminky.urs.cz/item/CS_URS_2024_02/997013501"/>
    <hyperlink ref="F237" r:id="rId39" display="https://podminky.urs.cz/item/CS_URS_2024_02/997013509"/>
    <hyperlink ref="F241" r:id="rId40" display="https://podminky.urs.cz/item/CS_URS_2024_02/997013862"/>
    <hyperlink ref="F244" r:id="rId41" display="https://podminky.urs.cz/item/CS_URS_2024_02/997013875"/>
    <hyperlink ref="F248" r:id="rId42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842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ROUND((SUM(BE84:BE202)),  2)</f>
        <v>0</v>
      </c>
      <c r="G33" s="41"/>
      <c r="H33" s="41"/>
      <c r="I33" s="160">
        <v>0.20999999999999999</v>
      </c>
      <c r="J33" s="159">
        <f>ROUND(((SUM(BE84:BE202))*I33),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ROUND((SUM(BF84:BF202)),  2)</f>
        <v>0</v>
      </c>
      <c r="G34" s="41"/>
      <c r="H34" s="41"/>
      <c r="I34" s="160">
        <v>0.12</v>
      </c>
      <c r="J34" s="159">
        <f>ROUND(((SUM(BF84:BF202))*I34),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ROUND((SUM(BG84:BG202)),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ROUND((SUM(BH84:BH202)),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ROUND((SUM(BI84:BI202)),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SO-105 - Polní cesta DPC 5N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J86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J158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J171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232</v>
      </c>
      <c r="E64" s="240"/>
      <c r="F64" s="240"/>
      <c r="G64" s="240"/>
      <c r="H64" s="240"/>
      <c r="I64" s="240"/>
      <c r="J64" s="241">
        <f>J200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135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Polní cesty a ÚSES stavby D6 Lubenec - obchvat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SO-105 - Polní cesta DPC 5N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16. 10. 2024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83"/>
      <c r="B83" s="184"/>
      <c r="C83" s="185" t="s">
        <v>136</v>
      </c>
      <c r="D83" s="186" t="s">
        <v>54</v>
      </c>
      <c r="E83" s="186" t="s">
        <v>50</v>
      </c>
      <c r="F83" s="186" t="s">
        <v>51</v>
      </c>
      <c r="G83" s="186" t="s">
        <v>137</v>
      </c>
      <c r="H83" s="186" t="s">
        <v>138</v>
      </c>
      <c r="I83" s="186" t="s">
        <v>139</v>
      </c>
      <c r="J83" s="186" t="s">
        <v>132</v>
      </c>
      <c r="K83" s="187" t="s">
        <v>140</v>
      </c>
      <c r="L83" s="188"/>
      <c r="M83" s="95" t="s">
        <v>19</v>
      </c>
      <c r="N83" s="96" t="s">
        <v>39</v>
      </c>
      <c r="O83" s="96" t="s">
        <v>141</v>
      </c>
      <c r="P83" s="96" t="s">
        <v>142</v>
      </c>
      <c r="Q83" s="96" t="s">
        <v>143</v>
      </c>
      <c r="R83" s="96" t="s">
        <v>144</v>
      </c>
      <c r="S83" s="96" t="s">
        <v>145</v>
      </c>
      <c r="T83" s="97" t="s">
        <v>146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1"/>
      <c r="B84" s="42"/>
      <c r="C84" s="102" t="s">
        <v>147</v>
      </c>
      <c r="D84" s="43"/>
      <c r="E84" s="43"/>
      <c r="F84" s="43"/>
      <c r="G84" s="43"/>
      <c r="H84" s="43"/>
      <c r="I84" s="43"/>
      <c r="J84" s="189">
        <f>BK84</f>
        <v>0</v>
      </c>
      <c r="K84" s="43"/>
      <c r="L84" s="47"/>
      <c r="M84" s="98"/>
      <c r="N84" s="190"/>
      <c r="O84" s="99"/>
      <c r="P84" s="191">
        <f>P85</f>
        <v>0</v>
      </c>
      <c r="Q84" s="99"/>
      <c r="R84" s="191">
        <f>R85</f>
        <v>90.402267699999996</v>
      </c>
      <c r="S84" s="99"/>
      <c r="T84" s="192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133</v>
      </c>
      <c r="BK84" s="193">
        <f>BK85</f>
        <v>0</v>
      </c>
    </row>
    <row r="85" s="11" customFormat="1" ht="25.92" customHeight="1">
      <c r="A85" s="11"/>
      <c r="B85" s="194"/>
      <c r="C85" s="195"/>
      <c r="D85" s="196" t="s">
        <v>68</v>
      </c>
      <c r="E85" s="197" t="s">
        <v>233</v>
      </c>
      <c r="F85" s="197" t="s">
        <v>234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P86+P158+P171+P200</f>
        <v>0</v>
      </c>
      <c r="Q85" s="202"/>
      <c r="R85" s="203">
        <f>R86+R158+R171+R200</f>
        <v>90.402267699999996</v>
      </c>
      <c r="S85" s="202"/>
      <c r="T85" s="204">
        <f>T86+T158+T171+T200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5" t="s">
        <v>77</v>
      </c>
      <c r="AT85" s="206" t="s">
        <v>68</v>
      </c>
      <c r="AU85" s="206" t="s">
        <v>69</v>
      </c>
      <c r="AY85" s="205" t="s">
        <v>151</v>
      </c>
      <c r="BK85" s="207">
        <f>BK86+BK158+BK171+BK200</f>
        <v>0</v>
      </c>
    </row>
    <row r="86" s="11" customFormat="1" ht="22.8" customHeight="1">
      <c r="A86" s="11"/>
      <c r="B86" s="194"/>
      <c r="C86" s="195"/>
      <c r="D86" s="196" t="s">
        <v>68</v>
      </c>
      <c r="E86" s="243" t="s">
        <v>77</v>
      </c>
      <c r="F86" s="243" t="s">
        <v>235</v>
      </c>
      <c r="G86" s="195"/>
      <c r="H86" s="195"/>
      <c r="I86" s="198"/>
      <c r="J86" s="244">
        <f>BK86</f>
        <v>0</v>
      </c>
      <c r="K86" s="195"/>
      <c r="L86" s="200"/>
      <c r="M86" s="201"/>
      <c r="N86" s="202"/>
      <c r="O86" s="202"/>
      <c r="P86" s="203">
        <f>SUM(P87:P157)</f>
        <v>0</v>
      </c>
      <c r="Q86" s="202"/>
      <c r="R86" s="203">
        <f>SUM(R87:R157)</f>
        <v>28.418097100000001</v>
      </c>
      <c r="S86" s="202"/>
      <c r="T86" s="204">
        <f>SUM(T87:T157)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77</v>
      </c>
      <c r="AY86" s="205" t="s">
        <v>151</v>
      </c>
      <c r="BK86" s="207">
        <f>SUM(BK87:BK157)</f>
        <v>0</v>
      </c>
    </row>
    <row r="87" s="2" customFormat="1" ht="16.5" customHeight="1">
      <c r="A87" s="41"/>
      <c r="B87" s="42"/>
      <c r="C87" s="208" t="s">
        <v>77</v>
      </c>
      <c r="D87" s="208" t="s">
        <v>152</v>
      </c>
      <c r="E87" s="209" t="s">
        <v>843</v>
      </c>
      <c r="F87" s="210" t="s">
        <v>844</v>
      </c>
      <c r="G87" s="211" t="s">
        <v>245</v>
      </c>
      <c r="H87" s="212">
        <v>734.39999999999998</v>
      </c>
      <c r="I87" s="213"/>
      <c r="J87" s="214">
        <f>ROUND(I87*H87,2)</f>
        <v>0</v>
      </c>
      <c r="K87" s="210" t="s">
        <v>239</v>
      </c>
      <c r="L87" s="47"/>
      <c r="M87" s="215" t="s">
        <v>19</v>
      </c>
      <c r="N87" s="216" t="s">
        <v>40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150</v>
      </c>
      <c r="AT87" s="219" t="s">
        <v>152</v>
      </c>
      <c r="AU87" s="219" t="s">
        <v>79</v>
      </c>
      <c r="AY87" s="20" t="s">
        <v>151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77</v>
      </c>
      <c r="BK87" s="220">
        <f>ROUND(I87*H87,2)</f>
        <v>0</v>
      </c>
      <c r="BL87" s="20" t="s">
        <v>150</v>
      </c>
      <c r="BM87" s="219" t="s">
        <v>845</v>
      </c>
    </row>
    <row r="88" s="2" customFormat="1">
      <c r="A88" s="41"/>
      <c r="B88" s="42"/>
      <c r="C88" s="43"/>
      <c r="D88" s="245" t="s">
        <v>241</v>
      </c>
      <c r="E88" s="43"/>
      <c r="F88" s="246" t="s">
        <v>846</v>
      </c>
      <c r="G88" s="43"/>
      <c r="H88" s="43"/>
      <c r="I88" s="247"/>
      <c r="J88" s="43"/>
      <c r="K88" s="43"/>
      <c r="L88" s="47"/>
      <c r="M88" s="248"/>
      <c r="N88" s="249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241</v>
      </c>
      <c r="AU88" s="20" t="s">
        <v>79</v>
      </c>
    </row>
    <row r="89" s="12" customFormat="1">
      <c r="A89" s="12"/>
      <c r="B89" s="221"/>
      <c r="C89" s="222"/>
      <c r="D89" s="223" t="s">
        <v>175</v>
      </c>
      <c r="E89" s="224" t="s">
        <v>19</v>
      </c>
      <c r="F89" s="225" t="s">
        <v>847</v>
      </c>
      <c r="G89" s="222"/>
      <c r="H89" s="226">
        <v>734.39999999999998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32" t="s">
        <v>175</v>
      </c>
      <c r="AU89" s="232" t="s">
        <v>79</v>
      </c>
      <c r="AV89" s="12" t="s">
        <v>79</v>
      </c>
      <c r="AW89" s="12" t="s">
        <v>31</v>
      </c>
      <c r="AX89" s="12" t="s">
        <v>69</v>
      </c>
      <c r="AY89" s="232" t="s">
        <v>151</v>
      </c>
    </row>
    <row r="90" s="14" customFormat="1">
      <c r="A90" s="14"/>
      <c r="B90" s="250"/>
      <c r="C90" s="251"/>
      <c r="D90" s="223" t="s">
        <v>175</v>
      </c>
      <c r="E90" s="252" t="s">
        <v>19</v>
      </c>
      <c r="F90" s="253" t="s">
        <v>249</v>
      </c>
      <c r="G90" s="251"/>
      <c r="H90" s="254">
        <v>734.39999999999998</v>
      </c>
      <c r="I90" s="255"/>
      <c r="J90" s="251"/>
      <c r="K90" s="251"/>
      <c r="L90" s="256"/>
      <c r="M90" s="257"/>
      <c r="N90" s="258"/>
      <c r="O90" s="258"/>
      <c r="P90" s="258"/>
      <c r="Q90" s="258"/>
      <c r="R90" s="258"/>
      <c r="S90" s="258"/>
      <c r="T90" s="259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60" t="s">
        <v>175</v>
      </c>
      <c r="AU90" s="260" t="s">
        <v>79</v>
      </c>
      <c r="AV90" s="14" t="s">
        <v>150</v>
      </c>
      <c r="AW90" s="14" t="s">
        <v>31</v>
      </c>
      <c r="AX90" s="14" t="s">
        <v>77</v>
      </c>
      <c r="AY90" s="260" t="s">
        <v>151</v>
      </c>
    </row>
    <row r="91" s="2" customFormat="1" ht="21.75" customHeight="1">
      <c r="A91" s="41"/>
      <c r="B91" s="42"/>
      <c r="C91" s="208" t="s">
        <v>79</v>
      </c>
      <c r="D91" s="208" t="s">
        <v>152</v>
      </c>
      <c r="E91" s="209" t="s">
        <v>609</v>
      </c>
      <c r="F91" s="210" t="s">
        <v>610</v>
      </c>
      <c r="G91" s="211" t="s">
        <v>276</v>
      </c>
      <c r="H91" s="212">
        <v>41.799999999999997</v>
      </c>
      <c r="I91" s="213"/>
      <c r="J91" s="214">
        <f>ROUND(I91*H91,2)</f>
        <v>0</v>
      </c>
      <c r="K91" s="210" t="s">
        <v>239</v>
      </c>
      <c r="L91" s="47"/>
      <c r="M91" s="215" t="s">
        <v>19</v>
      </c>
      <c r="N91" s="216" t="s">
        <v>40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150</v>
      </c>
      <c r="AT91" s="219" t="s">
        <v>152</v>
      </c>
      <c r="AU91" s="219" t="s">
        <v>79</v>
      </c>
      <c r="AY91" s="20" t="s">
        <v>151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77</v>
      </c>
      <c r="BK91" s="220">
        <f>ROUND(I91*H91,2)</f>
        <v>0</v>
      </c>
      <c r="BL91" s="20" t="s">
        <v>150</v>
      </c>
      <c r="BM91" s="219" t="s">
        <v>848</v>
      </c>
    </row>
    <row r="92" s="2" customFormat="1">
      <c r="A92" s="41"/>
      <c r="B92" s="42"/>
      <c r="C92" s="43"/>
      <c r="D92" s="245" t="s">
        <v>241</v>
      </c>
      <c r="E92" s="43"/>
      <c r="F92" s="246" t="s">
        <v>612</v>
      </c>
      <c r="G92" s="43"/>
      <c r="H92" s="43"/>
      <c r="I92" s="247"/>
      <c r="J92" s="43"/>
      <c r="K92" s="43"/>
      <c r="L92" s="47"/>
      <c r="M92" s="248"/>
      <c r="N92" s="249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241</v>
      </c>
      <c r="AU92" s="20" t="s">
        <v>79</v>
      </c>
    </row>
    <row r="93" s="12" customFormat="1">
      <c r="A93" s="12"/>
      <c r="B93" s="221"/>
      <c r="C93" s="222"/>
      <c r="D93" s="223" t="s">
        <v>175</v>
      </c>
      <c r="E93" s="224" t="s">
        <v>19</v>
      </c>
      <c r="F93" s="225" t="s">
        <v>849</v>
      </c>
      <c r="G93" s="222"/>
      <c r="H93" s="226">
        <v>41.799999999999997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175</v>
      </c>
      <c r="AU93" s="232" t="s">
        <v>79</v>
      </c>
      <c r="AV93" s="12" t="s">
        <v>79</v>
      </c>
      <c r="AW93" s="12" t="s">
        <v>31</v>
      </c>
      <c r="AX93" s="12" t="s">
        <v>69</v>
      </c>
      <c r="AY93" s="232" t="s">
        <v>151</v>
      </c>
    </row>
    <row r="94" s="14" customFormat="1">
      <c r="A94" s="14"/>
      <c r="B94" s="250"/>
      <c r="C94" s="251"/>
      <c r="D94" s="223" t="s">
        <v>175</v>
      </c>
      <c r="E94" s="252" t="s">
        <v>19</v>
      </c>
      <c r="F94" s="253" t="s">
        <v>249</v>
      </c>
      <c r="G94" s="251"/>
      <c r="H94" s="254">
        <v>41.799999999999997</v>
      </c>
      <c r="I94" s="255"/>
      <c r="J94" s="251"/>
      <c r="K94" s="251"/>
      <c r="L94" s="256"/>
      <c r="M94" s="257"/>
      <c r="N94" s="258"/>
      <c r="O94" s="258"/>
      <c r="P94" s="258"/>
      <c r="Q94" s="258"/>
      <c r="R94" s="258"/>
      <c r="S94" s="258"/>
      <c r="T94" s="259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60" t="s">
        <v>175</v>
      </c>
      <c r="AU94" s="260" t="s">
        <v>79</v>
      </c>
      <c r="AV94" s="14" t="s">
        <v>150</v>
      </c>
      <c r="AW94" s="14" t="s">
        <v>31</v>
      </c>
      <c r="AX94" s="14" t="s">
        <v>77</v>
      </c>
      <c r="AY94" s="260" t="s">
        <v>151</v>
      </c>
    </row>
    <row r="95" s="2" customFormat="1" ht="24.15" customHeight="1">
      <c r="A95" s="41"/>
      <c r="B95" s="42"/>
      <c r="C95" s="208" t="s">
        <v>160</v>
      </c>
      <c r="D95" s="208" t="s">
        <v>152</v>
      </c>
      <c r="E95" s="209" t="s">
        <v>307</v>
      </c>
      <c r="F95" s="210" t="s">
        <v>308</v>
      </c>
      <c r="G95" s="211" t="s">
        <v>276</v>
      </c>
      <c r="H95" s="212">
        <v>15.625</v>
      </c>
      <c r="I95" s="213"/>
      <c r="J95" s="214">
        <f>ROUND(I95*H95,2)</f>
        <v>0</v>
      </c>
      <c r="K95" s="210" t="s">
        <v>239</v>
      </c>
      <c r="L95" s="47"/>
      <c r="M95" s="215" t="s">
        <v>19</v>
      </c>
      <c r="N95" s="216" t="s">
        <v>40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150</v>
      </c>
      <c r="AT95" s="219" t="s">
        <v>152</v>
      </c>
      <c r="AU95" s="219" t="s">
        <v>79</v>
      </c>
      <c r="AY95" s="20" t="s">
        <v>151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77</v>
      </c>
      <c r="BK95" s="220">
        <f>ROUND(I95*H95,2)</f>
        <v>0</v>
      </c>
      <c r="BL95" s="20" t="s">
        <v>150</v>
      </c>
      <c r="BM95" s="219" t="s">
        <v>850</v>
      </c>
    </row>
    <row r="96" s="2" customFormat="1">
      <c r="A96" s="41"/>
      <c r="B96" s="42"/>
      <c r="C96" s="43"/>
      <c r="D96" s="245" t="s">
        <v>241</v>
      </c>
      <c r="E96" s="43"/>
      <c r="F96" s="246" t="s">
        <v>310</v>
      </c>
      <c r="G96" s="43"/>
      <c r="H96" s="43"/>
      <c r="I96" s="247"/>
      <c r="J96" s="43"/>
      <c r="K96" s="43"/>
      <c r="L96" s="47"/>
      <c r="M96" s="248"/>
      <c r="N96" s="24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241</v>
      </c>
      <c r="AU96" s="20" t="s">
        <v>79</v>
      </c>
    </row>
    <row r="97" s="12" customFormat="1">
      <c r="A97" s="12"/>
      <c r="B97" s="221"/>
      <c r="C97" s="222"/>
      <c r="D97" s="223" t="s">
        <v>175</v>
      </c>
      <c r="E97" s="224" t="s">
        <v>19</v>
      </c>
      <c r="F97" s="225" t="s">
        <v>311</v>
      </c>
      <c r="G97" s="222"/>
      <c r="H97" s="226">
        <v>15.625</v>
      </c>
      <c r="I97" s="227"/>
      <c r="J97" s="222"/>
      <c r="K97" s="222"/>
      <c r="L97" s="228"/>
      <c r="M97" s="229"/>
      <c r="N97" s="230"/>
      <c r="O97" s="230"/>
      <c r="P97" s="230"/>
      <c r="Q97" s="230"/>
      <c r="R97" s="230"/>
      <c r="S97" s="230"/>
      <c r="T97" s="23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2" t="s">
        <v>175</v>
      </c>
      <c r="AU97" s="232" t="s">
        <v>79</v>
      </c>
      <c r="AV97" s="12" t="s">
        <v>79</v>
      </c>
      <c r="AW97" s="12" t="s">
        <v>31</v>
      </c>
      <c r="AX97" s="12" t="s">
        <v>69</v>
      </c>
      <c r="AY97" s="232" t="s">
        <v>151</v>
      </c>
    </row>
    <row r="98" s="14" customFormat="1">
      <c r="A98" s="14"/>
      <c r="B98" s="250"/>
      <c r="C98" s="251"/>
      <c r="D98" s="223" t="s">
        <v>175</v>
      </c>
      <c r="E98" s="252" t="s">
        <v>19</v>
      </c>
      <c r="F98" s="253" t="s">
        <v>249</v>
      </c>
      <c r="G98" s="251"/>
      <c r="H98" s="254">
        <v>15.625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0" t="s">
        <v>175</v>
      </c>
      <c r="AU98" s="260" t="s">
        <v>79</v>
      </c>
      <c r="AV98" s="14" t="s">
        <v>150</v>
      </c>
      <c r="AW98" s="14" t="s">
        <v>31</v>
      </c>
      <c r="AX98" s="14" t="s">
        <v>77</v>
      </c>
      <c r="AY98" s="260" t="s">
        <v>151</v>
      </c>
    </row>
    <row r="99" s="2" customFormat="1" ht="37.8" customHeight="1">
      <c r="A99" s="41"/>
      <c r="B99" s="42"/>
      <c r="C99" s="208" t="s">
        <v>150</v>
      </c>
      <c r="D99" s="208" t="s">
        <v>152</v>
      </c>
      <c r="E99" s="209" t="s">
        <v>312</v>
      </c>
      <c r="F99" s="210" t="s">
        <v>313</v>
      </c>
      <c r="G99" s="211" t="s">
        <v>276</v>
      </c>
      <c r="H99" s="212">
        <v>222.16499999999999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851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315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12" customFormat="1">
      <c r="A101" s="12"/>
      <c r="B101" s="221"/>
      <c r="C101" s="222"/>
      <c r="D101" s="223" t="s">
        <v>175</v>
      </c>
      <c r="E101" s="224" t="s">
        <v>19</v>
      </c>
      <c r="F101" s="225" t="s">
        <v>852</v>
      </c>
      <c r="G101" s="222"/>
      <c r="H101" s="226">
        <v>198.24000000000001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175</v>
      </c>
      <c r="AU101" s="232" t="s">
        <v>79</v>
      </c>
      <c r="AV101" s="12" t="s">
        <v>79</v>
      </c>
      <c r="AW101" s="12" t="s">
        <v>31</v>
      </c>
      <c r="AX101" s="12" t="s">
        <v>69</v>
      </c>
      <c r="AY101" s="232" t="s">
        <v>151</v>
      </c>
    </row>
    <row r="102" s="12" customFormat="1">
      <c r="A102" s="12"/>
      <c r="B102" s="221"/>
      <c r="C102" s="222"/>
      <c r="D102" s="223" t="s">
        <v>175</v>
      </c>
      <c r="E102" s="224" t="s">
        <v>19</v>
      </c>
      <c r="F102" s="225" t="s">
        <v>853</v>
      </c>
      <c r="G102" s="222"/>
      <c r="H102" s="226">
        <v>23.925000000000001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175</v>
      </c>
      <c r="AU102" s="232" t="s">
        <v>79</v>
      </c>
      <c r="AV102" s="12" t="s">
        <v>79</v>
      </c>
      <c r="AW102" s="12" t="s">
        <v>31</v>
      </c>
      <c r="AX102" s="12" t="s">
        <v>69</v>
      </c>
      <c r="AY102" s="232" t="s">
        <v>151</v>
      </c>
    </row>
    <row r="103" s="14" customFormat="1">
      <c r="A103" s="14"/>
      <c r="B103" s="250"/>
      <c r="C103" s="251"/>
      <c r="D103" s="223" t="s">
        <v>175</v>
      </c>
      <c r="E103" s="252" t="s">
        <v>19</v>
      </c>
      <c r="F103" s="253" t="s">
        <v>249</v>
      </c>
      <c r="G103" s="251"/>
      <c r="H103" s="254">
        <v>222.16500000000002</v>
      </c>
      <c r="I103" s="255"/>
      <c r="J103" s="251"/>
      <c r="K103" s="251"/>
      <c r="L103" s="256"/>
      <c r="M103" s="257"/>
      <c r="N103" s="258"/>
      <c r="O103" s="258"/>
      <c r="P103" s="258"/>
      <c r="Q103" s="258"/>
      <c r="R103" s="258"/>
      <c r="S103" s="258"/>
      <c r="T103" s="25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0" t="s">
        <v>175</v>
      </c>
      <c r="AU103" s="260" t="s">
        <v>79</v>
      </c>
      <c r="AV103" s="14" t="s">
        <v>150</v>
      </c>
      <c r="AW103" s="14" t="s">
        <v>31</v>
      </c>
      <c r="AX103" s="14" t="s">
        <v>77</v>
      </c>
      <c r="AY103" s="260" t="s">
        <v>151</v>
      </c>
    </row>
    <row r="104" s="2" customFormat="1" ht="37.8" customHeight="1">
      <c r="A104" s="41"/>
      <c r="B104" s="42"/>
      <c r="C104" s="208" t="s">
        <v>167</v>
      </c>
      <c r="D104" s="208" t="s">
        <v>152</v>
      </c>
      <c r="E104" s="209" t="s">
        <v>318</v>
      </c>
      <c r="F104" s="210" t="s">
        <v>319</v>
      </c>
      <c r="G104" s="211" t="s">
        <v>276</v>
      </c>
      <c r="H104" s="212">
        <v>666.495</v>
      </c>
      <c r="I104" s="213"/>
      <c r="J104" s="214">
        <f>ROUND(I104*H104,2)</f>
        <v>0</v>
      </c>
      <c r="K104" s="210" t="s">
        <v>239</v>
      </c>
      <c r="L104" s="47"/>
      <c r="M104" s="215" t="s">
        <v>19</v>
      </c>
      <c r="N104" s="216" t="s">
        <v>40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150</v>
      </c>
      <c r="AT104" s="219" t="s">
        <v>152</v>
      </c>
      <c r="AU104" s="219" t="s">
        <v>79</v>
      </c>
      <c r="AY104" s="20" t="s">
        <v>151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77</v>
      </c>
      <c r="BK104" s="220">
        <f>ROUND(I104*H104,2)</f>
        <v>0</v>
      </c>
      <c r="BL104" s="20" t="s">
        <v>150</v>
      </c>
      <c r="BM104" s="219" t="s">
        <v>854</v>
      </c>
    </row>
    <row r="105" s="2" customFormat="1">
      <c r="A105" s="41"/>
      <c r="B105" s="42"/>
      <c r="C105" s="43"/>
      <c r="D105" s="245" t="s">
        <v>241</v>
      </c>
      <c r="E105" s="43"/>
      <c r="F105" s="246" t="s">
        <v>321</v>
      </c>
      <c r="G105" s="43"/>
      <c r="H105" s="43"/>
      <c r="I105" s="247"/>
      <c r="J105" s="43"/>
      <c r="K105" s="43"/>
      <c r="L105" s="47"/>
      <c r="M105" s="248"/>
      <c r="N105" s="249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241</v>
      </c>
      <c r="AU105" s="20" t="s">
        <v>79</v>
      </c>
    </row>
    <row r="106" s="12" customFormat="1">
      <c r="A106" s="12"/>
      <c r="B106" s="221"/>
      <c r="C106" s="222"/>
      <c r="D106" s="223" t="s">
        <v>175</v>
      </c>
      <c r="E106" s="224" t="s">
        <v>19</v>
      </c>
      <c r="F106" s="225" t="s">
        <v>855</v>
      </c>
      <c r="G106" s="222"/>
      <c r="H106" s="226">
        <v>666.495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175</v>
      </c>
      <c r="AU106" s="232" t="s">
        <v>79</v>
      </c>
      <c r="AV106" s="12" t="s">
        <v>79</v>
      </c>
      <c r="AW106" s="12" t="s">
        <v>31</v>
      </c>
      <c r="AX106" s="12" t="s">
        <v>69</v>
      </c>
      <c r="AY106" s="232" t="s">
        <v>151</v>
      </c>
    </row>
    <row r="107" s="14" customFormat="1">
      <c r="A107" s="14"/>
      <c r="B107" s="250"/>
      <c r="C107" s="251"/>
      <c r="D107" s="223" t="s">
        <v>175</v>
      </c>
      <c r="E107" s="252" t="s">
        <v>19</v>
      </c>
      <c r="F107" s="253" t="s">
        <v>249</v>
      </c>
      <c r="G107" s="251"/>
      <c r="H107" s="254">
        <v>666.495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0" t="s">
        <v>175</v>
      </c>
      <c r="AU107" s="260" t="s">
        <v>79</v>
      </c>
      <c r="AV107" s="14" t="s">
        <v>150</v>
      </c>
      <c r="AW107" s="14" t="s">
        <v>31</v>
      </c>
      <c r="AX107" s="14" t="s">
        <v>77</v>
      </c>
      <c r="AY107" s="260" t="s">
        <v>151</v>
      </c>
    </row>
    <row r="108" s="2" customFormat="1" ht="24.15" customHeight="1">
      <c r="A108" s="41"/>
      <c r="B108" s="42"/>
      <c r="C108" s="208" t="s">
        <v>171</v>
      </c>
      <c r="D108" s="208" t="s">
        <v>152</v>
      </c>
      <c r="E108" s="209" t="s">
        <v>324</v>
      </c>
      <c r="F108" s="210" t="s">
        <v>325</v>
      </c>
      <c r="G108" s="211" t="s">
        <v>276</v>
      </c>
      <c r="H108" s="212">
        <v>33.5</v>
      </c>
      <c r="I108" s="213"/>
      <c r="J108" s="214">
        <f>ROUND(I108*H108,2)</f>
        <v>0</v>
      </c>
      <c r="K108" s="210" t="s">
        <v>239</v>
      </c>
      <c r="L108" s="47"/>
      <c r="M108" s="215" t="s">
        <v>19</v>
      </c>
      <c r="N108" s="216" t="s">
        <v>40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150</v>
      </c>
      <c r="AT108" s="219" t="s">
        <v>152</v>
      </c>
      <c r="AU108" s="219" t="s">
        <v>79</v>
      </c>
      <c r="AY108" s="20" t="s">
        <v>151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77</v>
      </c>
      <c r="BK108" s="220">
        <f>ROUND(I108*H108,2)</f>
        <v>0</v>
      </c>
      <c r="BL108" s="20" t="s">
        <v>150</v>
      </c>
      <c r="BM108" s="219" t="s">
        <v>856</v>
      </c>
    </row>
    <row r="109" s="2" customFormat="1">
      <c r="A109" s="41"/>
      <c r="B109" s="42"/>
      <c r="C109" s="43"/>
      <c r="D109" s="245" t="s">
        <v>241</v>
      </c>
      <c r="E109" s="43"/>
      <c r="F109" s="246" t="s">
        <v>327</v>
      </c>
      <c r="G109" s="43"/>
      <c r="H109" s="43"/>
      <c r="I109" s="247"/>
      <c r="J109" s="43"/>
      <c r="K109" s="43"/>
      <c r="L109" s="47"/>
      <c r="M109" s="248"/>
      <c r="N109" s="249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241</v>
      </c>
      <c r="AU109" s="20" t="s">
        <v>79</v>
      </c>
    </row>
    <row r="110" s="12" customFormat="1">
      <c r="A110" s="12"/>
      <c r="B110" s="221"/>
      <c r="C110" s="222"/>
      <c r="D110" s="223" t="s">
        <v>175</v>
      </c>
      <c r="E110" s="224" t="s">
        <v>19</v>
      </c>
      <c r="F110" s="225" t="s">
        <v>857</v>
      </c>
      <c r="G110" s="222"/>
      <c r="H110" s="226">
        <v>33.5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175</v>
      </c>
      <c r="AU110" s="232" t="s">
        <v>79</v>
      </c>
      <c r="AV110" s="12" t="s">
        <v>79</v>
      </c>
      <c r="AW110" s="12" t="s">
        <v>31</v>
      </c>
      <c r="AX110" s="12" t="s">
        <v>69</v>
      </c>
      <c r="AY110" s="232" t="s">
        <v>151</v>
      </c>
    </row>
    <row r="111" s="14" customFormat="1">
      <c r="A111" s="14"/>
      <c r="B111" s="250"/>
      <c r="C111" s="251"/>
      <c r="D111" s="223" t="s">
        <v>175</v>
      </c>
      <c r="E111" s="252" t="s">
        <v>19</v>
      </c>
      <c r="F111" s="253" t="s">
        <v>249</v>
      </c>
      <c r="G111" s="251"/>
      <c r="H111" s="254">
        <v>33.5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0" t="s">
        <v>175</v>
      </c>
      <c r="AU111" s="260" t="s">
        <v>79</v>
      </c>
      <c r="AV111" s="14" t="s">
        <v>150</v>
      </c>
      <c r="AW111" s="14" t="s">
        <v>31</v>
      </c>
      <c r="AX111" s="14" t="s">
        <v>77</v>
      </c>
      <c r="AY111" s="260" t="s">
        <v>151</v>
      </c>
    </row>
    <row r="112" s="2" customFormat="1" ht="24.15" customHeight="1">
      <c r="A112" s="41"/>
      <c r="B112" s="42"/>
      <c r="C112" s="208" t="s">
        <v>177</v>
      </c>
      <c r="D112" s="208" t="s">
        <v>152</v>
      </c>
      <c r="E112" s="209" t="s">
        <v>330</v>
      </c>
      <c r="F112" s="210" t="s">
        <v>331</v>
      </c>
      <c r="G112" s="211" t="s">
        <v>332</v>
      </c>
      <c r="H112" s="212">
        <v>399.89699999999999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858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334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12" customFormat="1">
      <c r="A114" s="12"/>
      <c r="B114" s="221"/>
      <c r="C114" s="222"/>
      <c r="D114" s="223" t="s">
        <v>175</v>
      </c>
      <c r="E114" s="224" t="s">
        <v>19</v>
      </c>
      <c r="F114" s="225" t="s">
        <v>859</v>
      </c>
      <c r="G114" s="222"/>
      <c r="H114" s="226">
        <v>399.89699999999999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175</v>
      </c>
      <c r="AU114" s="232" t="s">
        <v>79</v>
      </c>
      <c r="AV114" s="12" t="s">
        <v>79</v>
      </c>
      <c r="AW114" s="12" t="s">
        <v>31</v>
      </c>
      <c r="AX114" s="12" t="s">
        <v>69</v>
      </c>
      <c r="AY114" s="232" t="s">
        <v>151</v>
      </c>
    </row>
    <row r="115" s="14" customFormat="1">
      <c r="A115" s="14"/>
      <c r="B115" s="250"/>
      <c r="C115" s="251"/>
      <c r="D115" s="223" t="s">
        <v>175</v>
      </c>
      <c r="E115" s="252" t="s">
        <v>19</v>
      </c>
      <c r="F115" s="253" t="s">
        <v>249</v>
      </c>
      <c r="G115" s="251"/>
      <c r="H115" s="254">
        <v>399.89699999999999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0" t="s">
        <v>175</v>
      </c>
      <c r="AU115" s="260" t="s">
        <v>79</v>
      </c>
      <c r="AV115" s="14" t="s">
        <v>150</v>
      </c>
      <c r="AW115" s="14" t="s">
        <v>31</v>
      </c>
      <c r="AX115" s="14" t="s">
        <v>77</v>
      </c>
      <c r="AY115" s="260" t="s">
        <v>151</v>
      </c>
    </row>
    <row r="116" s="2" customFormat="1" ht="24.15" customHeight="1">
      <c r="A116" s="41"/>
      <c r="B116" s="42"/>
      <c r="C116" s="208" t="s">
        <v>181</v>
      </c>
      <c r="D116" s="208" t="s">
        <v>152</v>
      </c>
      <c r="E116" s="209" t="s">
        <v>337</v>
      </c>
      <c r="F116" s="210" t="s">
        <v>338</v>
      </c>
      <c r="G116" s="211" t="s">
        <v>276</v>
      </c>
      <c r="H116" s="212">
        <v>222.16499999999999</v>
      </c>
      <c r="I116" s="213"/>
      <c r="J116" s="214">
        <f>ROUND(I116*H116,2)</f>
        <v>0</v>
      </c>
      <c r="K116" s="210" t="s">
        <v>239</v>
      </c>
      <c r="L116" s="47"/>
      <c r="M116" s="215" t="s">
        <v>19</v>
      </c>
      <c r="N116" s="216" t="s">
        <v>40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150</v>
      </c>
      <c r="AT116" s="219" t="s">
        <v>152</v>
      </c>
      <c r="AU116" s="219" t="s">
        <v>79</v>
      </c>
      <c r="AY116" s="20" t="s">
        <v>151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77</v>
      </c>
      <c r="BK116" s="220">
        <f>ROUND(I116*H116,2)</f>
        <v>0</v>
      </c>
      <c r="BL116" s="20" t="s">
        <v>150</v>
      </c>
      <c r="BM116" s="219" t="s">
        <v>860</v>
      </c>
    </row>
    <row r="117" s="2" customFormat="1">
      <c r="A117" s="41"/>
      <c r="B117" s="42"/>
      <c r="C117" s="43"/>
      <c r="D117" s="245" t="s">
        <v>241</v>
      </c>
      <c r="E117" s="43"/>
      <c r="F117" s="246" t="s">
        <v>340</v>
      </c>
      <c r="G117" s="43"/>
      <c r="H117" s="43"/>
      <c r="I117" s="247"/>
      <c r="J117" s="43"/>
      <c r="K117" s="43"/>
      <c r="L117" s="47"/>
      <c r="M117" s="248"/>
      <c r="N117" s="249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241</v>
      </c>
      <c r="AU117" s="20" t="s">
        <v>79</v>
      </c>
    </row>
    <row r="118" s="12" customFormat="1">
      <c r="A118" s="12"/>
      <c r="B118" s="221"/>
      <c r="C118" s="222"/>
      <c r="D118" s="223" t="s">
        <v>175</v>
      </c>
      <c r="E118" s="224" t="s">
        <v>19</v>
      </c>
      <c r="F118" s="225" t="s">
        <v>861</v>
      </c>
      <c r="G118" s="222"/>
      <c r="H118" s="226">
        <v>222.16499999999999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175</v>
      </c>
      <c r="AU118" s="232" t="s">
        <v>79</v>
      </c>
      <c r="AV118" s="12" t="s">
        <v>79</v>
      </c>
      <c r="AW118" s="12" t="s">
        <v>31</v>
      </c>
      <c r="AX118" s="12" t="s">
        <v>69</v>
      </c>
      <c r="AY118" s="232" t="s">
        <v>151</v>
      </c>
    </row>
    <row r="119" s="14" customFormat="1">
      <c r="A119" s="14"/>
      <c r="B119" s="250"/>
      <c r="C119" s="251"/>
      <c r="D119" s="223" t="s">
        <v>175</v>
      </c>
      <c r="E119" s="252" t="s">
        <v>19</v>
      </c>
      <c r="F119" s="253" t="s">
        <v>249</v>
      </c>
      <c r="G119" s="251"/>
      <c r="H119" s="254">
        <v>222.16499999999999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0" t="s">
        <v>175</v>
      </c>
      <c r="AU119" s="260" t="s">
        <v>79</v>
      </c>
      <c r="AV119" s="14" t="s">
        <v>150</v>
      </c>
      <c r="AW119" s="14" t="s">
        <v>31</v>
      </c>
      <c r="AX119" s="14" t="s">
        <v>77</v>
      </c>
      <c r="AY119" s="260" t="s">
        <v>151</v>
      </c>
    </row>
    <row r="120" s="2" customFormat="1" ht="24.15" customHeight="1">
      <c r="A120" s="41"/>
      <c r="B120" s="42"/>
      <c r="C120" s="208" t="s">
        <v>185</v>
      </c>
      <c r="D120" s="208" t="s">
        <v>152</v>
      </c>
      <c r="E120" s="209" t="s">
        <v>342</v>
      </c>
      <c r="F120" s="210" t="s">
        <v>343</v>
      </c>
      <c r="G120" s="211" t="s">
        <v>276</v>
      </c>
      <c r="H120" s="212">
        <v>15.625</v>
      </c>
      <c r="I120" s="213"/>
      <c r="J120" s="214">
        <f>ROUND(I120*H120,2)</f>
        <v>0</v>
      </c>
      <c r="K120" s="210" t="s">
        <v>239</v>
      </c>
      <c r="L120" s="47"/>
      <c r="M120" s="215" t="s">
        <v>19</v>
      </c>
      <c r="N120" s="216" t="s">
        <v>40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150</v>
      </c>
      <c r="AT120" s="219" t="s">
        <v>152</v>
      </c>
      <c r="AU120" s="219" t="s">
        <v>79</v>
      </c>
      <c r="AY120" s="20" t="s">
        <v>151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77</v>
      </c>
      <c r="BK120" s="220">
        <f>ROUND(I120*H120,2)</f>
        <v>0</v>
      </c>
      <c r="BL120" s="20" t="s">
        <v>150</v>
      </c>
      <c r="BM120" s="219" t="s">
        <v>862</v>
      </c>
    </row>
    <row r="121" s="2" customFormat="1">
      <c r="A121" s="41"/>
      <c r="B121" s="42"/>
      <c r="C121" s="43"/>
      <c r="D121" s="245" t="s">
        <v>241</v>
      </c>
      <c r="E121" s="43"/>
      <c r="F121" s="246" t="s">
        <v>345</v>
      </c>
      <c r="G121" s="43"/>
      <c r="H121" s="43"/>
      <c r="I121" s="247"/>
      <c r="J121" s="43"/>
      <c r="K121" s="43"/>
      <c r="L121" s="47"/>
      <c r="M121" s="248"/>
      <c r="N121" s="24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241</v>
      </c>
      <c r="AU121" s="20" t="s">
        <v>79</v>
      </c>
    </row>
    <row r="122" s="12" customFormat="1">
      <c r="A122" s="12"/>
      <c r="B122" s="221"/>
      <c r="C122" s="222"/>
      <c r="D122" s="223" t="s">
        <v>175</v>
      </c>
      <c r="E122" s="224" t="s">
        <v>19</v>
      </c>
      <c r="F122" s="225" t="s">
        <v>347</v>
      </c>
      <c r="G122" s="222"/>
      <c r="H122" s="226">
        <v>15.625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2" t="s">
        <v>175</v>
      </c>
      <c r="AU122" s="232" t="s">
        <v>79</v>
      </c>
      <c r="AV122" s="12" t="s">
        <v>79</v>
      </c>
      <c r="AW122" s="12" t="s">
        <v>31</v>
      </c>
      <c r="AX122" s="12" t="s">
        <v>69</v>
      </c>
      <c r="AY122" s="232" t="s">
        <v>151</v>
      </c>
    </row>
    <row r="123" s="14" customFormat="1">
      <c r="A123" s="14"/>
      <c r="B123" s="250"/>
      <c r="C123" s="251"/>
      <c r="D123" s="223" t="s">
        <v>175</v>
      </c>
      <c r="E123" s="252" t="s">
        <v>19</v>
      </c>
      <c r="F123" s="253" t="s">
        <v>249</v>
      </c>
      <c r="G123" s="251"/>
      <c r="H123" s="254">
        <v>15.625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175</v>
      </c>
      <c r="AU123" s="260" t="s">
        <v>79</v>
      </c>
      <c r="AV123" s="14" t="s">
        <v>150</v>
      </c>
      <c r="AW123" s="14" t="s">
        <v>31</v>
      </c>
      <c r="AX123" s="14" t="s">
        <v>77</v>
      </c>
      <c r="AY123" s="260" t="s">
        <v>151</v>
      </c>
    </row>
    <row r="124" s="2" customFormat="1" ht="16.5" customHeight="1">
      <c r="A124" s="41"/>
      <c r="B124" s="42"/>
      <c r="C124" s="261" t="s">
        <v>189</v>
      </c>
      <c r="D124" s="261" t="s">
        <v>349</v>
      </c>
      <c r="E124" s="262" t="s">
        <v>350</v>
      </c>
      <c r="F124" s="263" t="s">
        <v>351</v>
      </c>
      <c r="G124" s="264" t="s">
        <v>332</v>
      </c>
      <c r="H124" s="265">
        <v>28.125</v>
      </c>
      <c r="I124" s="266"/>
      <c r="J124" s="267">
        <f>ROUND(I124*H124,2)</f>
        <v>0</v>
      </c>
      <c r="K124" s="263" t="s">
        <v>239</v>
      </c>
      <c r="L124" s="268"/>
      <c r="M124" s="269" t="s">
        <v>19</v>
      </c>
      <c r="N124" s="270" t="s">
        <v>40</v>
      </c>
      <c r="O124" s="87"/>
      <c r="P124" s="217">
        <f>O124*H124</f>
        <v>0</v>
      </c>
      <c r="Q124" s="217">
        <v>1</v>
      </c>
      <c r="R124" s="217">
        <f>Q124*H124</f>
        <v>28.125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181</v>
      </c>
      <c r="AT124" s="219" t="s">
        <v>349</v>
      </c>
      <c r="AU124" s="219" t="s">
        <v>79</v>
      </c>
      <c r="AY124" s="20" t="s">
        <v>151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77</v>
      </c>
      <c r="BK124" s="220">
        <f>ROUND(I124*H124,2)</f>
        <v>0</v>
      </c>
      <c r="BL124" s="20" t="s">
        <v>150</v>
      </c>
      <c r="BM124" s="219" t="s">
        <v>863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353</v>
      </c>
      <c r="G125" s="222"/>
      <c r="H125" s="226">
        <v>28.125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28.125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16.5" customHeight="1">
      <c r="A127" s="41"/>
      <c r="B127" s="42"/>
      <c r="C127" s="208" t="s">
        <v>193</v>
      </c>
      <c r="D127" s="208" t="s">
        <v>152</v>
      </c>
      <c r="E127" s="209" t="s">
        <v>355</v>
      </c>
      <c r="F127" s="210" t="s">
        <v>356</v>
      </c>
      <c r="G127" s="211" t="s">
        <v>245</v>
      </c>
      <c r="H127" s="212">
        <v>6.25</v>
      </c>
      <c r="I127" s="213"/>
      <c r="J127" s="214">
        <f>ROUND(I127*H127,2)</f>
        <v>0</v>
      </c>
      <c r="K127" s="210" t="s">
        <v>239</v>
      </c>
      <c r="L127" s="47"/>
      <c r="M127" s="215" t="s">
        <v>19</v>
      </c>
      <c r="N127" s="216" t="s">
        <v>40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150</v>
      </c>
      <c r="AT127" s="219" t="s">
        <v>152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864</v>
      </c>
    </row>
    <row r="128" s="2" customFormat="1">
      <c r="A128" s="41"/>
      <c r="B128" s="42"/>
      <c r="C128" s="43"/>
      <c r="D128" s="245" t="s">
        <v>241</v>
      </c>
      <c r="E128" s="43"/>
      <c r="F128" s="246" t="s">
        <v>358</v>
      </c>
      <c r="G128" s="43"/>
      <c r="H128" s="43"/>
      <c r="I128" s="247"/>
      <c r="J128" s="43"/>
      <c r="K128" s="43"/>
      <c r="L128" s="47"/>
      <c r="M128" s="248"/>
      <c r="N128" s="24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241</v>
      </c>
      <c r="AU128" s="20" t="s">
        <v>79</v>
      </c>
    </row>
    <row r="129" s="12" customFormat="1">
      <c r="A129" s="12"/>
      <c r="B129" s="221"/>
      <c r="C129" s="222"/>
      <c r="D129" s="223" t="s">
        <v>175</v>
      </c>
      <c r="E129" s="224" t="s">
        <v>19</v>
      </c>
      <c r="F129" s="225" t="s">
        <v>296</v>
      </c>
      <c r="G129" s="222"/>
      <c r="H129" s="226">
        <v>6.25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175</v>
      </c>
      <c r="AU129" s="232" t="s">
        <v>79</v>
      </c>
      <c r="AV129" s="12" t="s">
        <v>79</v>
      </c>
      <c r="AW129" s="12" t="s">
        <v>31</v>
      </c>
      <c r="AX129" s="12" t="s">
        <v>69</v>
      </c>
      <c r="AY129" s="232" t="s">
        <v>151</v>
      </c>
    </row>
    <row r="130" s="14" customFormat="1">
      <c r="A130" s="14"/>
      <c r="B130" s="250"/>
      <c r="C130" s="251"/>
      <c r="D130" s="223" t="s">
        <v>175</v>
      </c>
      <c r="E130" s="252" t="s">
        <v>19</v>
      </c>
      <c r="F130" s="253" t="s">
        <v>249</v>
      </c>
      <c r="G130" s="251"/>
      <c r="H130" s="254">
        <v>6.25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175</v>
      </c>
      <c r="AU130" s="260" t="s">
        <v>79</v>
      </c>
      <c r="AV130" s="14" t="s">
        <v>150</v>
      </c>
      <c r="AW130" s="14" t="s">
        <v>31</v>
      </c>
      <c r="AX130" s="14" t="s">
        <v>77</v>
      </c>
      <c r="AY130" s="260" t="s">
        <v>151</v>
      </c>
    </row>
    <row r="131" s="2" customFormat="1" ht="16.5" customHeight="1">
      <c r="A131" s="41"/>
      <c r="B131" s="42"/>
      <c r="C131" s="208" t="s">
        <v>8</v>
      </c>
      <c r="D131" s="208" t="s">
        <v>152</v>
      </c>
      <c r="E131" s="209" t="s">
        <v>360</v>
      </c>
      <c r="F131" s="210" t="s">
        <v>361</v>
      </c>
      <c r="G131" s="211" t="s">
        <v>245</v>
      </c>
      <c r="H131" s="212">
        <v>734.39999999999998</v>
      </c>
      <c r="I131" s="213"/>
      <c r="J131" s="214">
        <f>ROUND(I131*H131,2)</f>
        <v>0</v>
      </c>
      <c r="K131" s="210" t="s">
        <v>239</v>
      </c>
      <c r="L131" s="47"/>
      <c r="M131" s="215" t="s">
        <v>19</v>
      </c>
      <c r="N131" s="216" t="s">
        <v>40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150</v>
      </c>
      <c r="AT131" s="219" t="s">
        <v>152</v>
      </c>
      <c r="AU131" s="219" t="s">
        <v>79</v>
      </c>
      <c r="AY131" s="20" t="s">
        <v>151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77</v>
      </c>
      <c r="BK131" s="220">
        <f>ROUND(I131*H131,2)</f>
        <v>0</v>
      </c>
      <c r="BL131" s="20" t="s">
        <v>150</v>
      </c>
      <c r="BM131" s="219" t="s">
        <v>865</v>
      </c>
    </row>
    <row r="132" s="2" customFormat="1">
      <c r="A132" s="41"/>
      <c r="B132" s="42"/>
      <c r="C132" s="43"/>
      <c r="D132" s="245" t="s">
        <v>241</v>
      </c>
      <c r="E132" s="43"/>
      <c r="F132" s="246" t="s">
        <v>363</v>
      </c>
      <c r="G132" s="43"/>
      <c r="H132" s="43"/>
      <c r="I132" s="247"/>
      <c r="J132" s="43"/>
      <c r="K132" s="43"/>
      <c r="L132" s="47"/>
      <c r="M132" s="248"/>
      <c r="N132" s="249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241</v>
      </c>
      <c r="AU132" s="20" t="s">
        <v>79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866</v>
      </c>
      <c r="G133" s="222"/>
      <c r="H133" s="226">
        <v>734.39999999999998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734.39999999999998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2" customFormat="1" ht="24.15" customHeight="1">
      <c r="A135" s="41"/>
      <c r="B135" s="42"/>
      <c r="C135" s="208" t="s">
        <v>200</v>
      </c>
      <c r="D135" s="208" t="s">
        <v>152</v>
      </c>
      <c r="E135" s="209" t="s">
        <v>368</v>
      </c>
      <c r="F135" s="210" t="s">
        <v>369</v>
      </c>
      <c r="G135" s="211" t="s">
        <v>245</v>
      </c>
      <c r="H135" s="212">
        <v>6.25</v>
      </c>
      <c r="I135" s="213"/>
      <c r="J135" s="214">
        <f>ROUND(I135*H135,2)</f>
        <v>0</v>
      </c>
      <c r="K135" s="210" t="s">
        <v>239</v>
      </c>
      <c r="L135" s="47"/>
      <c r="M135" s="215" t="s">
        <v>19</v>
      </c>
      <c r="N135" s="216" t="s">
        <v>40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150</v>
      </c>
      <c r="AT135" s="219" t="s">
        <v>152</v>
      </c>
      <c r="AU135" s="219" t="s">
        <v>79</v>
      </c>
      <c r="AY135" s="20" t="s">
        <v>151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77</v>
      </c>
      <c r="BK135" s="220">
        <f>ROUND(I135*H135,2)</f>
        <v>0</v>
      </c>
      <c r="BL135" s="20" t="s">
        <v>150</v>
      </c>
      <c r="BM135" s="219" t="s">
        <v>867</v>
      </c>
    </row>
    <row r="136" s="2" customFormat="1">
      <c r="A136" s="41"/>
      <c r="B136" s="42"/>
      <c r="C136" s="43"/>
      <c r="D136" s="245" t="s">
        <v>241</v>
      </c>
      <c r="E136" s="43"/>
      <c r="F136" s="246" t="s">
        <v>371</v>
      </c>
      <c r="G136" s="43"/>
      <c r="H136" s="43"/>
      <c r="I136" s="247"/>
      <c r="J136" s="43"/>
      <c r="K136" s="43"/>
      <c r="L136" s="47"/>
      <c r="M136" s="248"/>
      <c r="N136" s="249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241</v>
      </c>
      <c r="AU136" s="20" t="s">
        <v>79</v>
      </c>
    </row>
    <row r="137" s="12" customFormat="1">
      <c r="A137" s="12"/>
      <c r="B137" s="221"/>
      <c r="C137" s="222"/>
      <c r="D137" s="223" t="s">
        <v>175</v>
      </c>
      <c r="E137" s="224" t="s">
        <v>19</v>
      </c>
      <c r="F137" s="225" t="s">
        <v>372</v>
      </c>
      <c r="G137" s="222"/>
      <c r="H137" s="226">
        <v>6.25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2" t="s">
        <v>175</v>
      </c>
      <c r="AU137" s="232" t="s">
        <v>79</v>
      </c>
      <c r="AV137" s="12" t="s">
        <v>79</v>
      </c>
      <c r="AW137" s="12" t="s">
        <v>31</v>
      </c>
      <c r="AX137" s="12" t="s">
        <v>69</v>
      </c>
      <c r="AY137" s="232" t="s">
        <v>151</v>
      </c>
    </row>
    <row r="138" s="14" customFormat="1">
      <c r="A138" s="14"/>
      <c r="B138" s="250"/>
      <c r="C138" s="251"/>
      <c r="D138" s="223" t="s">
        <v>175</v>
      </c>
      <c r="E138" s="252" t="s">
        <v>19</v>
      </c>
      <c r="F138" s="253" t="s">
        <v>249</v>
      </c>
      <c r="G138" s="251"/>
      <c r="H138" s="254">
        <v>6.25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175</v>
      </c>
      <c r="AU138" s="260" t="s">
        <v>79</v>
      </c>
      <c r="AV138" s="14" t="s">
        <v>150</v>
      </c>
      <c r="AW138" s="14" t="s">
        <v>31</v>
      </c>
      <c r="AX138" s="14" t="s">
        <v>77</v>
      </c>
      <c r="AY138" s="260" t="s">
        <v>151</v>
      </c>
    </row>
    <row r="139" s="2" customFormat="1" ht="24.15" customHeight="1">
      <c r="A139" s="41"/>
      <c r="B139" s="42"/>
      <c r="C139" s="208" t="s">
        <v>204</v>
      </c>
      <c r="D139" s="208" t="s">
        <v>152</v>
      </c>
      <c r="E139" s="209" t="s">
        <v>374</v>
      </c>
      <c r="F139" s="210" t="s">
        <v>375</v>
      </c>
      <c r="G139" s="211" t="s">
        <v>245</v>
      </c>
      <c r="H139" s="212">
        <v>220.08000000000001</v>
      </c>
      <c r="I139" s="213"/>
      <c r="J139" s="214">
        <f>ROUND(I139*H139,2)</f>
        <v>0</v>
      </c>
      <c r="K139" s="210" t="s">
        <v>239</v>
      </c>
      <c r="L139" s="47"/>
      <c r="M139" s="215" t="s">
        <v>19</v>
      </c>
      <c r="N139" s="216" t="s">
        <v>40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150</v>
      </c>
      <c r="AT139" s="219" t="s">
        <v>152</v>
      </c>
      <c r="AU139" s="219" t="s">
        <v>79</v>
      </c>
      <c r="AY139" s="20" t="s">
        <v>151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77</v>
      </c>
      <c r="BK139" s="220">
        <f>ROUND(I139*H139,2)</f>
        <v>0</v>
      </c>
      <c r="BL139" s="20" t="s">
        <v>150</v>
      </c>
      <c r="BM139" s="219" t="s">
        <v>868</v>
      </c>
    </row>
    <row r="140" s="2" customFormat="1">
      <c r="A140" s="41"/>
      <c r="B140" s="42"/>
      <c r="C140" s="43"/>
      <c r="D140" s="245" t="s">
        <v>241</v>
      </c>
      <c r="E140" s="43"/>
      <c r="F140" s="246" t="s">
        <v>377</v>
      </c>
      <c r="G140" s="43"/>
      <c r="H140" s="43"/>
      <c r="I140" s="247"/>
      <c r="J140" s="43"/>
      <c r="K140" s="43"/>
      <c r="L140" s="47"/>
      <c r="M140" s="248"/>
      <c r="N140" s="24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241</v>
      </c>
      <c r="AU140" s="20" t="s">
        <v>79</v>
      </c>
    </row>
    <row r="141" s="12" customFormat="1">
      <c r="A141" s="12"/>
      <c r="B141" s="221"/>
      <c r="C141" s="222"/>
      <c r="D141" s="223" t="s">
        <v>175</v>
      </c>
      <c r="E141" s="224" t="s">
        <v>19</v>
      </c>
      <c r="F141" s="225" t="s">
        <v>869</v>
      </c>
      <c r="G141" s="222"/>
      <c r="H141" s="226">
        <v>220.08000000000001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175</v>
      </c>
      <c r="AU141" s="232" t="s">
        <v>79</v>
      </c>
      <c r="AV141" s="12" t="s">
        <v>79</v>
      </c>
      <c r="AW141" s="12" t="s">
        <v>31</v>
      </c>
      <c r="AX141" s="12" t="s">
        <v>69</v>
      </c>
      <c r="AY141" s="232" t="s">
        <v>151</v>
      </c>
    </row>
    <row r="142" s="14" customFormat="1">
      <c r="A142" s="14"/>
      <c r="B142" s="250"/>
      <c r="C142" s="251"/>
      <c r="D142" s="223" t="s">
        <v>175</v>
      </c>
      <c r="E142" s="252" t="s">
        <v>19</v>
      </c>
      <c r="F142" s="253" t="s">
        <v>249</v>
      </c>
      <c r="G142" s="251"/>
      <c r="H142" s="254">
        <v>220.08000000000001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175</v>
      </c>
      <c r="AU142" s="260" t="s">
        <v>79</v>
      </c>
      <c r="AV142" s="14" t="s">
        <v>150</v>
      </c>
      <c r="AW142" s="14" t="s">
        <v>31</v>
      </c>
      <c r="AX142" s="14" t="s">
        <v>77</v>
      </c>
      <c r="AY142" s="260" t="s">
        <v>151</v>
      </c>
    </row>
    <row r="143" s="2" customFormat="1" ht="24.15" customHeight="1">
      <c r="A143" s="41"/>
      <c r="B143" s="42"/>
      <c r="C143" s="208" t="s">
        <v>208</v>
      </c>
      <c r="D143" s="208" t="s">
        <v>152</v>
      </c>
      <c r="E143" s="209" t="s">
        <v>634</v>
      </c>
      <c r="F143" s="210" t="s">
        <v>635</v>
      </c>
      <c r="G143" s="211" t="s">
        <v>245</v>
      </c>
      <c r="H143" s="212">
        <v>220.08000000000001</v>
      </c>
      <c r="I143" s="213"/>
      <c r="J143" s="214">
        <f>ROUND(I143*H143,2)</f>
        <v>0</v>
      </c>
      <c r="K143" s="210" t="s">
        <v>239</v>
      </c>
      <c r="L143" s="47"/>
      <c r="M143" s="215" t="s">
        <v>19</v>
      </c>
      <c r="N143" s="216" t="s">
        <v>40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150</v>
      </c>
      <c r="AT143" s="219" t="s">
        <v>152</v>
      </c>
      <c r="AU143" s="219" t="s">
        <v>79</v>
      </c>
      <c r="AY143" s="20" t="s">
        <v>151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77</v>
      </c>
      <c r="BK143" s="220">
        <f>ROUND(I143*H143,2)</f>
        <v>0</v>
      </c>
      <c r="BL143" s="20" t="s">
        <v>150</v>
      </c>
      <c r="BM143" s="219" t="s">
        <v>870</v>
      </c>
    </row>
    <row r="144" s="2" customFormat="1">
      <c r="A144" s="41"/>
      <c r="B144" s="42"/>
      <c r="C144" s="43"/>
      <c r="D144" s="245" t="s">
        <v>241</v>
      </c>
      <c r="E144" s="43"/>
      <c r="F144" s="246" t="s">
        <v>637</v>
      </c>
      <c r="G144" s="43"/>
      <c r="H144" s="43"/>
      <c r="I144" s="247"/>
      <c r="J144" s="43"/>
      <c r="K144" s="43"/>
      <c r="L144" s="47"/>
      <c r="M144" s="248"/>
      <c r="N144" s="249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241</v>
      </c>
      <c r="AU144" s="20" t="s">
        <v>79</v>
      </c>
    </row>
    <row r="145" s="12" customFormat="1">
      <c r="A145" s="12"/>
      <c r="B145" s="221"/>
      <c r="C145" s="222"/>
      <c r="D145" s="223" t="s">
        <v>175</v>
      </c>
      <c r="E145" s="224" t="s">
        <v>19</v>
      </c>
      <c r="F145" s="225" t="s">
        <v>871</v>
      </c>
      <c r="G145" s="222"/>
      <c r="H145" s="226">
        <v>220.08000000000001</v>
      </c>
      <c r="I145" s="227"/>
      <c r="J145" s="222"/>
      <c r="K145" s="222"/>
      <c r="L145" s="228"/>
      <c r="M145" s="229"/>
      <c r="N145" s="230"/>
      <c r="O145" s="230"/>
      <c r="P145" s="230"/>
      <c r="Q145" s="230"/>
      <c r="R145" s="230"/>
      <c r="S145" s="230"/>
      <c r="T145" s="231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2" t="s">
        <v>175</v>
      </c>
      <c r="AU145" s="232" t="s">
        <v>79</v>
      </c>
      <c r="AV145" s="12" t="s">
        <v>79</v>
      </c>
      <c r="AW145" s="12" t="s">
        <v>31</v>
      </c>
      <c r="AX145" s="12" t="s">
        <v>69</v>
      </c>
      <c r="AY145" s="232" t="s">
        <v>151</v>
      </c>
    </row>
    <row r="146" s="14" customFormat="1">
      <c r="A146" s="14"/>
      <c r="B146" s="250"/>
      <c r="C146" s="251"/>
      <c r="D146" s="223" t="s">
        <v>175</v>
      </c>
      <c r="E146" s="252" t="s">
        <v>19</v>
      </c>
      <c r="F146" s="253" t="s">
        <v>249</v>
      </c>
      <c r="G146" s="251"/>
      <c r="H146" s="254">
        <v>220.08000000000001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175</v>
      </c>
      <c r="AU146" s="260" t="s">
        <v>79</v>
      </c>
      <c r="AV146" s="14" t="s">
        <v>150</v>
      </c>
      <c r="AW146" s="14" t="s">
        <v>31</v>
      </c>
      <c r="AX146" s="14" t="s">
        <v>77</v>
      </c>
      <c r="AY146" s="260" t="s">
        <v>151</v>
      </c>
    </row>
    <row r="147" s="2" customFormat="1" ht="16.5" customHeight="1">
      <c r="A147" s="41"/>
      <c r="B147" s="42"/>
      <c r="C147" s="208" t="s">
        <v>212</v>
      </c>
      <c r="D147" s="208" t="s">
        <v>152</v>
      </c>
      <c r="E147" s="209" t="s">
        <v>386</v>
      </c>
      <c r="F147" s="210" t="s">
        <v>387</v>
      </c>
      <c r="G147" s="211" t="s">
        <v>245</v>
      </c>
      <c r="H147" s="212">
        <v>226.33000000000001</v>
      </c>
      <c r="I147" s="213"/>
      <c r="J147" s="214">
        <f>ROUND(I147*H147,2)</f>
        <v>0</v>
      </c>
      <c r="K147" s="210" t="s">
        <v>239</v>
      </c>
      <c r="L147" s="47"/>
      <c r="M147" s="215" t="s">
        <v>19</v>
      </c>
      <c r="N147" s="216" t="s">
        <v>40</v>
      </c>
      <c r="O147" s="87"/>
      <c r="P147" s="217">
        <f>O147*H147</f>
        <v>0</v>
      </c>
      <c r="Q147" s="217">
        <v>0.0012700000000000001</v>
      </c>
      <c r="R147" s="217">
        <f>Q147*H147</f>
        <v>0.28743910000000006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150</v>
      </c>
      <c r="AT147" s="219" t="s">
        <v>152</v>
      </c>
      <c r="AU147" s="219" t="s">
        <v>79</v>
      </c>
      <c r="AY147" s="20" t="s">
        <v>151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77</v>
      </c>
      <c r="BK147" s="220">
        <f>ROUND(I147*H147,2)</f>
        <v>0</v>
      </c>
      <c r="BL147" s="20" t="s">
        <v>150</v>
      </c>
      <c r="BM147" s="219" t="s">
        <v>872</v>
      </c>
    </row>
    <row r="148" s="2" customFormat="1">
      <c r="A148" s="41"/>
      <c r="B148" s="42"/>
      <c r="C148" s="43"/>
      <c r="D148" s="245" t="s">
        <v>241</v>
      </c>
      <c r="E148" s="43"/>
      <c r="F148" s="246" t="s">
        <v>389</v>
      </c>
      <c r="G148" s="43"/>
      <c r="H148" s="43"/>
      <c r="I148" s="247"/>
      <c r="J148" s="43"/>
      <c r="K148" s="43"/>
      <c r="L148" s="47"/>
      <c r="M148" s="248"/>
      <c r="N148" s="249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241</v>
      </c>
      <c r="AU148" s="20" t="s">
        <v>79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871</v>
      </c>
      <c r="G149" s="222"/>
      <c r="H149" s="226">
        <v>220.08000000000001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2" customFormat="1">
      <c r="A150" s="12"/>
      <c r="B150" s="221"/>
      <c r="C150" s="222"/>
      <c r="D150" s="223" t="s">
        <v>175</v>
      </c>
      <c r="E150" s="224" t="s">
        <v>19</v>
      </c>
      <c r="F150" s="225" t="s">
        <v>390</v>
      </c>
      <c r="G150" s="222"/>
      <c r="H150" s="226">
        <v>6.25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2" t="s">
        <v>175</v>
      </c>
      <c r="AU150" s="232" t="s">
        <v>79</v>
      </c>
      <c r="AV150" s="12" t="s">
        <v>79</v>
      </c>
      <c r="AW150" s="12" t="s">
        <v>31</v>
      </c>
      <c r="AX150" s="12" t="s">
        <v>69</v>
      </c>
      <c r="AY150" s="232" t="s">
        <v>151</v>
      </c>
    </row>
    <row r="151" s="14" customFormat="1">
      <c r="A151" s="14"/>
      <c r="B151" s="250"/>
      <c r="C151" s="251"/>
      <c r="D151" s="223" t="s">
        <v>175</v>
      </c>
      <c r="E151" s="252" t="s">
        <v>19</v>
      </c>
      <c r="F151" s="253" t="s">
        <v>249</v>
      </c>
      <c r="G151" s="251"/>
      <c r="H151" s="254">
        <v>226.33000000000001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175</v>
      </c>
      <c r="AU151" s="260" t="s">
        <v>79</v>
      </c>
      <c r="AV151" s="14" t="s">
        <v>150</v>
      </c>
      <c r="AW151" s="14" t="s">
        <v>31</v>
      </c>
      <c r="AX151" s="14" t="s">
        <v>77</v>
      </c>
      <c r="AY151" s="260" t="s">
        <v>151</v>
      </c>
    </row>
    <row r="152" s="2" customFormat="1" ht="16.5" customHeight="1">
      <c r="A152" s="41"/>
      <c r="B152" s="42"/>
      <c r="C152" s="261" t="s">
        <v>216</v>
      </c>
      <c r="D152" s="261" t="s">
        <v>349</v>
      </c>
      <c r="E152" s="262" t="s">
        <v>398</v>
      </c>
      <c r="F152" s="263" t="s">
        <v>399</v>
      </c>
      <c r="G152" s="264" t="s">
        <v>394</v>
      </c>
      <c r="H152" s="265">
        <v>0.156</v>
      </c>
      <c r="I152" s="266"/>
      <c r="J152" s="267">
        <f>ROUND(I152*H152,2)</f>
        <v>0</v>
      </c>
      <c r="K152" s="263" t="s">
        <v>239</v>
      </c>
      <c r="L152" s="268"/>
      <c r="M152" s="269" t="s">
        <v>19</v>
      </c>
      <c r="N152" s="270" t="s">
        <v>40</v>
      </c>
      <c r="O152" s="87"/>
      <c r="P152" s="217">
        <f>O152*H152</f>
        <v>0</v>
      </c>
      <c r="Q152" s="217">
        <v>0.001</v>
      </c>
      <c r="R152" s="217">
        <f>Q152*H152</f>
        <v>0.000156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181</v>
      </c>
      <c r="AT152" s="219" t="s">
        <v>349</v>
      </c>
      <c r="AU152" s="219" t="s">
        <v>79</v>
      </c>
      <c r="AY152" s="20" t="s">
        <v>151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77</v>
      </c>
      <c r="BK152" s="220">
        <f>ROUND(I152*H152,2)</f>
        <v>0</v>
      </c>
      <c r="BL152" s="20" t="s">
        <v>150</v>
      </c>
      <c r="BM152" s="219" t="s">
        <v>873</v>
      </c>
    </row>
    <row r="153" s="12" customFormat="1">
      <c r="A153" s="12"/>
      <c r="B153" s="221"/>
      <c r="C153" s="222"/>
      <c r="D153" s="223" t="s">
        <v>175</v>
      </c>
      <c r="E153" s="224" t="s">
        <v>19</v>
      </c>
      <c r="F153" s="225" t="s">
        <v>401</v>
      </c>
      <c r="G153" s="222"/>
      <c r="H153" s="226">
        <v>0.156</v>
      </c>
      <c r="I153" s="227"/>
      <c r="J153" s="222"/>
      <c r="K153" s="222"/>
      <c r="L153" s="228"/>
      <c r="M153" s="229"/>
      <c r="N153" s="230"/>
      <c r="O153" s="230"/>
      <c r="P153" s="230"/>
      <c r="Q153" s="230"/>
      <c r="R153" s="230"/>
      <c r="S153" s="230"/>
      <c r="T153" s="23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32" t="s">
        <v>175</v>
      </c>
      <c r="AU153" s="232" t="s">
        <v>79</v>
      </c>
      <c r="AV153" s="12" t="s">
        <v>79</v>
      </c>
      <c r="AW153" s="12" t="s">
        <v>31</v>
      </c>
      <c r="AX153" s="12" t="s">
        <v>69</v>
      </c>
      <c r="AY153" s="232" t="s">
        <v>151</v>
      </c>
    </row>
    <row r="154" s="14" customFormat="1">
      <c r="A154" s="14"/>
      <c r="B154" s="250"/>
      <c r="C154" s="251"/>
      <c r="D154" s="223" t="s">
        <v>175</v>
      </c>
      <c r="E154" s="252" t="s">
        <v>19</v>
      </c>
      <c r="F154" s="253" t="s">
        <v>249</v>
      </c>
      <c r="G154" s="251"/>
      <c r="H154" s="254">
        <v>0.156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175</v>
      </c>
      <c r="AU154" s="260" t="s">
        <v>79</v>
      </c>
      <c r="AV154" s="14" t="s">
        <v>150</v>
      </c>
      <c r="AW154" s="14" t="s">
        <v>31</v>
      </c>
      <c r="AX154" s="14" t="s">
        <v>77</v>
      </c>
      <c r="AY154" s="260" t="s">
        <v>151</v>
      </c>
    </row>
    <row r="155" s="2" customFormat="1" ht="16.5" customHeight="1">
      <c r="A155" s="41"/>
      <c r="B155" s="42"/>
      <c r="C155" s="261" t="s">
        <v>323</v>
      </c>
      <c r="D155" s="261" t="s">
        <v>349</v>
      </c>
      <c r="E155" s="262" t="s">
        <v>392</v>
      </c>
      <c r="F155" s="263" t="s">
        <v>393</v>
      </c>
      <c r="G155" s="264" t="s">
        <v>394</v>
      </c>
      <c r="H155" s="265">
        <v>5.5019999999999998</v>
      </c>
      <c r="I155" s="266"/>
      <c r="J155" s="267">
        <f>ROUND(I155*H155,2)</f>
        <v>0</v>
      </c>
      <c r="K155" s="263" t="s">
        <v>239</v>
      </c>
      <c r="L155" s="268"/>
      <c r="M155" s="269" t="s">
        <v>19</v>
      </c>
      <c r="N155" s="270" t="s">
        <v>40</v>
      </c>
      <c r="O155" s="87"/>
      <c r="P155" s="217">
        <f>O155*H155</f>
        <v>0</v>
      </c>
      <c r="Q155" s="217">
        <v>0.001</v>
      </c>
      <c r="R155" s="217">
        <f>Q155*H155</f>
        <v>0.0055019999999999999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181</v>
      </c>
      <c r="AT155" s="219" t="s">
        <v>349</v>
      </c>
      <c r="AU155" s="219" t="s">
        <v>79</v>
      </c>
      <c r="AY155" s="20" t="s">
        <v>151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77</v>
      </c>
      <c r="BK155" s="220">
        <f>ROUND(I155*H155,2)</f>
        <v>0</v>
      </c>
      <c r="BL155" s="20" t="s">
        <v>150</v>
      </c>
      <c r="BM155" s="219" t="s">
        <v>874</v>
      </c>
    </row>
    <row r="156" s="12" customFormat="1">
      <c r="A156" s="12"/>
      <c r="B156" s="221"/>
      <c r="C156" s="222"/>
      <c r="D156" s="223" t="s">
        <v>175</v>
      </c>
      <c r="E156" s="224" t="s">
        <v>19</v>
      </c>
      <c r="F156" s="225" t="s">
        <v>875</v>
      </c>
      <c r="G156" s="222"/>
      <c r="H156" s="226">
        <v>5.5019999999999998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175</v>
      </c>
      <c r="AU156" s="232" t="s">
        <v>79</v>
      </c>
      <c r="AV156" s="12" t="s">
        <v>79</v>
      </c>
      <c r="AW156" s="12" t="s">
        <v>31</v>
      </c>
      <c r="AX156" s="12" t="s">
        <v>69</v>
      </c>
      <c r="AY156" s="232" t="s">
        <v>151</v>
      </c>
    </row>
    <row r="157" s="14" customFormat="1">
      <c r="A157" s="14"/>
      <c r="B157" s="250"/>
      <c r="C157" s="251"/>
      <c r="D157" s="223" t="s">
        <v>175</v>
      </c>
      <c r="E157" s="252" t="s">
        <v>19</v>
      </c>
      <c r="F157" s="253" t="s">
        <v>249</v>
      </c>
      <c r="G157" s="251"/>
      <c r="H157" s="254">
        <v>5.5019999999999998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175</v>
      </c>
      <c r="AU157" s="260" t="s">
        <v>79</v>
      </c>
      <c r="AV157" s="14" t="s">
        <v>150</v>
      </c>
      <c r="AW157" s="14" t="s">
        <v>31</v>
      </c>
      <c r="AX157" s="14" t="s">
        <v>77</v>
      </c>
      <c r="AY157" s="260" t="s">
        <v>151</v>
      </c>
    </row>
    <row r="158" s="11" customFormat="1" ht="22.8" customHeight="1">
      <c r="A158" s="11"/>
      <c r="B158" s="194"/>
      <c r="C158" s="195"/>
      <c r="D158" s="196" t="s">
        <v>68</v>
      </c>
      <c r="E158" s="243" t="s">
        <v>79</v>
      </c>
      <c r="F158" s="243" t="s">
        <v>406</v>
      </c>
      <c r="G158" s="195"/>
      <c r="H158" s="195"/>
      <c r="I158" s="198"/>
      <c r="J158" s="244">
        <f>BK158</f>
        <v>0</v>
      </c>
      <c r="K158" s="195"/>
      <c r="L158" s="200"/>
      <c r="M158" s="201"/>
      <c r="N158" s="202"/>
      <c r="O158" s="202"/>
      <c r="P158" s="203">
        <f>SUM(P159:P170)</f>
        <v>0</v>
      </c>
      <c r="Q158" s="202"/>
      <c r="R158" s="203">
        <f>SUM(R159:R170)</f>
        <v>46.420650600000002</v>
      </c>
      <c r="S158" s="202"/>
      <c r="T158" s="204">
        <f>SUM(T159:T170)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5" t="s">
        <v>77</v>
      </c>
      <c r="AT158" s="206" t="s">
        <v>68</v>
      </c>
      <c r="AU158" s="206" t="s">
        <v>77</v>
      </c>
      <c r="AY158" s="205" t="s">
        <v>151</v>
      </c>
      <c r="BK158" s="207">
        <f>SUM(BK159:BK170)</f>
        <v>0</v>
      </c>
    </row>
    <row r="159" s="2" customFormat="1" ht="24.15" customHeight="1">
      <c r="A159" s="41"/>
      <c r="B159" s="42"/>
      <c r="C159" s="208" t="s">
        <v>329</v>
      </c>
      <c r="D159" s="208" t="s">
        <v>152</v>
      </c>
      <c r="E159" s="209" t="s">
        <v>408</v>
      </c>
      <c r="F159" s="210" t="s">
        <v>409</v>
      </c>
      <c r="G159" s="211" t="s">
        <v>245</v>
      </c>
      <c r="H159" s="212">
        <v>227.56</v>
      </c>
      <c r="I159" s="213"/>
      <c r="J159" s="214">
        <f>ROUND(I159*H159,2)</f>
        <v>0</v>
      </c>
      <c r="K159" s="210" t="s">
        <v>239</v>
      </c>
      <c r="L159" s="47"/>
      <c r="M159" s="215" t="s">
        <v>19</v>
      </c>
      <c r="N159" s="216" t="s">
        <v>40</v>
      </c>
      <c r="O159" s="87"/>
      <c r="P159" s="217">
        <f>O159*H159</f>
        <v>0</v>
      </c>
      <c r="Q159" s="217">
        <v>0.00031</v>
      </c>
      <c r="R159" s="217">
        <f>Q159*H159</f>
        <v>0.070543599999999998</v>
      </c>
      <c r="S159" s="217">
        <v>0</v>
      </c>
      <c r="T159" s="218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9" t="s">
        <v>150</v>
      </c>
      <c r="AT159" s="219" t="s">
        <v>152</v>
      </c>
      <c r="AU159" s="219" t="s">
        <v>79</v>
      </c>
      <c r="AY159" s="20" t="s">
        <v>151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77</v>
      </c>
      <c r="BK159" s="220">
        <f>ROUND(I159*H159,2)</f>
        <v>0</v>
      </c>
      <c r="BL159" s="20" t="s">
        <v>150</v>
      </c>
      <c r="BM159" s="219" t="s">
        <v>876</v>
      </c>
    </row>
    <row r="160" s="2" customFormat="1">
      <c r="A160" s="41"/>
      <c r="B160" s="42"/>
      <c r="C160" s="43"/>
      <c r="D160" s="245" t="s">
        <v>241</v>
      </c>
      <c r="E160" s="43"/>
      <c r="F160" s="246" t="s">
        <v>411</v>
      </c>
      <c r="G160" s="43"/>
      <c r="H160" s="43"/>
      <c r="I160" s="247"/>
      <c r="J160" s="43"/>
      <c r="K160" s="43"/>
      <c r="L160" s="47"/>
      <c r="M160" s="248"/>
      <c r="N160" s="249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241</v>
      </c>
      <c r="AU160" s="20" t="s">
        <v>79</v>
      </c>
    </row>
    <row r="161" s="12" customFormat="1">
      <c r="A161" s="12"/>
      <c r="B161" s="221"/>
      <c r="C161" s="222"/>
      <c r="D161" s="223" t="s">
        <v>175</v>
      </c>
      <c r="E161" s="224" t="s">
        <v>19</v>
      </c>
      <c r="F161" s="225" t="s">
        <v>877</v>
      </c>
      <c r="G161" s="222"/>
      <c r="H161" s="226">
        <v>200.52000000000001</v>
      </c>
      <c r="I161" s="227"/>
      <c r="J161" s="222"/>
      <c r="K161" s="222"/>
      <c r="L161" s="228"/>
      <c r="M161" s="229"/>
      <c r="N161" s="230"/>
      <c r="O161" s="230"/>
      <c r="P161" s="230"/>
      <c r="Q161" s="230"/>
      <c r="R161" s="230"/>
      <c r="S161" s="230"/>
      <c r="T161" s="23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2" t="s">
        <v>175</v>
      </c>
      <c r="AU161" s="232" t="s">
        <v>79</v>
      </c>
      <c r="AV161" s="12" t="s">
        <v>79</v>
      </c>
      <c r="AW161" s="12" t="s">
        <v>31</v>
      </c>
      <c r="AX161" s="12" t="s">
        <v>69</v>
      </c>
      <c r="AY161" s="232" t="s">
        <v>151</v>
      </c>
    </row>
    <row r="162" s="12" customFormat="1">
      <c r="A162" s="12"/>
      <c r="B162" s="221"/>
      <c r="C162" s="222"/>
      <c r="D162" s="223" t="s">
        <v>175</v>
      </c>
      <c r="E162" s="224" t="s">
        <v>19</v>
      </c>
      <c r="F162" s="225" t="s">
        <v>413</v>
      </c>
      <c r="G162" s="222"/>
      <c r="H162" s="226">
        <v>27.039999999999999</v>
      </c>
      <c r="I162" s="227"/>
      <c r="J162" s="222"/>
      <c r="K162" s="222"/>
      <c r="L162" s="228"/>
      <c r="M162" s="229"/>
      <c r="N162" s="230"/>
      <c r="O162" s="230"/>
      <c r="P162" s="230"/>
      <c r="Q162" s="230"/>
      <c r="R162" s="230"/>
      <c r="S162" s="230"/>
      <c r="T162" s="23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2" t="s">
        <v>175</v>
      </c>
      <c r="AU162" s="232" t="s">
        <v>79</v>
      </c>
      <c r="AV162" s="12" t="s">
        <v>79</v>
      </c>
      <c r="AW162" s="12" t="s">
        <v>31</v>
      </c>
      <c r="AX162" s="12" t="s">
        <v>69</v>
      </c>
      <c r="AY162" s="232" t="s">
        <v>151</v>
      </c>
    </row>
    <row r="163" s="14" customFormat="1">
      <c r="A163" s="14"/>
      <c r="B163" s="250"/>
      <c r="C163" s="251"/>
      <c r="D163" s="223" t="s">
        <v>175</v>
      </c>
      <c r="E163" s="252" t="s">
        <v>19</v>
      </c>
      <c r="F163" s="253" t="s">
        <v>249</v>
      </c>
      <c r="G163" s="251"/>
      <c r="H163" s="254">
        <v>227.56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175</v>
      </c>
      <c r="AU163" s="260" t="s">
        <v>79</v>
      </c>
      <c r="AV163" s="14" t="s">
        <v>150</v>
      </c>
      <c r="AW163" s="14" t="s">
        <v>31</v>
      </c>
      <c r="AX163" s="14" t="s">
        <v>77</v>
      </c>
      <c r="AY163" s="260" t="s">
        <v>151</v>
      </c>
    </row>
    <row r="164" s="2" customFormat="1" ht="16.5" customHeight="1">
      <c r="A164" s="41"/>
      <c r="B164" s="42"/>
      <c r="C164" s="261" t="s">
        <v>336</v>
      </c>
      <c r="D164" s="261" t="s">
        <v>349</v>
      </c>
      <c r="E164" s="262" t="s">
        <v>415</v>
      </c>
      <c r="F164" s="263" t="s">
        <v>416</v>
      </c>
      <c r="G164" s="264" t="s">
        <v>245</v>
      </c>
      <c r="H164" s="265">
        <v>269.54500000000002</v>
      </c>
      <c r="I164" s="266"/>
      <c r="J164" s="267">
        <f>ROUND(I164*H164,2)</f>
        <v>0</v>
      </c>
      <c r="K164" s="263" t="s">
        <v>239</v>
      </c>
      <c r="L164" s="268"/>
      <c r="M164" s="269" t="s">
        <v>19</v>
      </c>
      <c r="N164" s="270" t="s">
        <v>40</v>
      </c>
      <c r="O164" s="87"/>
      <c r="P164" s="217">
        <f>O164*H164</f>
        <v>0</v>
      </c>
      <c r="Q164" s="217">
        <v>0.00020000000000000001</v>
      </c>
      <c r="R164" s="217">
        <f>Q164*H164</f>
        <v>0.053909000000000006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181</v>
      </c>
      <c r="AT164" s="219" t="s">
        <v>349</v>
      </c>
      <c r="AU164" s="219" t="s">
        <v>79</v>
      </c>
      <c r="AY164" s="20" t="s">
        <v>151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77</v>
      </c>
      <c r="BK164" s="220">
        <f>ROUND(I164*H164,2)</f>
        <v>0</v>
      </c>
      <c r="BL164" s="20" t="s">
        <v>150</v>
      </c>
      <c r="BM164" s="219" t="s">
        <v>878</v>
      </c>
    </row>
    <row r="165" s="12" customFormat="1">
      <c r="A165" s="12"/>
      <c r="B165" s="221"/>
      <c r="C165" s="222"/>
      <c r="D165" s="223" t="s">
        <v>175</v>
      </c>
      <c r="E165" s="222"/>
      <c r="F165" s="225" t="s">
        <v>879</v>
      </c>
      <c r="G165" s="222"/>
      <c r="H165" s="226">
        <v>269.54500000000002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2" t="s">
        <v>175</v>
      </c>
      <c r="AU165" s="232" t="s">
        <v>79</v>
      </c>
      <c r="AV165" s="12" t="s">
        <v>79</v>
      </c>
      <c r="AW165" s="12" t="s">
        <v>4</v>
      </c>
      <c r="AX165" s="12" t="s">
        <v>77</v>
      </c>
      <c r="AY165" s="232" t="s">
        <v>151</v>
      </c>
    </row>
    <row r="166" s="2" customFormat="1" ht="33" customHeight="1">
      <c r="A166" s="41"/>
      <c r="B166" s="42"/>
      <c r="C166" s="208" t="s">
        <v>7</v>
      </c>
      <c r="D166" s="208" t="s">
        <v>152</v>
      </c>
      <c r="E166" s="209" t="s">
        <v>420</v>
      </c>
      <c r="F166" s="210" t="s">
        <v>421</v>
      </c>
      <c r="G166" s="211" t="s">
        <v>422</v>
      </c>
      <c r="H166" s="212">
        <v>169.09999999999999</v>
      </c>
      <c r="I166" s="213"/>
      <c r="J166" s="214">
        <f>ROUND(I166*H166,2)</f>
        <v>0</v>
      </c>
      <c r="K166" s="210" t="s">
        <v>239</v>
      </c>
      <c r="L166" s="47"/>
      <c r="M166" s="215" t="s">
        <v>19</v>
      </c>
      <c r="N166" s="216" t="s">
        <v>40</v>
      </c>
      <c r="O166" s="87"/>
      <c r="P166" s="217">
        <f>O166*H166</f>
        <v>0</v>
      </c>
      <c r="Q166" s="217">
        <v>0.27378000000000002</v>
      </c>
      <c r="R166" s="217">
        <f>Q166*H166</f>
        <v>46.296198000000004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150</v>
      </c>
      <c r="AT166" s="219" t="s">
        <v>152</v>
      </c>
      <c r="AU166" s="219" t="s">
        <v>79</v>
      </c>
      <c r="AY166" s="20" t="s">
        <v>151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77</v>
      </c>
      <c r="BK166" s="220">
        <f>ROUND(I166*H166,2)</f>
        <v>0</v>
      </c>
      <c r="BL166" s="20" t="s">
        <v>150</v>
      </c>
      <c r="BM166" s="219" t="s">
        <v>880</v>
      </c>
    </row>
    <row r="167" s="2" customFormat="1">
      <c r="A167" s="41"/>
      <c r="B167" s="42"/>
      <c r="C167" s="43"/>
      <c r="D167" s="245" t="s">
        <v>241</v>
      </c>
      <c r="E167" s="43"/>
      <c r="F167" s="246" t="s">
        <v>424</v>
      </c>
      <c r="G167" s="43"/>
      <c r="H167" s="43"/>
      <c r="I167" s="247"/>
      <c r="J167" s="43"/>
      <c r="K167" s="43"/>
      <c r="L167" s="47"/>
      <c r="M167" s="248"/>
      <c r="N167" s="249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241</v>
      </c>
      <c r="AU167" s="20" t="s">
        <v>79</v>
      </c>
    </row>
    <row r="168" s="12" customFormat="1">
      <c r="A168" s="12"/>
      <c r="B168" s="221"/>
      <c r="C168" s="222"/>
      <c r="D168" s="223" t="s">
        <v>175</v>
      </c>
      <c r="E168" s="224" t="s">
        <v>19</v>
      </c>
      <c r="F168" s="225" t="s">
        <v>881</v>
      </c>
      <c r="G168" s="222"/>
      <c r="H168" s="226">
        <v>167.09999999999999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2" t="s">
        <v>175</v>
      </c>
      <c r="AU168" s="232" t="s">
        <v>79</v>
      </c>
      <c r="AV168" s="12" t="s">
        <v>79</v>
      </c>
      <c r="AW168" s="12" t="s">
        <v>31</v>
      </c>
      <c r="AX168" s="12" t="s">
        <v>69</v>
      </c>
      <c r="AY168" s="232" t="s">
        <v>151</v>
      </c>
    </row>
    <row r="169" s="12" customFormat="1">
      <c r="A169" s="12"/>
      <c r="B169" s="221"/>
      <c r="C169" s="222"/>
      <c r="D169" s="223" t="s">
        <v>175</v>
      </c>
      <c r="E169" s="224" t="s">
        <v>19</v>
      </c>
      <c r="F169" s="225" t="s">
        <v>426</v>
      </c>
      <c r="G169" s="222"/>
      <c r="H169" s="226">
        <v>2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2" t="s">
        <v>175</v>
      </c>
      <c r="AU169" s="232" t="s">
        <v>79</v>
      </c>
      <c r="AV169" s="12" t="s">
        <v>79</v>
      </c>
      <c r="AW169" s="12" t="s">
        <v>31</v>
      </c>
      <c r="AX169" s="12" t="s">
        <v>69</v>
      </c>
      <c r="AY169" s="232" t="s">
        <v>151</v>
      </c>
    </row>
    <row r="170" s="14" customFormat="1">
      <c r="A170" s="14"/>
      <c r="B170" s="250"/>
      <c r="C170" s="251"/>
      <c r="D170" s="223" t="s">
        <v>175</v>
      </c>
      <c r="E170" s="252" t="s">
        <v>19</v>
      </c>
      <c r="F170" s="253" t="s">
        <v>249</v>
      </c>
      <c r="G170" s="251"/>
      <c r="H170" s="254">
        <v>169.09999999999999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175</v>
      </c>
      <c r="AU170" s="260" t="s">
        <v>79</v>
      </c>
      <c r="AV170" s="14" t="s">
        <v>150</v>
      </c>
      <c r="AW170" s="14" t="s">
        <v>31</v>
      </c>
      <c r="AX170" s="14" t="s">
        <v>77</v>
      </c>
      <c r="AY170" s="260" t="s">
        <v>151</v>
      </c>
    </row>
    <row r="171" s="11" customFormat="1" ht="22.8" customHeight="1">
      <c r="A171" s="11"/>
      <c r="B171" s="194"/>
      <c r="C171" s="195"/>
      <c r="D171" s="196" t="s">
        <v>68</v>
      </c>
      <c r="E171" s="243" t="s">
        <v>167</v>
      </c>
      <c r="F171" s="243" t="s">
        <v>485</v>
      </c>
      <c r="G171" s="195"/>
      <c r="H171" s="195"/>
      <c r="I171" s="198"/>
      <c r="J171" s="244">
        <f>BK171</f>
        <v>0</v>
      </c>
      <c r="K171" s="195"/>
      <c r="L171" s="200"/>
      <c r="M171" s="201"/>
      <c r="N171" s="202"/>
      <c r="O171" s="202"/>
      <c r="P171" s="203">
        <f>SUM(P172:P199)</f>
        <v>0</v>
      </c>
      <c r="Q171" s="202"/>
      <c r="R171" s="203">
        <f>SUM(R172:R199)</f>
        <v>15.563520000000001</v>
      </c>
      <c r="S171" s="202"/>
      <c r="T171" s="204">
        <f>SUM(T172:T199)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205" t="s">
        <v>77</v>
      </c>
      <c r="AT171" s="206" t="s">
        <v>68</v>
      </c>
      <c r="AU171" s="206" t="s">
        <v>77</v>
      </c>
      <c r="AY171" s="205" t="s">
        <v>151</v>
      </c>
      <c r="BK171" s="207">
        <f>SUM(BK172:BK199)</f>
        <v>0</v>
      </c>
    </row>
    <row r="172" s="2" customFormat="1" ht="37.8" customHeight="1">
      <c r="A172" s="41"/>
      <c r="B172" s="42"/>
      <c r="C172" s="208" t="s">
        <v>348</v>
      </c>
      <c r="D172" s="208" t="s">
        <v>152</v>
      </c>
      <c r="E172" s="209" t="s">
        <v>487</v>
      </c>
      <c r="F172" s="210" t="s">
        <v>488</v>
      </c>
      <c r="G172" s="211" t="s">
        <v>245</v>
      </c>
      <c r="H172" s="212">
        <v>734.39999999999998</v>
      </c>
      <c r="I172" s="213"/>
      <c r="J172" s="214">
        <f>ROUND(I172*H172,2)</f>
        <v>0</v>
      </c>
      <c r="K172" s="210" t="s">
        <v>239</v>
      </c>
      <c r="L172" s="47"/>
      <c r="M172" s="215" t="s">
        <v>19</v>
      </c>
      <c r="N172" s="216" t="s">
        <v>40</v>
      </c>
      <c r="O172" s="87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9" t="s">
        <v>150</v>
      </c>
      <c r="AT172" s="219" t="s">
        <v>152</v>
      </c>
      <c r="AU172" s="219" t="s">
        <v>79</v>
      </c>
      <c r="AY172" s="20" t="s">
        <v>151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77</v>
      </c>
      <c r="BK172" s="220">
        <f>ROUND(I172*H172,2)</f>
        <v>0</v>
      </c>
      <c r="BL172" s="20" t="s">
        <v>150</v>
      </c>
      <c r="BM172" s="219" t="s">
        <v>882</v>
      </c>
    </row>
    <row r="173" s="2" customFormat="1">
      <c r="A173" s="41"/>
      <c r="B173" s="42"/>
      <c r="C173" s="43"/>
      <c r="D173" s="245" t="s">
        <v>241</v>
      </c>
      <c r="E173" s="43"/>
      <c r="F173" s="246" t="s">
        <v>490</v>
      </c>
      <c r="G173" s="43"/>
      <c r="H173" s="43"/>
      <c r="I173" s="247"/>
      <c r="J173" s="43"/>
      <c r="K173" s="43"/>
      <c r="L173" s="47"/>
      <c r="M173" s="248"/>
      <c r="N173" s="24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241</v>
      </c>
      <c r="AU173" s="20" t="s">
        <v>79</v>
      </c>
    </row>
    <row r="174" s="12" customFormat="1">
      <c r="A174" s="12"/>
      <c r="B174" s="221"/>
      <c r="C174" s="222"/>
      <c r="D174" s="223" t="s">
        <v>175</v>
      </c>
      <c r="E174" s="224" t="s">
        <v>19</v>
      </c>
      <c r="F174" s="225" t="s">
        <v>866</v>
      </c>
      <c r="G174" s="222"/>
      <c r="H174" s="226">
        <v>734.39999999999998</v>
      </c>
      <c r="I174" s="227"/>
      <c r="J174" s="222"/>
      <c r="K174" s="222"/>
      <c r="L174" s="228"/>
      <c r="M174" s="229"/>
      <c r="N174" s="230"/>
      <c r="O174" s="230"/>
      <c r="P174" s="230"/>
      <c r="Q174" s="230"/>
      <c r="R174" s="230"/>
      <c r="S174" s="230"/>
      <c r="T174" s="231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2" t="s">
        <v>175</v>
      </c>
      <c r="AU174" s="232" t="s">
        <v>79</v>
      </c>
      <c r="AV174" s="12" t="s">
        <v>79</v>
      </c>
      <c r="AW174" s="12" t="s">
        <v>31</v>
      </c>
      <c r="AX174" s="12" t="s">
        <v>69</v>
      </c>
      <c r="AY174" s="232" t="s">
        <v>151</v>
      </c>
    </row>
    <row r="175" s="14" customFormat="1">
      <c r="A175" s="14"/>
      <c r="B175" s="250"/>
      <c r="C175" s="251"/>
      <c r="D175" s="223" t="s">
        <v>175</v>
      </c>
      <c r="E175" s="252" t="s">
        <v>19</v>
      </c>
      <c r="F175" s="253" t="s">
        <v>249</v>
      </c>
      <c r="G175" s="251"/>
      <c r="H175" s="254">
        <v>734.39999999999998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175</v>
      </c>
      <c r="AU175" s="260" t="s">
        <v>79</v>
      </c>
      <c r="AV175" s="14" t="s">
        <v>150</v>
      </c>
      <c r="AW175" s="14" t="s">
        <v>31</v>
      </c>
      <c r="AX175" s="14" t="s">
        <v>77</v>
      </c>
      <c r="AY175" s="260" t="s">
        <v>151</v>
      </c>
    </row>
    <row r="176" s="2" customFormat="1" ht="16.5" customHeight="1">
      <c r="A176" s="41"/>
      <c r="B176" s="42"/>
      <c r="C176" s="261" t="s">
        <v>354</v>
      </c>
      <c r="D176" s="261" t="s">
        <v>349</v>
      </c>
      <c r="E176" s="262" t="s">
        <v>494</v>
      </c>
      <c r="F176" s="263" t="s">
        <v>495</v>
      </c>
      <c r="G176" s="264" t="s">
        <v>332</v>
      </c>
      <c r="H176" s="265">
        <v>15.552</v>
      </c>
      <c r="I176" s="266"/>
      <c r="J176" s="267">
        <f>ROUND(I176*H176,2)</f>
        <v>0</v>
      </c>
      <c r="K176" s="263" t="s">
        <v>239</v>
      </c>
      <c r="L176" s="268"/>
      <c r="M176" s="269" t="s">
        <v>19</v>
      </c>
      <c r="N176" s="270" t="s">
        <v>40</v>
      </c>
      <c r="O176" s="87"/>
      <c r="P176" s="217">
        <f>O176*H176</f>
        <v>0</v>
      </c>
      <c r="Q176" s="217">
        <v>1</v>
      </c>
      <c r="R176" s="217">
        <f>Q176*H176</f>
        <v>15.552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181</v>
      </c>
      <c r="AT176" s="219" t="s">
        <v>349</v>
      </c>
      <c r="AU176" s="219" t="s">
        <v>79</v>
      </c>
      <c r="AY176" s="20" t="s">
        <v>151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77</v>
      </c>
      <c r="BK176" s="220">
        <f>ROUND(I176*H176,2)</f>
        <v>0</v>
      </c>
      <c r="BL176" s="20" t="s">
        <v>150</v>
      </c>
      <c r="BM176" s="219" t="s">
        <v>883</v>
      </c>
    </row>
    <row r="177" s="12" customFormat="1">
      <c r="A177" s="12"/>
      <c r="B177" s="221"/>
      <c r="C177" s="222"/>
      <c r="D177" s="223" t="s">
        <v>175</v>
      </c>
      <c r="E177" s="224" t="s">
        <v>19</v>
      </c>
      <c r="F177" s="225" t="s">
        <v>884</v>
      </c>
      <c r="G177" s="222"/>
      <c r="H177" s="226">
        <v>15.552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2" t="s">
        <v>175</v>
      </c>
      <c r="AU177" s="232" t="s">
        <v>79</v>
      </c>
      <c r="AV177" s="12" t="s">
        <v>79</v>
      </c>
      <c r="AW177" s="12" t="s">
        <v>31</v>
      </c>
      <c r="AX177" s="12" t="s">
        <v>69</v>
      </c>
      <c r="AY177" s="232" t="s">
        <v>151</v>
      </c>
    </row>
    <row r="178" s="14" customFormat="1">
      <c r="A178" s="14"/>
      <c r="B178" s="250"/>
      <c r="C178" s="251"/>
      <c r="D178" s="223" t="s">
        <v>175</v>
      </c>
      <c r="E178" s="252" t="s">
        <v>19</v>
      </c>
      <c r="F178" s="253" t="s">
        <v>249</v>
      </c>
      <c r="G178" s="251"/>
      <c r="H178" s="254">
        <v>15.552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175</v>
      </c>
      <c r="AU178" s="260" t="s">
        <v>79</v>
      </c>
      <c r="AV178" s="14" t="s">
        <v>150</v>
      </c>
      <c r="AW178" s="14" t="s">
        <v>31</v>
      </c>
      <c r="AX178" s="14" t="s">
        <v>77</v>
      </c>
      <c r="AY178" s="260" t="s">
        <v>151</v>
      </c>
    </row>
    <row r="179" s="2" customFormat="1" ht="21.75" customHeight="1">
      <c r="A179" s="41"/>
      <c r="B179" s="42"/>
      <c r="C179" s="208" t="s">
        <v>359</v>
      </c>
      <c r="D179" s="208" t="s">
        <v>152</v>
      </c>
      <c r="E179" s="209" t="s">
        <v>499</v>
      </c>
      <c r="F179" s="210" t="s">
        <v>500</v>
      </c>
      <c r="G179" s="211" t="s">
        <v>245</v>
      </c>
      <c r="H179" s="212">
        <v>1409.4000000000001</v>
      </c>
      <c r="I179" s="213"/>
      <c r="J179" s="214">
        <f>ROUND(I179*H179,2)</f>
        <v>0</v>
      </c>
      <c r="K179" s="210" t="s">
        <v>239</v>
      </c>
      <c r="L179" s="47"/>
      <c r="M179" s="215" t="s">
        <v>19</v>
      </c>
      <c r="N179" s="216" t="s">
        <v>40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150</v>
      </c>
      <c r="AT179" s="219" t="s">
        <v>152</v>
      </c>
      <c r="AU179" s="219" t="s">
        <v>79</v>
      </c>
      <c r="AY179" s="20" t="s">
        <v>151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77</v>
      </c>
      <c r="BK179" s="220">
        <f>ROUND(I179*H179,2)</f>
        <v>0</v>
      </c>
      <c r="BL179" s="20" t="s">
        <v>150</v>
      </c>
      <c r="BM179" s="219" t="s">
        <v>885</v>
      </c>
    </row>
    <row r="180" s="2" customFormat="1">
      <c r="A180" s="41"/>
      <c r="B180" s="42"/>
      <c r="C180" s="43"/>
      <c r="D180" s="245" t="s">
        <v>241</v>
      </c>
      <c r="E180" s="43"/>
      <c r="F180" s="246" t="s">
        <v>502</v>
      </c>
      <c r="G180" s="43"/>
      <c r="H180" s="43"/>
      <c r="I180" s="247"/>
      <c r="J180" s="43"/>
      <c r="K180" s="43"/>
      <c r="L180" s="47"/>
      <c r="M180" s="248"/>
      <c r="N180" s="249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241</v>
      </c>
      <c r="AU180" s="20" t="s">
        <v>79</v>
      </c>
    </row>
    <row r="181" s="12" customFormat="1">
      <c r="A181" s="12"/>
      <c r="B181" s="221"/>
      <c r="C181" s="222"/>
      <c r="D181" s="223" t="s">
        <v>175</v>
      </c>
      <c r="E181" s="224" t="s">
        <v>19</v>
      </c>
      <c r="F181" s="225" t="s">
        <v>886</v>
      </c>
      <c r="G181" s="222"/>
      <c r="H181" s="226">
        <v>734.39999999999998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2" t="s">
        <v>175</v>
      </c>
      <c r="AU181" s="232" t="s">
        <v>79</v>
      </c>
      <c r="AV181" s="12" t="s">
        <v>79</v>
      </c>
      <c r="AW181" s="12" t="s">
        <v>31</v>
      </c>
      <c r="AX181" s="12" t="s">
        <v>69</v>
      </c>
      <c r="AY181" s="232" t="s">
        <v>151</v>
      </c>
    </row>
    <row r="182" s="12" customFormat="1">
      <c r="A182" s="12"/>
      <c r="B182" s="221"/>
      <c r="C182" s="222"/>
      <c r="D182" s="223" t="s">
        <v>175</v>
      </c>
      <c r="E182" s="224" t="s">
        <v>19</v>
      </c>
      <c r="F182" s="225" t="s">
        <v>887</v>
      </c>
      <c r="G182" s="222"/>
      <c r="H182" s="226">
        <v>675</v>
      </c>
      <c r="I182" s="227"/>
      <c r="J182" s="222"/>
      <c r="K182" s="222"/>
      <c r="L182" s="228"/>
      <c r="M182" s="229"/>
      <c r="N182" s="230"/>
      <c r="O182" s="230"/>
      <c r="P182" s="230"/>
      <c r="Q182" s="230"/>
      <c r="R182" s="230"/>
      <c r="S182" s="230"/>
      <c r="T182" s="231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2" t="s">
        <v>175</v>
      </c>
      <c r="AU182" s="232" t="s">
        <v>79</v>
      </c>
      <c r="AV182" s="12" t="s">
        <v>79</v>
      </c>
      <c r="AW182" s="12" t="s">
        <v>31</v>
      </c>
      <c r="AX182" s="12" t="s">
        <v>69</v>
      </c>
      <c r="AY182" s="232" t="s">
        <v>151</v>
      </c>
    </row>
    <row r="183" s="14" customFormat="1">
      <c r="A183" s="14"/>
      <c r="B183" s="250"/>
      <c r="C183" s="251"/>
      <c r="D183" s="223" t="s">
        <v>175</v>
      </c>
      <c r="E183" s="252" t="s">
        <v>19</v>
      </c>
      <c r="F183" s="253" t="s">
        <v>249</v>
      </c>
      <c r="G183" s="251"/>
      <c r="H183" s="254">
        <v>1409.4000000000001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175</v>
      </c>
      <c r="AU183" s="260" t="s">
        <v>79</v>
      </c>
      <c r="AV183" s="14" t="s">
        <v>150</v>
      </c>
      <c r="AW183" s="14" t="s">
        <v>31</v>
      </c>
      <c r="AX183" s="14" t="s">
        <v>77</v>
      </c>
      <c r="AY183" s="260" t="s">
        <v>151</v>
      </c>
    </row>
    <row r="184" s="2" customFormat="1" ht="24.15" customHeight="1">
      <c r="A184" s="41"/>
      <c r="B184" s="42"/>
      <c r="C184" s="208" t="s">
        <v>367</v>
      </c>
      <c r="D184" s="208" t="s">
        <v>152</v>
      </c>
      <c r="E184" s="209" t="s">
        <v>512</v>
      </c>
      <c r="F184" s="210" t="s">
        <v>513</v>
      </c>
      <c r="G184" s="211" t="s">
        <v>245</v>
      </c>
      <c r="H184" s="212">
        <v>540</v>
      </c>
      <c r="I184" s="213"/>
      <c r="J184" s="214">
        <f>ROUND(I184*H184,2)</f>
        <v>0</v>
      </c>
      <c r="K184" s="210" t="s">
        <v>239</v>
      </c>
      <c r="L184" s="47"/>
      <c r="M184" s="215" t="s">
        <v>19</v>
      </c>
      <c r="N184" s="216" t="s">
        <v>40</v>
      </c>
      <c r="O184" s="87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150</v>
      </c>
      <c r="AT184" s="219" t="s">
        <v>152</v>
      </c>
      <c r="AU184" s="219" t="s">
        <v>79</v>
      </c>
      <c r="AY184" s="20" t="s">
        <v>151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77</v>
      </c>
      <c r="BK184" s="220">
        <f>ROUND(I184*H184,2)</f>
        <v>0</v>
      </c>
      <c r="BL184" s="20" t="s">
        <v>150</v>
      </c>
      <c r="BM184" s="219" t="s">
        <v>888</v>
      </c>
    </row>
    <row r="185" s="2" customFormat="1">
      <c r="A185" s="41"/>
      <c r="B185" s="42"/>
      <c r="C185" s="43"/>
      <c r="D185" s="245" t="s">
        <v>241</v>
      </c>
      <c r="E185" s="43"/>
      <c r="F185" s="246" t="s">
        <v>515</v>
      </c>
      <c r="G185" s="43"/>
      <c r="H185" s="43"/>
      <c r="I185" s="247"/>
      <c r="J185" s="43"/>
      <c r="K185" s="43"/>
      <c r="L185" s="47"/>
      <c r="M185" s="248"/>
      <c r="N185" s="249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241</v>
      </c>
      <c r="AU185" s="20" t="s">
        <v>79</v>
      </c>
    </row>
    <row r="186" s="12" customFormat="1">
      <c r="A186" s="12"/>
      <c r="B186" s="221"/>
      <c r="C186" s="222"/>
      <c r="D186" s="223" t="s">
        <v>175</v>
      </c>
      <c r="E186" s="224" t="s">
        <v>19</v>
      </c>
      <c r="F186" s="225" t="s">
        <v>889</v>
      </c>
      <c r="G186" s="222"/>
      <c r="H186" s="226">
        <v>540</v>
      </c>
      <c r="I186" s="227"/>
      <c r="J186" s="222"/>
      <c r="K186" s="222"/>
      <c r="L186" s="228"/>
      <c r="M186" s="229"/>
      <c r="N186" s="230"/>
      <c r="O186" s="230"/>
      <c r="P186" s="230"/>
      <c r="Q186" s="230"/>
      <c r="R186" s="230"/>
      <c r="S186" s="230"/>
      <c r="T186" s="231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2" t="s">
        <v>175</v>
      </c>
      <c r="AU186" s="232" t="s">
        <v>79</v>
      </c>
      <c r="AV186" s="12" t="s">
        <v>79</v>
      </c>
      <c r="AW186" s="12" t="s">
        <v>31</v>
      </c>
      <c r="AX186" s="12" t="s">
        <v>69</v>
      </c>
      <c r="AY186" s="232" t="s">
        <v>151</v>
      </c>
    </row>
    <row r="187" s="14" customFormat="1">
      <c r="A187" s="14"/>
      <c r="B187" s="250"/>
      <c r="C187" s="251"/>
      <c r="D187" s="223" t="s">
        <v>175</v>
      </c>
      <c r="E187" s="252" t="s">
        <v>19</v>
      </c>
      <c r="F187" s="253" t="s">
        <v>249</v>
      </c>
      <c r="G187" s="251"/>
      <c r="H187" s="254">
        <v>540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175</v>
      </c>
      <c r="AU187" s="260" t="s">
        <v>79</v>
      </c>
      <c r="AV187" s="14" t="s">
        <v>150</v>
      </c>
      <c r="AW187" s="14" t="s">
        <v>31</v>
      </c>
      <c r="AX187" s="14" t="s">
        <v>77</v>
      </c>
      <c r="AY187" s="260" t="s">
        <v>151</v>
      </c>
    </row>
    <row r="188" s="2" customFormat="1" ht="21.75" customHeight="1">
      <c r="A188" s="41"/>
      <c r="B188" s="42"/>
      <c r="C188" s="208" t="s">
        <v>373</v>
      </c>
      <c r="D188" s="208" t="s">
        <v>152</v>
      </c>
      <c r="E188" s="209" t="s">
        <v>518</v>
      </c>
      <c r="F188" s="210" t="s">
        <v>519</v>
      </c>
      <c r="G188" s="211" t="s">
        <v>245</v>
      </c>
      <c r="H188" s="212">
        <v>540</v>
      </c>
      <c r="I188" s="213"/>
      <c r="J188" s="214">
        <f>ROUND(I188*H188,2)</f>
        <v>0</v>
      </c>
      <c r="K188" s="210" t="s">
        <v>239</v>
      </c>
      <c r="L188" s="47"/>
      <c r="M188" s="215" t="s">
        <v>19</v>
      </c>
      <c r="N188" s="216" t="s">
        <v>40</v>
      </c>
      <c r="O188" s="87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150</v>
      </c>
      <c r="AT188" s="219" t="s">
        <v>152</v>
      </c>
      <c r="AU188" s="219" t="s">
        <v>79</v>
      </c>
      <c r="AY188" s="20" t="s">
        <v>151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77</v>
      </c>
      <c r="BK188" s="220">
        <f>ROUND(I188*H188,2)</f>
        <v>0</v>
      </c>
      <c r="BL188" s="20" t="s">
        <v>150</v>
      </c>
      <c r="BM188" s="219" t="s">
        <v>890</v>
      </c>
    </row>
    <row r="189" s="2" customFormat="1">
      <c r="A189" s="41"/>
      <c r="B189" s="42"/>
      <c r="C189" s="43"/>
      <c r="D189" s="245" t="s">
        <v>241</v>
      </c>
      <c r="E189" s="43"/>
      <c r="F189" s="246" t="s">
        <v>521</v>
      </c>
      <c r="G189" s="43"/>
      <c r="H189" s="43"/>
      <c r="I189" s="247"/>
      <c r="J189" s="43"/>
      <c r="K189" s="43"/>
      <c r="L189" s="47"/>
      <c r="M189" s="248"/>
      <c r="N189" s="249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241</v>
      </c>
      <c r="AU189" s="20" t="s">
        <v>79</v>
      </c>
    </row>
    <row r="190" s="12" customFormat="1">
      <c r="A190" s="12"/>
      <c r="B190" s="221"/>
      <c r="C190" s="222"/>
      <c r="D190" s="223" t="s">
        <v>175</v>
      </c>
      <c r="E190" s="224" t="s">
        <v>19</v>
      </c>
      <c r="F190" s="225" t="s">
        <v>891</v>
      </c>
      <c r="G190" s="222"/>
      <c r="H190" s="226">
        <v>540</v>
      </c>
      <c r="I190" s="227"/>
      <c r="J190" s="222"/>
      <c r="K190" s="222"/>
      <c r="L190" s="228"/>
      <c r="M190" s="229"/>
      <c r="N190" s="230"/>
      <c r="O190" s="230"/>
      <c r="P190" s="230"/>
      <c r="Q190" s="230"/>
      <c r="R190" s="230"/>
      <c r="S190" s="230"/>
      <c r="T190" s="23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2" t="s">
        <v>175</v>
      </c>
      <c r="AU190" s="232" t="s">
        <v>79</v>
      </c>
      <c r="AV190" s="12" t="s">
        <v>79</v>
      </c>
      <c r="AW190" s="12" t="s">
        <v>31</v>
      </c>
      <c r="AX190" s="12" t="s">
        <v>69</v>
      </c>
      <c r="AY190" s="232" t="s">
        <v>151</v>
      </c>
    </row>
    <row r="191" s="14" customFormat="1">
      <c r="A191" s="14"/>
      <c r="B191" s="250"/>
      <c r="C191" s="251"/>
      <c r="D191" s="223" t="s">
        <v>175</v>
      </c>
      <c r="E191" s="252" t="s">
        <v>19</v>
      </c>
      <c r="F191" s="253" t="s">
        <v>249</v>
      </c>
      <c r="G191" s="251"/>
      <c r="H191" s="254">
        <v>540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175</v>
      </c>
      <c r="AU191" s="260" t="s">
        <v>79</v>
      </c>
      <c r="AV191" s="14" t="s">
        <v>150</v>
      </c>
      <c r="AW191" s="14" t="s">
        <v>31</v>
      </c>
      <c r="AX191" s="14" t="s">
        <v>77</v>
      </c>
      <c r="AY191" s="260" t="s">
        <v>151</v>
      </c>
    </row>
    <row r="192" s="2" customFormat="1" ht="24.15" customHeight="1">
      <c r="A192" s="41"/>
      <c r="B192" s="42"/>
      <c r="C192" s="208" t="s">
        <v>379</v>
      </c>
      <c r="D192" s="208" t="s">
        <v>152</v>
      </c>
      <c r="E192" s="209" t="s">
        <v>524</v>
      </c>
      <c r="F192" s="210" t="s">
        <v>525</v>
      </c>
      <c r="G192" s="211" t="s">
        <v>245</v>
      </c>
      <c r="H192" s="212">
        <v>540</v>
      </c>
      <c r="I192" s="213"/>
      <c r="J192" s="214">
        <f>ROUND(I192*H192,2)</f>
        <v>0</v>
      </c>
      <c r="K192" s="210" t="s">
        <v>239</v>
      </c>
      <c r="L192" s="47"/>
      <c r="M192" s="215" t="s">
        <v>19</v>
      </c>
      <c r="N192" s="216" t="s">
        <v>40</v>
      </c>
      <c r="O192" s="87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150</v>
      </c>
      <c r="AT192" s="219" t="s">
        <v>152</v>
      </c>
      <c r="AU192" s="219" t="s">
        <v>79</v>
      </c>
      <c r="AY192" s="20" t="s">
        <v>151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0" t="s">
        <v>77</v>
      </c>
      <c r="BK192" s="220">
        <f>ROUND(I192*H192,2)</f>
        <v>0</v>
      </c>
      <c r="BL192" s="20" t="s">
        <v>150</v>
      </c>
      <c r="BM192" s="219" t="s">
        <v>892</v>
      </c>
    </row>
    <row r="193" s="2" customFormat="1">
      <c r="A193" s="41"/>
      <c r="B193" s="42"/>
      <c r="C193" s="43"/>
      <c r="D193" s="245" t="s">
        <v>241</v>
      </c>
      <c r="E193" s="43"/>
      <c r="F193" s="246" t="s">
        <v>527</v>
      </c>
      <c r="G193" s="43"/>
      <c r="H193" s="43"/>
      <c r="I193" s="247"/>
      <c r="J193" s="43"/>
      <c r="K193" s="43"/>
      <c r="L193" s="47"/>
      <c r="M193" s="248"/>
      <c r="N193" s="249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241</v>
      </c>
      <c r="AU193" s="20" t="s">
        <v>79</v>
      </c>
    </row>
    <row r="194" s="12" customFormat="1">
      <c r="A194" s="12"/>
      <c r="B194" s="221"/>
      <c r="C194" s="222"/>
      <c r="D194" s="223" t="s">
        <v>175</v>
      </c>
      <c r="E194" s="224" t="s">
        <v>19</v>
      </c>
      <c r="F194" s="225" t="s">
        <v>891</v>
      </c>
      <c r="G194" s="222"/>
      <c r="H194" s="226">
        <v>540</v>
      </c>
      <c r="I194" s="227"/>
      <c r="J194" s="222"/>
      <c r="K194" s="222"/>
      <c r="L194" s="228"/>
      <c r="M194" s="229"/>
      <c r="N194" s="230"/>
      <c r="O194" s="230"/>
      <c r="P194" s="230"/>
      <c r="Q194" s="230"/>
      <c r="R194" s="230"/>
      <c r="S194" s="230"/>
      <c r="T194" s="231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32" t="s">
        <v>175</v>
      </c>
      <c r="AU194" s="232" t="s">
        <v>79</v>
      </c>
      <c r="AV194" s="12" t="s">
        <v>79</v>
      </c>
      <c r="AW194" s="12" t="s">
        <v>31</v>
      </c>
      <c r="AX194" s="12" t="s">
        <v>69</v>
      </c>
      <c r="AY194" s="232" t="s">
        <v>151</v>
      </c>
    </row>
    <row r="195" s="14" customFormat="1">
      <c r="A195" s="14"/>
      <c r="B195" s="250"/>
      <c r="C195" s="251"/>
      <c r="D195" s="223" t="s">
        <v>175</v>
      </c>
      <c r="E195" s="252" t="s">
        <v>19</v>
      </c>
      <c r="F195" s="253" t="s">
        <v>249</v>
      </c>
      <c r="G195" s="251"/>
      <c r="H195" s="254">
        <v>540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175</v>
      </c>
      <c r="AU195" s="260" t="s">
        <v>79</v>
      </c>
      <c r="AV195" s="14" t="s">
        <v>150</v>
      </c>
      <c r="AW195" s="14" t="s">
        <v>31</v>
      </c>
      <c r="AX195" s="14" t="s">
        <v>77</v>
      </c>
      <c r="AY195" s="260" t="s">
        <v>151</v>
      </c>
    </row>
    <row r="196" s="2" customFormat="1" ht="16.5" customHeight="1">
      <c r="A196" s="41"/>
      <c r="B196" s="42"/>
      <c r="C196" s="208" t="s">
        <v>385</v>
      </c>
      <c r="D196" s="208" t="s">
        <v>152</v>
      </c>
      <c r="E196" s="209" t="s">
        <v>667</v>
      </c>
      <c r="F196" s="210" t="s">
        <v>668</v>
      </c>
      <c r="G196" s="211" t="s">
        <v>422</v>
      </c>
      <c r="H196" s="212">
        <v>3.2000000000000002</v>
      </c>
      <c r="I196" s="213"/>
      <c r="J196" s="214">
        <f>ROUND(I196*H196,2)</f>
        <v>0</v>
      </c>
      <c r="K196" s="210" t="s">
        <v>239</v>
      </c>
      <c r="L196" s="47"/>
      <c r="M196" s="215" t="s">
        <v>19</v>
      </c>
      <c r="N196" s="216" t="s">
        <v>40</v>
      </c>
      <c r="O196" s="87"/>
      <c r="P196" s="217">
        <f>O196*H196</f>
        <v>0</v>
      </c>
      <c r="Q196" s="217">
        <v>0.0035999999999999999</v>
      </c>
      <c r="R196" s="217">
        <f>Q196*H196</f>
        <v>0.011520000000000001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150</v>
      </c>
      <c r="AT196" s="219" t="s">
        <v>152</v>
      </c>
      <c r="AU196" s="219" t="s">
        <v>79</v>
      </c>
      <c r="AY196" s="20" t="s">
        <v>151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77</v>
      </c>
      <c r="BK196" s="220">
        <f>ROUND(I196*H196,2)</f>
        <v>0</v>
      </c>
      <c r="BL196" s="20" t="s">
        <v>150</v>
      </c>
      <c r="BM196" s="219" t="s">
        <v>893</v>
      </c>
    </row>
    <row r="197" s="2" customFormat="1">
      <c r="A197" s="41"/>
      <c r="B197" s="42"/>
      <c r="C197" s="43"/>
      <c r="D197" s="245" t="s">
        <v>241</v>
      </c>
      <c r="E197" s="43"/>
      <c r="F197" s="246" t="s">
        <v>670</v>
      </c>
      <c r="G197" s="43"/>
      <c r="H197" s="43"/>
      <c r="I197" s="247"/>
      <c r="J197" s="43"/>
      <c r="K197" s="43"/>
      <c r="L197" s="47"/>
      <c r="M197" s="248"/>
      <c r="N197" s="249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241</v>
      </c>
      <c r="AU197" s="20" t="s">
        <v>79</v>
      </c>
    </row>
    <row r="198" s="12" customFormat="1">
      <c r="A198" s="12"/>
      <c r="B198" s="221"/>
      <c r="C198" s="222"/>
      <c r="D198" s="223" t="s">
        <v>175</v>
      </c>
      <c r="E198" s="224" t="s">
        <v>19</v>
      </c>
      <c r="F198" s="225" t="s">
        <v>894</v>
      </c>
      <c r="G198" s="222"/>
      <c r="H198" s="226">
        <v>3.2000000000000002</v>
      </c>
      <c r="I198" s="227"/>
      <c r="J198" s="222"/>
      <c r="K198" s="222"/>
      <c r="L198" s="228"/>
      <c r="M198" s="229"/>
      <c r="N198" s="230"/>
      <c r="O198" s="230"/>
      <c r="P198" s="230"/>
      <c r="Q198" s="230"/>
      <c r="R198" s="230"/>
      <c r="S198" s="230"/>
      <c r="T198" s="231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2" t="s">
        <v>175</v>
      </c>
      <c r="AU198" s="232" t="s">
        <v>79</v>
      </c>
      <c r="AV198" s="12" t="s">
        <v>79</v>
      </c>
      <c r="AW198" s="12" t="s">
        <v>31</v>
      </c>
      <c r="AX198" s="12" t="s">
        <v>69</v>
      </c>
      <c r="AY198" s="232" t="s">
        <v>151</v>
      </c>
    </row>
    <row r="199" s="14" customFormat="1">
      <c r="A199" s="14"/>
      <c r="B199" s="250"/>
      <c r="C199" s="251"/>
      <c r="D199" s="223" t="s">
        <v>175</v>
      </c>
      <c r="E199" s="252" t="s">
        <v>19</v>
      </c>
      <c r="F199" s="253" t="s">
        <v>249</v>
      </c>
      <c r="G199" s="251"/>
      <c r="H199" s="254">
        <v>3.2000000000000002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175</v>
      </c>
      <c r="AU199" s="260" t="s">
        <v>79</v>
      </c>
      <c r="AV199" s="14" t="s">
        <v>150</v>
      </c>
      <c r="AW199" s="14" t="s">
        <v>31</v>
      </c>
      <c r="AX199" s="14" t="s">
        <v>77</v>
      </c>
      <c r="AY199" s="260" t="s">
        <v>151</v>
      </c>
    </row>
    <row r="200" s="11" customFormat="1" ht="22.8" customHeight="1">
      <c r="A200" s="11"/>
      <c r="B200" s="194"/>
      <c r="C200" s="195"/>
      <c r="D200" s="196" t="s">
        <v>68</v>
      </c>
      <c r="E200" s="243" t="s">
        <v>594</v>
      </c>
      <c r="F200" s="243" t="s">
        <v>595</v>
      </c>
      <c r="G200" s="195"/>
      <c r="H200" s="195"/>
      <c r="I200" s="198"/>
      <c r="J200" s="244">
        <f>BK200</f>
        <v>0</v>
      </c>
      <c r="K200" s="195"/>
      <c r="L200" s="200"/>
      <c r="M200" s="201"/>
      <c r="N200" s="202"/>
      <c r="O200" s="202"/>
      <c r="P200" s="203">
        <f>SUM(P201:P202)</f>
        <v>0</v>
      </c>
      <c r="Q200" s="202"/>
      <c r="R200" s="203">
        <f>SUM(R201:R202)</f>
        <v>0</v>
      </c>
      <c r="S200" s="202"/>
      <c r="T200" s="204">
        <f>SUM(T201:T202)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205" t="s">
        <v>77</v>
      </c>
      <c r="AT200" s="206" t="s">
        <v>68</v>
      </c>
      <c r="AU200" s="206" t="s">
        <v>77</v>
      </c>
      <c r="AY200" s="205" t="s">
        <v>151</v>
      </c>
      <c r="BK200" s="207">
        <f>SUM(BK201:BK202)</f>
        <v>0</v>
      </c>
    </row>
    <row r="201" s="2" customFormat="1" ht="24.15" customHeight="1">
      <c r="A201" s="41"/>
      <c r="B201" s="42"/>
      <c r="C201" s="208" t="s">
        <v>391</v>
      </c>
      <c r="D201" s="208" t="s">
        <v>152</v>
      </c>
      <c r="E201" s="209" t="s">
        <v>597</v>
      </c>
      <c r="F201" s="210" t="s">
        <v>598</v>
      </c>
      <c r="G201" s="211" t="s">
        <v>332</v>
      </c>
      <c r="H201" s="212">
        <v>90.402000000000001</v>
      </c>
      <c r="I201" s="213"/>
      <c r="J201" s="214">
        <f>ROUND(I201*H201,2)</f>
        <v>0</v>
      </c>
      <c r="K201" s="210" t="s">
        <v>239</v>
      </c>
      <c r="L201" s="47"/>
      <c r="M201" s="215" t="s">
        <v>19</v>
      </c>
      <c r="N201" s="216" t="s">
        <v>40</v>
      </c>
      <c r="O201" s="87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150</v>
      </c>
      <c r="AT201" s="219" t="s">
        <v>152</v>
      </c>
      <c r="AU201" s="219" t="s">
        <v>79</v>
      </c>
      <c r="AY201" s="20" t="s">
        <v>151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77</v>
      </c>
      <c r="BK201" s="220">
        <f>ROUND(I201*H201,2)</f>
        <v>0</v>
      </c>
      <c r="BL201" s="20" t="s">
        <v>150</v>
      </c>
      <c r="BM201" s="219" t="s">
        <v>895</v>
      </c>
    </row>
    <row r="202" s="2" customFormat="1">
      <c r="A202" s="41"/>
      <c r="B202" s="42"/>
      <c r="C202" s="43"/>
      <c r="D202" s="245" t="s">
        <v>241</v>
      </c>
      <c r="E202" s="43"/>
      <c r="F202" s="246" t="s">
        <v>600</v>
      </c>
      <c r="G202" s="43"/>
      <c r="H202" s="43"/>
      <c r="I202" s="247"/>
      <c r="J202" s="43"/>
      <c r="K202" s="43"/>
      <c r="L202" s="47"/>
      <c r="M202" s="271"/>
      <c r="N202" s="272"/>
      <c r="O202" s="235"/>
      <c r="P202" s="235"/>
      <c r="Q202" s="235"/>
      <c r="R202" s="235"/>
      <c r="S202" s="235"/>
      <c r="T202" s="273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241</v>
      </c>
      <c r="AU202" s="20" t="s">
        <v>79</v>
      </c>
    </row>
    <row r="203" s="2" customFormat="1" ht="6.96" customHeight="1">
      <c r="A203" s="41"/>
      <c r="B203" s="62"/>
      <c r="C203" s="63"/>
      <c r="D203" s="63"/>
      <c r="E203" s="63"/>
      <c r="F203" s="63"/>
      <c r="G203" s="63"/>
      <c r="H203" s="63"/>
      <c r="I203" s="63"/>
      <c r="J203" s="63"/>
      <c r="K203" s="63"/>
      <c r="L203" s="47"/>
      <c r="M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</sheetData>
  <sheetProtection sheet="1" autoFilter="0" formatColumns="0" formatRows="0" objects="1" scenarios="1" spinCount="100000" saltValue="v/Q9B41izTA8uH6xxHL0lRUpDn3PAUioHk1A/X01fvMYQf9MCGyN2coSLaWL1vG2YC7qseDzIxnHzGPcvxAo3g==" hashValue="Y/EJ5uBulWoZmsBzYGB8EYJh3iq3dluWR7/fkqI+TmYnE12MB0ubs2wJEv5fALTMpCqREPra7liWC+JZmBpNdQ==" algorithmName="SHA-512" password="CC35"/>
  <autoFilter ref="C83:K20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21151115"/>
    <hyperlink ref="F92" r:id="rId2" display="https://podminky.urs.cz/item/CS_URS_2024_02/122252203"/>
    <hyperlink ref="F96" r:id="rId3" display="https://podminky.urs.cz/item/CS_URS_2024_02/131251100"/>
    <hyperlink ref="F100" r:id="rId4" display="https://podminky.urs.cz/item/CS_URS_2024_02/162751117"/>
    <hyperlink ref="F105" r:id="rId5" display="https://podminky.urs.cz/item/CS_URS_2024_02/162751119"/>
    <hyperlink ref="F109" r:id="rId6" display="https://podminky.urs.cz/item/CS_URS_2024_02/171152101"/>
    <hyperlink ref="F113" r:id="rId7" display="https://podminky.urs.cz/item/CS_URS_2024_02/171201231"/>
    <hyperlink ref="F117" r:id="rId8" display="https://podminky.urs.cz/item/CS_URS_2024_02/171251201"/>
    <hyperlink ref="F121" r:id="rId9" display="https://podminky.urs.cz/item/CS_URS_2024_02/174251101"/>
    <hyperlink ref="F128" r:id="rId10" display="https://podminky.urs.cz/item/CS_URS_2024_02/181152301"/>
    <hyperlink ref="F132" r:id="rId11" display="https://podminky.urs.cz/item/CS_URS_2024_02/181152302"/>
    <hyperlink ref="F136" r:id="rId12" display="https://podminky.urs.cz/item/CS_URS_2024_02/181351005"/>
    <hyperlink ref="F140" r:id="rId13" display="https://podminky.urs.cz/item/CS_URS_2024_02/182151111"/>
    <hyperlink ref="F144" r:id="rId14" display="https://podminky.urs.cz/item/CS_URS_2024_02/182351023"/>
    <hyperlink ref="F148" r:id="rId15" display="https://podminky.urs.cz/item/CS_URS_2024_02/183405211"/>
    <hyperlink ref="F160" r:id="rId16" display="https://podminky.urs.cz/item/CS_URS_2024_02/211971121"/>
    <hyperlink ref="F167" r:id="rId17" display="https://podminky.urs.cz/item/CS_URS_2024_02/212752102"/>
    <hyperlink ref="F173" r:id="rId18" display="https://podminky.urs.cz/item/CS_URS_2024_02/561061121"/>
    <hyperlink ref="F180" r:id="rId19" display="https://podminky.urs.cz/item/CS_URS_2024_02/564851111"/>
    <hyperlink ref="F185" r:id="rId20" display="https://podminky.urs.cz/item/CS_URS_2024_02/571901111"/>
    <hyperlink ref="F189" r:id="rId21" display="https://podminky.urs.cz/item/CS_URS_2024_02/573451112"/>
    <hyperlink ref="F193" r:id="rId22" display="https://podminky.urs.cz/item/CS_URS_2024_02/574381112"/>
    <hyperlink ref="F197" r:id="rId23" display="https://podminky.urs.cz/item/CS_URS_2024_02/599141111"/>
    <hyperlink ref="F202" r:id="rId24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896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ROUND((SUM(BE85:BE219)),  2)</f>
        <v>0</v>
      </c>
      <c r="G33" s="41"/>
      <c r="H33" s="41"/>
      <c r="I33" s="160">
        <v>0.20999999999999999</v>
      </c>
      <c r="J33" s="159">
        <f>ROUND(((SUM(BE85:BE219))*I33),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ROUND((SUM(BF85:BF219)),  2)</f>
        <v>0</v>
      </c>
      <c r="G34" s="41"/>
      <c r="H34" s="41"/>
      <c r="I34" s="160">
        <v>0.12</v>
      </c>
      <c r="J34" s="159">
        <f>ROUND(((SUM(BF85:BF219))*I34),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ROUND((SUM(BG85:BG219)),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ROUND((SUM(BH85:BH219)),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ROUND((SUM(BI85:BI219)),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SO-107 - Polní cesta VPC 7N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J87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J160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J173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229</v>
      </c>
      <c r="E64" s="240"/>
      <c r="F64" s="240"/>
      <c r="G64" s="240"/>
      <c r="H64" s="240"/>
      <c r="I64" s="240"/>
      <c r="J64" s="241">
        <f>J206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232</v>
      </c>
      <c r="E65" s="240"/>
      <c r="F65" s="240"/>
      <c r="G65" s="240"/>
      <c r="H65" s="240"/>
      <c r="I65" s="240"/>
      <c r="J65" s="241">
        <f>J217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135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Polní cesty a ÚSES stavby D6 Lubenec - obchvat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128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SO-107 - Polní cesta VPC 7N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16. 10. 2024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32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0" customFormat="1" ht="29.28" customHeight="1">
      <c r="A84" s="183"/>
      <c r="B84" s="184"/>
      <c r="C84" s="185" t="s">
        <v>136</v>
      </c>
      <c r="D84" s="186" t="s">
        <v>54</v>
      </c>
      <c r="E84" s="186" t="s">
        <v>50</v>
      </c>
      <c r="F84" s="186" t="s">
        <v>51</v>
      </c>
      <c r="G84" s="186" t="s">
        <v>137</v>
      </c>
      <c r="H84" s="186" t="s">
        <v>138</v>
      </c>
      <c r="I84" s="186" t="s">
        <v>139</v>
      </c>
      <c r="J84" s="186" t="s">
        <v>132</v>
      </c>
      <c r="K84" s="187" t="s">
        <v>140</v>
      </c>
      <c r="L84" s="188"/>
      <c r="M84" s="95" t="s">
        <v>19</v>
      </c>
      <c r="N84" s="96" t="s">
        <v>39</v>
      </c>
      <c r="O84" s="96" t="s">
        <v>141</v>
      </c>
      <c r="P84" s="96" t="s">
        <v>142</v>
      </c>
      <c r="Q84" s="96" t="s">
        <v>143</v>
      </c>
      <c r="R84" s="96" t="s">
        <v>144</v>
      </c>
      <c r="S84" s="96" t="s">
        <v>145</v>
      </c>
      <c r="T84" s="97" t="s">
        <v>146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1"/>
      <c r="B85" s="42"/>
      <c r="C85" s="102" t="s">
        <v>147</v>
      </c>
      <c r="D85" s="43"/>
      <c r="E85" s="43"/>
      <c r="F85" s="43"/>
      <c r="G85" s="43"/>
      <c r="H85" s="43"/>
      <c r="I85" s="43"/>
      <c r="J85" s="189">
        <f>BK85</f>
        <v>0</v>
      </c>
      <c r="K85" s="43"/>
      <c r="L85" s="47"/>
      <c r="M85" s="98"/>
      <c r="N85" s="190"/>
      <c r="O85" s="99"/>
      <c r="P85" s="191">
        <f>P86</f>
        <v>0</v>
      </c>
      <c r="Q85" s="99"/>
      <c r="R85" s="191">
        <f>R86</f>
        <v>241.95905219999997</v>
      </c>
      <c r="S85" s="99"/>
      <c r="T85" s="192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68</v>
      </c>
      <c r="AU85" s="20" t="s">
        <v>133</v>
      </c>
      <c r="BK85" s="193">
        <f>BK86</f>
        <v>0</v>
      </c>
    </row>
    <row r="86" s="11" customFormat="1" ht="25.92" customHeight="1">
      <c r="A86" s="11"/>
      <c r="B86" s="194"/>
      <c r="C86" s="195"/>
      <c r="D86" s="196" t="s">
        <v>68</v>
      </c>
      <c r="E86" s="197" t="s">
        <v>233</v>
      </c>
      <c r="F86" s="197" t="s">
        <v>234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P87+P160+P173+P206+P217</f>
        <v>0</v>
      </c>
      <c r="Q86" s="202"/>
      <c r="R86" s="203">
        <f>R87+R160+R173+R206+R217</f>
        <v>241.95905219999997</v>
      </c>
      <c r="S86" s="202"/>
      <c r="T86" s="204">
        <f>T87+T160+T173+T206+T217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69</v>
      </c>
      <c r="AY86" s="205" t="s">
        <v>151</v>
      </c>
      <c r="BK86" s="207">
        <f>BK87+BK160+BK173+BK206+BK217</f>
        <v>0</v>
      </c>
    </row>
    <row r="87" s="11" customFormat="1" ht="22.8" customHeight="1">
      <c r="A87" s="11"/>
      <c r="B87" s="194"/>
      <c r="C87" s="195"/>
      <c r="D87" s="196" t="s">
        <v>68</v>
      </c>
      <c r="E87" s="243" t="s">
        <v>77</v>
      </c>
      <c r="F87" s="243" t="s">
        <v>235</v>
      </c>
      <c r="G87" s="195"/>
      <c r="H87" s="195"/>
      <c r="I87" s="198"/>
      <c r="J87" s="244">
        <f>BK87</f>
        <v>0</v>
      </c>
      <c r="K87" s="195"/>
      <c r="L87" s="200"/>
      <c r="M87" s="201"/>
      <c r="N87" s="202"/>
      <c r="O87" s="202"/>
      <c r="P87" s="203">
        <f>SUM(P88:P159)</f>
        <v>0</v>
      </c>
      <c r="Q87" s="202"/>
      <c r="R87" s="203">
        <f>SUM(R88:R159)</f>
        <v>27.236208000000001</v>
      </c>
      <c r="S87" s="202"/>
      <c r="T87" s="204">
        <f>SUM(T88:T159)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5" t="s">
        <v>77</v>
      </c>
      <c r="AT87" s="206" t="s">
        <v>68</v>
      </c>
      <c r="AU87" s="206" t="s">
        <v>77</v>
      </c>
      <c r="AY87" s="205" t="s">
        <v>151</v>
      </c>
      <c r="BK87" s="207">
        <f>SUM(BK88:BK159)</f>
        <v>0</v>
      </c>
    </row>
    <row r="88" s="2" customFormat="1" ht="16.5" customHeight="1">
      <c r="A88" s="41"/>
      <c r="B88" s="42"/>
      <c r="C88" s="208" t="s">
        <v>77</v>
      </c>
      <c r="D88" s="208" t="s">
        <v>152</v>
      </c>
      <c r="E88" s="209" t="s">
        <v>291</v>
      </c>
      <c r="F88" s="210" t="s">
        <v>292</v>
      </c>
      <c r="G88" s="211" t="s">
        <v>245</v>
      </c>
      <c r="H88" s="212">
        <v>2020.8</v>
      </c>
      <c r="I88" s="213"/>
      <c r="J88" s="214">
        <f>ROUND(I88*H88,2)</f>
        <v>0</v>
      </c>
      <c r="K88" s="210" t="s">
        <v>239</v>
      </c>
      <c r="L88" s="47"/>
      <c r="M88" s="215" t="s">
        <v>19</v>
      </c>
      <c r="N88" s="216" t="s">
        <v>40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150</v>
      </c>
      <c r="AT88" s="219" t="s">
        <v>152</v>
      </c>
      <c r="AU88" s="219" t="s">
        <v>79</v>
      </c>
      <c r="AY88" s="20" t="s">
        <v>151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77</v>
      </c>
      <c r="BK88" s="220">
        <f>ROUND(I88*H88,2)</f>
        <v>0</v>
      </c>
      <c r="BL88" s="20" t="s">
        <v>150</v>
      </c>
      <c r="BM88" s="219" t="s">
        <v>897</v>
      </c>
    </row>
    <row r="89" s="2" customFormat="1">
      <c r="A89" s="41"/>
      <c r="B89" s="42"/>
      <c r="C89" s="43"/>
      <c r="D89" s="245" t="s">
        <v>241</v>
      </c>
      <c r="E89" s="43"/>
      <c r="F89" s="246" t="s">
        <v>294</v>
      </c>
      <c r="G89" s="43"/>
      <c r="H89" s="43"/>
      <c r="I89" s="247"/>
      <c r="J89" s="43"/>
      <c r="K89" s="43"/>
      <c r="L89" s="47"/>
      <c r="M89" s="248"/>
      <c r="N89" s="249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241</v>
      </c>
      <c r="AU89" s="20" t="s">
        <v>79</v>
      </c>
    </row>
    <row r="90" s="12" customFormat="1">
      <c r="A90" s="12"/>
      <c r="B90" s="221"/>
      <c r="C90" s="222"/>
      <c r="D90" s="223" t="s">
        <v>175</v>
      </c>
      <c r="E90" s="224" t="s">
        <v>19</v>
      </c>
      <c r="F90" s="225" t="s">
        <v>898</v>
      </c>
      <c r="G90" s="222"/>
      <c r="H90" s="226">
        <v>2014.8</v>
      </c>
      <c r="I90" s="227"/>
      <c r="J90" s="222"/>
      <c r="K90" s="222"/>
      <c r="L90" s="228"/>
      <c r="M90" s="229"/>
      <c r="N90" s="230"/>
      <c r="O90" s="230"/>
      <c r="P90" s="230"/>
      <c r="Q90" s="230"/>
      <c r="R90" s="230"/>
      <c r="S90" s="230"/>
      <c r="T90" s="231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32" t="s">
        <v>175</v>
      </c>
      <c r="AU90" s="232" t="s">
        <v>79</v>
      </c>
      <c r="AV90" s="12" t="s">
        <v>79</v>
      </c>
      <c r="AW90" s="12" t="s">
        <v>31</v>
      </c>
      <c r="AX90" s="12" t="s">
        <v>69</v>
      </c>
      <c r="AY90" s="232" t="s">
        <v>151</v>
      </c>
    </row>
    <row r="91" s="12" customFormat="1">
      <c r="A91" s="12"/>
      <c r="B91" s="221"/>
      <c r="C91" s="222"/>
      <c r="D91" s="223" t="s">
        <v>175</v>
      </c>
      <c r="E91" s="224" t="s">
        <v>19</v>
      </c>
      <c r="F91" s="225" t="s">
        <v>899</v>
      </c>
      <c r="G91" s="222"/>
      <c r="H91" s="226">
        <v>6</v>
      </c>
      <c r="I91" s="227"/>
      <c r="J91" s="222"/>
      <c r="K91" s="222"/>
      <c r="L91" s="228"/>
      <c r="M91" s="229"/>
      <c r="N91" s="230"/>
      <c r="O91" s="230"/>
      <c r="P91" s="230"/>
      <c r="Q91" s="230"/>
      <c r="R91" s="230"/>
      <c r="S91" s="230"/>
      <c r="T91" s="231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32" t="s">
        <v>175</v>
      </c>
      <c r="AU91" s="232" t="s">
        <v>79</v>
      </c>
      <c r="AV91" s="12" t="s">
        <v>79</v>
      </c>
      <c r="AW91" s="12" t="s">
        <v>31</v>
      </c>
      <c r="AX91" s="12" t="s">
        <v>69</v>
      </c>
      <c r="AY91" s="232" t="s">
        <v>151</v>
      </c>
    </row>
    <row r="92" s="14" customFormat="1">
      <c r="A92" s="14"/>
      <c r="B92" s="250"/>
      <c r="C92" s="251"/>
      <c r="D92" s="223" t="s">
        <v>175</v>
      </c>
      <c r="E92" s="252" t="s">
        <v>19</v>
      </c>
      <c r="F92" s="253" t="s">
        <v>249</v>
      </c>
      <c r="G92" s="251"/>
      <c r="H92" s="254">
        <v>2020.8</v>
      </c>
      <c r="I92" s="255"/>
      <c r="J92" s="251"/>
      <c r="K92" s="251"/>
      <c r="L92" s="256"/>
      <c r="M92" s="257"/>
      <c r="N92" s="258"/>
      <c r="O92" s="258"/>
      <c r="P92" s="258"/>
      <c r="Q92" s="258"/>
      <c r="R92" s="258"/>
      <c r="S92" s="258"/>
      <c r="T92" s="259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0" t="s">
        <v>175</v>
      </c>
      <c r="AU92" s="260" t="s">
        <v>79</v>
      </c>
      <c r="AV92" s="14" t="s">
        <v>150</v>
      </c>
      <c r="AW92" s="14" t="s">
        <v>31</v>
      </c>
      <c r="AX92" s="14" t="s">
        <v>77</v>
      </c>
      <c r="AY92" s="260" t="s">
        <v>151</v>
      </c>
    </row>
    <row r="93" s="2" customFormat="1" ht="24.15" customHeight="1">
      <c r="A93" s="41"/>
      <c r="B93" s="42"/>
      <c r="C93" s="208" t="s">
        <v>79</v>
      </c>
      <c r="D93" s="208" t="s">
        <v>152</v>
      </c>
      <c r="E93" s="209" t="s">
        <v>779</v>
      </c>
      <c r="F93" s="210" t="s">
        <v>780</v>
      </c>
      <c r="G93" s="211" t="s">
        <v>276</v>
      </c>
      <c r="H93" s="212">
        <v>60.399999999999999</v>
      </c>
      <c r="I93" s="213"/>
      <c r="J93" s="214">
        <f>ROUND(I93*H93,2)</f>
        <v>0</v>
      </c>
      <c r="K93" s="210" t="s">
        <v>239</v>
      </c>
      <c r="L93" s="47"/>
      <c r="M93" s="215" t="s">
        <v>19</v>
      </c>
      <c r="N93" s="216" t="s">
        <v>40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150</v>
      </c>
      <c r="AT93" s="219" t="s">
        <v>152</v>
      </c>
      <c r="AU93" s="219" t="s">
        <v>79</v>
      </c>
      <c r="AY93" s="20" t="s">
        <v>151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77</v>
      </c>
      <c r="BK93" s="220">
        <f>ROUND(I93*H93,2)</f>
        <v>0</v>
      </c>
      <c r="BL93" s="20" t="s">
        <v>150</v>
      </c>
      <c r="BM93" s="219" t="s">
        <v>900</v>
      </c>
    </row>
    <row r="94" s="2" customFormat="1">
      <c r="A94" s="41"/>
      <c r="B94" s="42"/>
      <c r="C94" s="43"/>
      <c r="D94" s="245" t="s">
        <v>241</v>
      </c>
      <c r="E94" s="43"/>
      <c r="F94" s="246" t="s">
        <v>782</v>
      </c>
      <c r="G94" s="43"/>
      <c r="H94" s="43"/>
      <c r="I94" s="247"/>
      <c r="J94" s="43"/>
      <c r="K94" s="43"/>
      <c r="L94" s="47"/>
      <c r="M94" s="248"/>
      <c r="N94" s="249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241</v>
      </c>
      <c r="AU94" s="20" t="s">
        <v>79</v>
      </c>
    </row>
    <row r="95" s="12" customFormat="1">
      <c r="A95" s="12"/>
      <c r="B95" s="221"/>
      <c r="C95" s="222"/>
      <c r="D95" s="223" t="s">
        <v>175</v>
      </c>
      <c r="E95" s="224" t="s">
        <v>19</v>
      </c>
      <c r="F95" s="225" t="s">
        <v>901</v>
      </c>
      <c r="G95" s="222"/>
      <c r="H95" s="226">
        <v>60.399999999999999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2" t="s">
        <v>175</v>
      </c>
      <c r="AU95" s="232" t="s">
        <v>79</v>
      </c>
      <c r="AV95" s="12" t="s">
        <v>79</v>
      </c>
      <c r="AW95" s="12" t="s">
        <v>31</v>
      </c>
      <c r="AX95" s="12" t="s">
        <v>69</v>
      </c>
      <c r="AY95" s="232" t="s">
        <v>151</v>
      </c>
    </row>
    <row r="96" s="14" customFormat="1">
      <c r="A96" s="14"/>
      <c r="B96" s="250"/>
      <c r="C96" s="251"/>
      <c r="D96" s="223" t="s">
        <v>175</v>
      </c>
      <c r="E96" s="252" t="s">
        <v>19</v>
      </c>
      <c r="F96" s="253" t="s">
        <v>249</v>
      </c>
      <c r="G96" s="251"/>
      <c r="H96" s="254">
        <v>60.399999999999999</v>
      </c>
      <c r="I96" s="255"/>
      <c r="J96" s="251"/>
      <c r="K96" s="251"/>
      <c r="L96" s="256"/>
      <c r="M96" s="257"/>
      <c r="N96" s="258"/>
      <c r="O96" s="258"/>
      <c r="P96" s="258"/>
      <c r="Q96" s="258"/>
      <c r="R96" s="258"/>
      <c r="S96" s="258"/>
      <c r="T96" s="259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0" t="s">
        <v>175</v>
      </c>
      <c r="AU96" s="260" t="s">
        <v>79</v>
      </c>
      <c r="AV96" s="14" t="s">
        <v>150</v>
      </c>
      <c r="AW96" s="14" t="s">
        <v>31</v>
      </c>
      <c r="AX96" s="14" t="s">
        <v>77</v>
      </c>
      <c r="AY96" s="260" t="s">
        <v>151</v>
      </c>
    </row>
    <row r="97" s="2" customFormat="1" ht="24.15" customHeight="1">
      <c r="A97" s="41"/>
      <c r="B97" s="42"/>
      <c r="C97" s="208" t="s">
        <v>160</v>
      </c>
      <c r="D97" s="208" t="s">
        <v>152</v>
      </c>
      <c r="E97" s="209" t="s">
        <v>307</v>
      </c>
      <c r="F97" s="210" t="s">
        <v>308</v>
      </c>
      <c r="G97" s="211" t="s">
        <v>276</v>
      </c>
      <c r="H97" s="212">
        <v>15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902</v>
      </c>
    </row>
    <row r="98" s="2" customFormat="1">
      <c r="A98" s="41"/>
      <c r="B98" s="42"/>
      <c r="C98" s="43"/>
      <c r="D98" s="245" t="s">
        <v>241</v>
      </c>
      <c r="E98" s="43"/>
      <c r="F98" s="246" t="s">
        <v>310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12" customFormat="1">
      <c r="A99" s="12"/>
      <c r="B99" s="221"/>
      <c r="C99" s="222"/>
      <c r="D99" s="223" t="s">
        <v>175</v>
      </c>
      <c r="E99" s="224" t="s">
        <v>19</v>
      </c>
      <c r="F99" s="225" t="s">
        <v>903</v>
      </c>
      <c r="G99" s="222"/>
      <c r="H99" s="226">
        <v>15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2" t="s">
        <v>175</v>
      </c>
      <c r="AU99" s="232" t="s">
        <v>79</v>
      </c>
      <c r="AV99" s="12" t="s">
        <v>79</v>
      </c>
      <c r="AW99" s="12" t="s">
        <v>31</v>
      </c>
      <c r="AX99" s="12" t="s">
        <v>69</v>
      </c>
      <c r="AY99" s="232" t="s">
        <v>151</v>
      </c>
    </row>
    <row r="100" s="14" customFormat="1">
      <c r="A100" s="14"/>
      <c r="B100" s="250"/>
      <c r="C100" s="251"/>
      <c r="D100" s="223" t="s">
        <v>175</v>
      </c>
      <c r="E100" s="252" t="s">
        <v>19</v>
      </c>
      <c r="F100" s="253" t="s">
        <v>249</v>
      </c>
      <c r="G100" s="251"/>
      <c r="H100" s="254">
        <v>15</v>
      </c>
      <c r="I100" s="255"/>
      <c r="J100" s="251"/>
      <c r="K100" s="251"/>
      <c r="L100" s="256"/>
      <c r="M100" s="257"/>
      <c r="N100" s="258"/>
      <c r="O100" s="258"/>
      <c r="P100" s="258"/>
      <c r="Q100" s="258"/>
      <c r="R100" s="258"/>
      <c r="S100" s="258"/>
      <c r="T100" s="25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0" t="s">
        <v>175</v>
      </c>
      <c r="AU100" s="260" t="s">
        <v>79</v>
      </c>
      <c r="AV100" s="14" t="s">
        <v>150</v>
      </c>
      <c r="AW100" s="14" t="s">
        <v>31</v>
      </c>
      <c r="AX100" s="14" t="s">
        <v>77</v>
      </c>
      <c r="AY100" s="260" t="s">
        <v>151</v>
      </c>
    </row>
    <row r="101" s="2" customFormat="1" ht="37.8" customHeight="1">
      <c r="A101" s="41"/>
      <c r="B101" s="42"/>
      <c r="C101" s="208" t="s">
        <v>150</v>
      </c>
      <c r="D101" s="208" t="s">
        <v>152</v>
      </c>
      <c r="E101" s="209" t="s">
        <v>312</v>
      </c>
      <c r="F101" s="210" t="s">
        <v>313</v>
      </c>
      <c r="G101" s="211" t="s">
        <v>276</v>
      </c>
      <c r="H101" s="212">
        <v>586.79999999999995</v>
      </c>
      <c r="I101" s="213"/>
      <c r="J101" s="214">
        <f>ROUND(I101*H101,2)</f>
        <v>0</v>
      </c>
      <c r="K101" s="210" t="s">
        <v>239</v>
      </c>
      <c r="L101" s="47"/>
      <c r="M101" s="215" t="s">
        <v>19</v>
      </c>
      <c r="N101" s="216" t="s">
        <v>40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150</v>
      </c>
      <c r="AT101" s="219" t="s">
        <v>152</v>
      </c>
      <c r="AU101" s="219" t="s">
        <v>79</v>
      </c>
      <c r="AY101" s="20" t="s">
        <v>151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77</v>
      </c>
      <c r="BK101" s="220">
        <f>ROUND(I101*H101,2)</f>
        <v>0</v>
      </c>
      <c r="BL101" s="20" t="s">
        <v>150</v>
      </c>
      <c r="BM101" s="219" t="s">
        <v>904</v>
      </c>
    </row>
    <row r="102" s="2" customFormat="1">
      <c r="A102" s="41"/>
      <c r="B102" s="42"/>
      <c r="C102" s="43"/>
      <c r="D102" s="245" t="s">
        <v>241</v>
      </c>
      <c r="E102" s="43"/>
      <c r="F102" s="246" t="s">
        <v>315</v>
      </c>
      <c r="G102" s="43"/>
      <c r="H102" s="43"/>
      <c r="I102" s="247"/>
      <c r="J102" s="43"/>
      <c r="K102" s="43"/>
      <c r="L102" s="47"/>
      <c r="M102" s="248"/>
      <c r="N102" s="24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241</v>
      </c>
      <c r="AU102" s="20" t="s">
        <v>79</v>
      </c>
    </row>
    <row r="103" s="12" customFormat="1">
      <c r="A103" s="12"/>
      <c r="B103" s="221"/>
      <c r="C103" s="222"/>
      <c r="D103" s="223" t="s">
        <v>175</v>
      </c>
      <c r="E103" s="224" t="s">
        <v>19</v>
      </c>
      <c r="F103" s="225" t="s">
        <v>905</v>
      </c>
      <c r="G103" s="222"/>
      <c r="H103" s="226">
        <v>586.79999999999995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2" t="s">
        <v>175</v>
      </c>
      <c r="AU103" s="232" t="s">
        <v>79</v>
      </c>
      <c r="AV103" s="12" t="s">
        <v>79</v>
      </c>
      <c r="AW103" s="12" t="s">
        <v>31</v>
      </c>
      <c r="AX103" s="12" t="s">
        <v>69</v>
      </c>
      <c r="AY103" s="232" t="s">
        <v>151</v>
      </c>
    </row>
    <row r="104" s="14" customFormat="1">
      <c r="A104" s="14"/>
      <c r="B104" s="250"/>
      <c r="C104" s="251"/>
      <c r="D104" s="223" t="s">
        <v>175</v>
      </c>
      <c r="E104" s="252" t="s">
        <v>19</v>
      </c>
      <c r="F104" s="253" t="s">
        <v>249</v>
      </c>
      <c r="G104" s="251"/>
      <c r="H104" s="254">
        <v>586.79999999999995</v>
      </c>
      <c r="I104" s="255"/>
      <c r="J104" s="251"/>
      <c r="K104" s="251"/>
      <c r="L104" s="256"/>
      <c r="M104" s="257"/>
      <c r="N104" s="258"/>
      <c r="O104" s="258"/>
      <c r="P104" s="258"/>
      <c r="Q104" s="258"/>
      <c r="R104" s="258"/>
      <c r="S104" s="258"/>
      <c r="T104" s="25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0" t="s">
        <v>175</v>
      </c>
      <c r="AU104" s="260" t="s">
        <v>79</v>
      </c>
      <c r="AV104" s="14" t="s">
        <v>150</v>
      </c>
      <c r="AW104" s="14" t="s">
        <v>31</v>
      </c>
      <c r="AX104" s="14" t="s">
        <v>77</v>
      </c>
      <c r="AY104" s="260" t="s">
        <v>151</v>
      </c>
    </row>
    <row r="105" s="2" customFormat="1" ht="37.8" customHeight="1">
      <c r="A105" s="41"/>
      <c r="B105" s="42"/>
      <c r="C105" s="208" t="s">
        <v>167</v>
      </c>
      <c r="D105" s="208" t="s">
        <v>152</v>
      </c>
      <c r="E105" s="209" t="s">
        <v>318</v>
      </c>
      <c r="F105" s="210" t="s">
        <v>319</v>
      </c>
      <c r="G105" s="211" t="s">
        <v>276</v>
      </c>
      <c r="H105" s="212">
        <v>2347.1999999999998</v>
      </c>
      <c r="I105" s="213"/>
      <c r="J105" s="214">
        <f>ROUND(I105*H105,2)</f>
        <v>0</v>
      </c>
      <c r="K105" s="210" t="s">
        <v>239</v>
      </c>
      <c r="L105" s="47"/>
      <c r="M105" s="215" t="s">
        <v>19</v>
      </c>
      <c r="N105" s="216" t="s">
        <v>40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150</v>
      </c>
      <c r="AT105" s="219" t="s">
        <v>152</v>
      </c>
      <c r="AU105" s="219" t="s">
        <v>79</v>
      </c>
      <c r="AY105" s="20" t="s">
        <v>151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77</v>
      </c>
      <c r="BK105" s="220">
        <f>ROUND(I105*H105,2)</f>
        <v>0</v>
      </c>
      <c r="BL105" s="20" t="s">
        <v>150</v>
      </c>
      <c r="BM105" s="219" t="s">
        <v>906</v>
      </c>
    </row>
    <row r="106" s="2" customFormat="1">
      <c r="A106" s="41"/>
      <c r="B106" s="42"/>
      <c r="C106" s="43"/>
      <c r="D106" s="245" t="s">
        <v>241</v>
      </c>
      <c r="E106" s="43"/>
      <c r="F106" s="246" t="s">
        <v>321</v>
      </c>
      <c r="G106" s="43"/>
      <c r="H106" s="43"/>
      <c r="I106" s="247"/>
      <c r="J106" s="43"/>
      <c r="K106" s="43"/>
      <c r="L106" s="47"/>
      <c r="M106" s="248"/>
      <c r="N106" s="249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241</v>
      </c>
      <c r="AU106" s="20" t="s">
        <v>79</v>
      </c>
    </row>
    <row r="107" s="12" customFormat="1">
      <c r="A107" s="12"/>
      <c r="B107" s="221"/>
      <c r="C107" s="222"/>
      <c r="D107" s="223" t="s">
        <v>175</v>
      </c>
      <c r="E107" s="224" t="s">
        <v>19</v>
      </c>
      <c r="F107" s="225" t="s">
        <v>907</v>
      </c>
      <c r="G107" s="222"/>
      <c r="H107" s="226">
        <v>2347.1999999999998</v>
      </c>
      <c r="I107" s="227"/>
      <c r="J107" s="222"/>
      <c r="K107" s="222"/>
      <c r="L107" s="228"/>
      <c r="M107" s="229"/>
      <c r="N107" s="230"/>
      <c r="O107" s="230"/>
      <c r="P107" s="230"/>
      <c r="Q107" s="230"/>
      <c r="R107" s="230"/>
      <c r="S107" s="230"/>
      <c r="T107" s="231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175</v>
      </c>
      <c r="AU107" s="232" t="s">
        <v>79</v>
      </c>
      <c r="AV107" s="12" t="s">
        <v>79</v>
      </c>
      <c r="AW107" s="12" t="s">
        <v>31</v>
      </c>
      <c r="AX107" s="12" t="s">
        <v>69</v>
      </c>
      <c r="AY107" s="232" t="s">
        <v>151</v>
      </c>
    </row>
    <row r="108" s="14" customFormat="1">
      <c r="A108" s="14"/>
      <c r="B108" s="250"/>
      <c r="C108" s="251"/>
      <c r="D108" s="223" t="s">
        <v>175</v>
      </c>
      <c r="E108" s="252" t="s">
        <v>19</v>
      </c>
      <c r="F108" s="253" t="s">
        <v>249</v>
      </c>
      <c r="G108" s="251"/>
      <c r="H108" s="254">
        <v>2347.1999999999998</v>
      </c>
      <c r="I108" s="255"/>
      <c r="J108" s="251"/>
      <c r="K108" s="251"/>
      <c r="L108" s="256"/>
      <c r="M108" s="257"/>
      <c r="N108" s="258"/>
      <c r="O108" s="258"/>
      <c r="P108" s="258"/>
      <c r="Q108" s="258"/>
      <c r="R108" s="258"/>
      <c r="S108" s="258"/>
      <c r="T108" s="25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0" t="s">
        <v>175</v>
      </c>
      <c r="AU108" s="260" t="s">
        <v>79</v>
      </c>
      <c r="AV108" s="14" t="s">
        <v>150</v>
      </c>
      <c r="AW108" s="14" t="s">
        <v>31</v>
      </c>
      <c r="AX108" s="14" t="s">
        <v>77</v>
      </c>
      <c r="AY108" s="260" t="s">
        <v>151</v>
      </c>
    </row>
    <row r="109" s="2" customFormat="1" ht="24.15" customHeight="1">
      <c r="A109" s="41"/>
      <c r="B109" s="42"/>
      <c r="C109" s="208" t="s">
        <v>171</v>
      </c>
      <c r="D109" s="208" t="s">
        <v>152</v>
      </c>
      <c r="E109" s="209" t="s">
        <v>324</v>
      </c>
      <c r="F109" s="210" t="s">
        <v>325</v>
      </c>
      <c r="G109" s="211" t="s">
        <v>276</v>
      </c>
      <c r="H109" s="212">
        <v>80.299999999999997</v>
      </c>
      <c r="I109" s="213"/>
      <c r="J109" s="214">
        <f>ROUND(I109*H109,2)</f>
        <v>0</v>
      </c>
      <c r="K109" s="210" t="s">
        <v>239</v>
      </c>
      <c r="L109" s="47"/>
      <c r="M109" s="215" t="s">
        <v>19</v>
      </c>
      <c r="N109" s="216" t="s">
        <v>40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150</v>
      </c>
      <c r="AT109" s="219" t="s">
        <v>152</v>
      </c>
      <c r="AU109" s="219" t="s">
        <v>79</v>
      </c>
      <c r="AY109" s="20" t="s">
        <v>151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77</v>
      </c>
      <c r="BK109" s="220">
        <f>ROUND(I109*H109,2)</f>
        <v>0</v>
      </c>
      <c r="BL109" s="20" t="s">
        <v>150</v>
      </c>
      <c r="BM109" s="219" t="s">
        <v>908</v>
      </c>
    </row>
    <row r="110" s="2" customFormat="1">
      <c r="A110" s="41"/>
      <c r="B110" s="42"/>
      <c r="C110" s="43"/>
      <c r="D110" s="245" t="s">
        <v>241</v>
      </c>
      <c r="E110" s="43"/>
      <c r="F110" s="246" t="s">
        <v>327</v>
      </c>
      <c r="G110" s="43"/>
      <c r="H110" s="43"/>
      <c r="I110" s="247"/>
      <c r="J110" s="43"/>
      <c r="K110" s="43"/>
      <c r="L110" s="47"/>
      <c r="M110" s="248"/>
      <c r="N110" s="249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241</v>
      </c>
      <c r="AU110" s="20" t="s">
        <v>79</v>
      </c>
    </row>
    <row r="111" s="12" customFormat="1">
      <c r="A111" s="12"/>
      <c r="B111" s="221"/>
      <c r="C111" s="222"/>
      <c r="D111" s="223" t="s">
        <v>175</v>
      </c>
      <c r="E111" s="224" t="s">
        <v>19</v>
      </c>
      <c r="F111" s="225" t="s">
        <v>909</v>
      </c>
      <c r="G111" s="222"/>
      <c r="H111" s="226">
        <v>80.299999999999997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175</v>
      </c>
      <c r="AU111" s="232" t="s">
        <v>79</v>
      </c>
      <c r="AV111" s="12" t="s">
        <v>79</v>
      </c>
      <c r="AW111" s="12" t="s">
        <v>31</v>
      </c>
      <c r="AX111" s="12" t="s">
        <v>69</v>
      </c>
      <c r="AY111" s="232" t="s">
        <v>151</v>
      </c>
    </row>
    <row r="112" s="14" customFormat="1">
      <c r="A112" s="14"/>
      <c r="B112" s="250"/>
      <c r="C112" s="251"/>
      <c r="D112" s="223" t="s">
        <v>175</v>
      </c>
      <c r="E112" s="252" t="s">
        <v>19</v>
      </c>
      <c r="F112" s="253" t="s">
        <v>249</v>
      </c>
      <c r="G112" s="251"/>
      <c r="H112" s="254">
        <v>80.299999999999997</v>
      </c>
      <c r="I112" s="255"/>
      <c r="J112" s="251"/>
      <c r="K112" s="251"/>
      <c r="L112" s="256"/>
      <c r="M112" s="257"/>
      <c r="N112" s="258"/>
      <c r="O112" s="258"/>
      <c r="P112" s="258"/>
      <c r="Q112" s="258"/>
      <c r="R112" s="258"/>
      <c r="S112" s="258"/>
      <c r="T112" s="25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0" t="s">
        <v>175</v>
      </c>
      <c r="AU112" s="260" t="s">
        <v>79</v>
      </c>
      <c r="AV112" s="14" t="s">
        <v>150</v>
      </c>
      <c r="AW112" s="14" t="s">
        <v>31</v>
      </c>
      <c r="AX112" s="14" t="s">
        <v>77</v>
      </c>
      <c r="AY112" s="260" t="s">
        <v>151</v>
      </c>
    </row>
    <row r="113" s="2" customFormat="1" ht="24.15" customHeight="1">
      <c r="A113" s="41"/>
      <c r="B113" s="42"/>
      <c r="C113" s="208" t="s">
        <v>177</v>
      </c>
      <c r="D113" s="208" t="s">
        <v>152</v>
      </c>
      <c r="E113" s="209" t="s">
        <v>330</v>
      </c>
      <c r="F113" s="210" t="s">
        <v>331</v>
      </c>
      <c r="G113" s="211" t="s">
        <v>332</v>
      </c>
      <c r="H113" s="212">
        <v>1056.24</v>
      </c>
      <c r="I113" s="213"/>
      <c r="J113" s="214">
        <f>ROUND(I113*H113,2)</f>
        <v>0</v>
      </c>
      <c r="K113" s="210" t="s">
        <v>239</v>
      </c>
      <c r="L113" s="47"/>
      <c r="M113" s="215" t="s">
        <v>19</v>
      </c>
      <c r="N113" s="216" t="s">
        <v>40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150</v>
      </c>
      <c r="AT113" s="219" t="s">
        <v>152</v>
      </c>
      <c r="AU113" s="219" t="s">
        <v>79</v>
      </c>
      <c r="AY113" s="20" t="s">
        <v>151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77</v>
      </c>
      <c r="BK113" s="220">
        <f>ROUND(I113*H113,2)</f>
        <v>0</v>
      </c>
      <c r="BL113" s="20" t="s">
        <v>150</v>
      </c>
      <c r="BM113" s="219" t="s">
        <v>910</v>
      </c>
    </row>
    <row r="114" s="2" customFormat="1">
      <c r="A114" s="41"/>
      <c r="B114" s="42"/>
      <c r="C114" s="43"/>
      <c r="D114" s="245" t="s">
        <v>241</v>
      </c>
      <c r="E114" s="43"/>
      <c r="F114" s="246" t="s">
        <v>334</v>
      </c>
      <c r="G114" s="43"/>
      <c r="H114" s="43"/>
      <c r="I114" s="247"/>
      <c r="J114" s="43"/>
      <c r="K114" s="43"/>
      <c r="L114" s="47"/>
      <c r="M114" s="248"/>
      <c r="N114" s="24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241</v>
      </c>
      <c r="AU114" s="20" t="s">
        <v>79</v>
      </c>
    </row>
    <row r="115" s="12" customFormat="1">
      <c r="A115" s="12"/>
      <c r="B115" s="221"/>
      <c r="C115" s="222"/>
      <c r="D115" s="223" t="s">
        <v>175</v>
      </c>
      <c r="E115" s="224" t="s">
        <v>19</v>
      </c>
      <c r="F115" s="225" t="s">
        <v>911</v>
      </c>
      <c r="G115" s="222"/>
      <c r="H115" s="226">
        <v>1056.24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2" t="s">
        <v>175</v>
      </c>
      <c r="AU115" s="232" t="s">
        <v>79</v>
      </c>
      <c r="AV115" s="12" t="s">
        <v>79</v>
      </c>
      <c r="AW115" s="12" t="s">
        <v>31</v>
      </c>
      <c r="AX115" s="12" t="s">
        <v>69</v>
      </c>
      <c r="AY115" s="232" t="s">
        <v>151</v>
      </c>
    </row>
    <row r="116" s="14" customFormat="1">
      <c r="A116" s="14"/>
      <c r="B116" s="250"/>
      <c r="C116" s="251"/>
      <c r="D116" s="223" t="s">
        <v>175</v>
      </c>
      <c r="E116" s="252" t="s">
        <v>19</v>
      </c>
      <c r="F116" s="253" t="s">
        <v>249</v>
      </c>
      <c r="G116" s="251"/>
      <c r="H116" s="254">
        <v>1056.24</v>
      </c>
      <c r="I116" s="255"/>
      <c r="J116" s="251"/>
      <c r="K116" s="251"/>
      <c r="L116" s="256"/>
      <c r="M116" s="257"/>
      <c r="N116" s="258"/>
      <c r="O116" s="258"/>
      <c r="P116" s="258"/>
      <c r="Q116" s="258"/>
      <c r="R116" s="258"/>
      <c r="S116" s="258"/>
      <c r="T116" s="25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0" t="s">
        <v>175</v>
      </c>
      <c r="AU116" s="260" t="s">
        <v>79</v>
      </c>
      <c r="AV116" s="14" t="s">
        <v>150</v>
      </c>
      <c r="AW116" s="14" t="s">
        <v>31</v>
      </c>
      <c r="AX116" s="14" t="s">
        <v>77</v>
      </c>
      <c r="AY116" s="260" t="s">
        <v>151</v>
      </c>
    </row>
    <row r="117" s="2" customFormat="1" ht="24.15" customHeight="1">
      <c r="A117" s="41"/>
      <c r="B117" s="42"/>
      <c r="C117" s="208" t="s">
        <v>181</v>
      </c>
      <c r="D117" s="208" t="s">
        <v>152</v>
      </c>
      <c r="E117" s="209" t="s">
        <v>337</v>
      </c>
      <c r="F117" s="210" t="s">
        <v>338</v>
      </c>
      <c r="G117" s="211" t="s">
        <v>276</v>
      </c>
      <c r="H117" s="212">
        <v>586.79999999999995</v>
      </c>
      <c r="I117" s="213"/>
      <c r="J117" s="214">
        <f>ROUND(I117*H117,2)</f>
        <v>0</v>
      </c>
      <c r="K117" s="210" t="s">
        <v>239</v>
      </c>
      <c r="L117" s="47"/>
      <c r="M117" s="215" t="s">
        <v>19</v>
      </c>
      <c r="N117" s="216" t="s">
        <v>40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150</v>
      </c>
      <c r="AT117" s="219" t="s">
        <v>152</v>
      </c>
      <c r="AU117" s="219" t="s">
        <v>79</v>
      </c>
      <c r="AY117" s="20" t="s">
        <v>151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77</v>
      </c>
      <c r="BK117" s="220">
        <f>ROUND(I117*H117,2)</f>
        <v>0</v>
      </c>
      <c r="BL117" s="20" t="s">
        <v>150</v>
      </c>
      <c r="BM117" s="219" t="s">
        <v>912</v>
      </c>
    </row>
    <row r="118" s="2" customFormat="1">
      <c r="A118" s="41"/>
      <c r="B118" s="42"/>
      <c r="C118" s="43"/>
      <c r="D118" s="245" t="s">
        <v>241</v>
      </c>
      <c r="E118" s="43"/>
      <c r="F118" s="246" t="s">
        <v>340</v>
      </c>
      <c r="G118" s="43"/>
      <c r="H118" s="43"/>
      <c r="I118" s="247"/>
      <c r="J118" s="43"/>
      <c r="K118" s="43"/>
      <c r="L118" s="47"/>
      <c r="M118" s="248"/>
      <c r="N118" s="249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241</v>
      </c>
      <c r="AU118" s="20" t="s">
        <v>79</v>
      </c>
    </row>
    <row r="119" s="12" customFormat="1">
      <c r="A119" s="12"/>
      <c r="B119" s="221"/>
      <c r="C119" s="222"/>
      <c r="D119" s="223" t="s">
        <v>175</v>
      </c>
      <c r="E119" s="224" t="s">
        <v>19</v>
      </c>
      <c r="F119" s="225" t="s">
        <v>913</v>
      </c>
      <c r="G119" s="222"/>
      <c r="H119" s="226">
        <v>586.79999999999995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175</v>
      </c>
      <c r="AU119" s="232" t="s">
        <v>79</v>
      </c>
      <c r="AV119" s="12" t="s">
        <v>79</v>
      </c>
      <c r="AW119" s="12" t="s">
        <v>31</v>
      </c>
      <c r="AX119" s="12" t="s">
        <v>69</v>
      </c>
      <c r="AY119" s="232" t="s">
        <v>151</v>
      </c>
    </row>
    <row r="120" s="14" customFormat="1">
      <c r="A120" s="14"/>
      <c r="B120" s="250"/>
      <c r="C120" s="251"/>
      <c r="D120" s="223" t="s">
        <v>175</v>
      </c>
      <c r="E120" s="252" t="s">
        <v>19</v>
      </c>
      <c r="F120" s="253" t="s">
        <v>249</v>
      </c>
      <c r="G120" s="251"/>
      <c r="H120" s="254">
        <v>586.79999999999995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0" t="s">
        <v>175</v>
      </c>
      <c r="AU120" s="260" t="s">
        <v>79</v>
      </c>
      <c r="AV120" s="14" t="s">
        <v>150</v>
      </c>
      <c r="AW120" s="14" t="s">
        <v>31</v>
      </c>
      <c r="AX120" s="14" t="s">
        <v>77</v>
      </c>
      <c r="AY120" s="260" t="s">
        <v>151</v>
      </c>
    </row>
    <row r="121" s="2" customFormat="1" ht="24.15" customHeight="1">
      <c r="A121" s="41"/>
      <c r="B121" s="42"/>
      <c r="C121" s="208" t="s">
        <v>185</v>
      </c>
      <c r="D121" s="208" t="s">
        <v>152</v>
      </c>
      <c r="E121" s="209" t="s">
        <v>342</v>
      </c>
      <c r="F121" s="210" t="s">
        <v>343</v>
      </c>
      <c r="G121" s="211" t="s">
        <v>276</v>
      </c>
      <c r="H121" s="212">
        <v>15</v>
      </c>
      <c r="I121" s="213"/>
      <c r="J121" s="214">
        <f>ROUND(I121*H121,2)</f>
        <v>0</v>
      </c>
      <c r="K121" s="210" t="s">
        <v>239</v>
      </c>
      <c r="L121" s="47"/>
      <c r="M121" s="215" t="s">
        <v>19</v>
      </c>
      <c r="N121" s="216" t="s">
        <v>40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150</v>
      </c>
      <c r="AT121" s="219" t="s">
        <v>152</v>
      </c>
      <c r="AU121" s="219" t="s">
        <v>79</v>
      </c>
      <c r="AY121" s="20" t="s">
        <v>151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77</v>
      </c>
      <c r="BK121" s="220">
        <f>ROUND(I121*H121,2)</f>
        <v>0</v>
      </c>
      <c r="BL121" s="20" t="s">
        <v>150</v>
      </c>
      <c r="BM121" s="219" t="s">
        <v>914</v>
      </c>
    </row>
    <row r="122" s="2" customFormat="1">
      <c r="A122" s="41"/>
      <c r="B122" s="42"/>
      <c r="C122" s="43"/>
      <c r="D122" s="245" t="s">
        <v>241</v>
      </c>
      <c r="E122" s="43"/>
      <c r="F122" s="246" t="s">
        <v>345</v>
      </c>
      <c r="G122" s="43"/>
      <c r="H122" s="43"/>
      <c r="I122" s="247"/>
      <c r="J122" s="43"/>
      <c r="K122" s="43"/>
      <c r="L122" s="47"/>
      <c r="M122" s="248"/>
      <c r="N122" s="24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241</v>
      </c>
      <c r="AU122" s="20" t="s">
        <v>79</v>
      </c>
    </row>
    <row r="123" s="12" customFormat="1">
      <c r="A123" s="12"/>
      <c r="B123" s="221"/>
      <c r="C123" s="222"/>
      <c r="D123" s="223" t="s">
        <v>175</v>
      </c>
      <c r="E123" s="224" t="s">
        <v>19</v>
      </c>
      <c r="F123" s="225" t="s">
        <v>915</v>
      </c>
      <c r="G123" s="222"/>
      <c r="H123" s="226">
        <v>15</v>
      </c>
      <c r="I123" s="227"/>
      <c r="J123" s="222"/>
      <c r="K123" s="222"/>
      <c r="L123" s="228"/>
      <c r="M123" s="229"/>
      <c r="N123" s="230"/>
      <c r="O123" s="230"/>
      <c r="P123" s="230"/>
      <c r="Q123" s="230"/>
      <c r="R123" s="230"/>
      <c r="S123" s="230"/>
      <c r="T123" s="23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2" t="s">
        <v>175</v>
      </c>
      <c r="AU123" s="232" t="s">
        <v>79</v>
      </c>
      <c r="AV123" s="12" t="s">
        <v>79</v>
      </c>
      <c r="AW123" s="12" t="s">
        <v>31</v>
      </c>
      <c r="AX123" s="12" t="s">
        <v>69</v>
      </c>
      <c r="AY123" s="232" t="s">
        <v>151</v>
      </c>
    </row>
    <row r="124" s="14" customFormat="1">
      <c r="A124" s="14"/>
      <c r="B124" s="250"/>
      <c r="C124" s="251"/>
      <c r="D124" s="223" t="s">
        <v>175</v>
      </c>
      <c r="E124" s="252" t="s">
        <v>19</v>
      </c>
      <c r="F124" s="253" t="s">
        <v>249</v>
      </c>
      <c r="G124" s="251"/>
      <c r="H124" s="254">
        <v>15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0" t="s">
        <v>175</v>
      </c>
      <c r="AU124" s="260" t="s">
        <v>79</v>
      </c>
      <c r="AV124" s="14" t="s">
        <v>150</v>
      </c>
      <c r="AW124" s="14" t="s">
        <v>31</v>
      </c>
      <c r="AX124" s="14" t="s">
        <v>77</v>
      </c>
      <c r="AY124" s="260" t="s">
        <v>151</v>
      </c>
    </row>
    <row r="125" s="2" customFormat="1" ht="16.5" customHeight="1">
      <c r="A125" s="41"/>
      <c r="B125" s="42"/>
      <c r="C125" s="261" t="s">
        <v>189</v>
      </c>
      <c r="D125" s="261" t="s">
        <v>349</v>
      </c>
      <c r="E125" s="262" t="s">
        <v>350</v>
      </c>
      <c r="F125" s="263" t="s">
        <v>351</v>
      </c>
      <c r="G125" s="264" t="s">
        <v>332</v>
      </c>
      <c r="H125" s="265">
        <v>27</v>
      </c>
      <c r="I125" s="266"/>
      <c r="J125" s="267">
        <f>ROUND(I125*H125,2)</f>
        <v>0</v>
      </c>
      <c r="K125" s="263" t="s">
        <v>239</v>
      </c>
      <c r="L125" s="268"/>
      <c r="M125" s="269" t="s">
        <v>19</v>
      </c>
      <c r="N125" s="270" t="s">
        <v>40</v>
      </c>
      <c r="O125" s="87"/>
      <c r="P125" s="217">
        <f>O125*H125</f>
        <v>0</v>
      </c>
      <c r="Q125" s="217">
        <v>1</v>
      </c>
      <c r="R125" s="217">
        <f>Q125*H125</f>
        <v>27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181</v>
      </c>
      <c r="AT125" s="219" t="s">
        <v>349</v>
      </c>
      <c r="AU125" s="219" t="s">
        <v>79</v>
      </c>
      <c r="AY125" s="20" t="s">
        <v>151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77</v>
      </c>
      <c r="BK125" s="220">
        <f>ROUND(I125*H125,2)</f>
        <v>0</v>
      </c>
      <c r="BL125" s="20" t="s">
        <v>150</v>
      </c>
      <c r="BM125" s="219" t="s">
        <v>916</v>
      </c>
    </row>
    <row r="126" s="12" customFormat="1">
      <c r="A126" s="12"/>
      <c r="B126" s="221"/>
      <c r="C126" s="222"/>
      <c r="D126" s="223" t="s">
        <v>175</v>
      </c>
      <c r="E126" s="224" t="s">
        <v>19</v>
      </c>
      <c r="F126" s="225" t="s">
        <v>917</v>
      </c>
      <c r="G126" s="222"/>
      <c r="H126" s="226">
        <v>27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175</v>
      </c>
      <c r="AU126" s="232" t="s">
        <v>79</v>
      </c>
      <c r="AV126" s="12" t="s">
        <v>79</v>
      </c>
      <c r="AW126" s="12" t="s">
        <v>31</v>
      </c>
      <c r="AX126" s="12" t="s">
        <v>69</v>
      </c>
      <c r="AY126" s="232" t="s">
        <v>151</v>
      </c>
    </row>
    <row r="127" s="14" customFormat="1">
      <c r="A127" s="14"/>
      <c r="B127" s="250"/>
      <c r="C127" s="251"/>
      <c r="D127" s="223" t="s">
        <v>175</v>
      </c>
      <c r="E127" s="252" t="s">
        <v>19</v>
      </c>
      <c r="F127" s="253" t="s">
        <v>249</v>
      </c>
      <c r="G127" s="251"/>
      <c r="H127" s="254">
        <v>27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175</v>
      </c>
      <c r="AU127" s="260" t="s">
        <v>79</v>
      </c>
      <c r="AV127" s="14" t="s">
        <v>150</v>
      </c>
      <c r="AW127" s="14" t="s">
        <v>31</v>
      </c>
      <c r="AX127" s="14" t="s">
        <v>77</v>
      </c>
      <c r="AY127" s="260" t="s">
        <v>151</v>
      </c>
    </row>
    <row r="128" s="2" customFormat="1" ht="16.5" customHeight="1">
      <c r="A128" s="41"/>
      <c r="B128" s="42"/>
      <c r="C128" s="208" t="s">
        <v>193</v>
      </c>
      <c r="D128" s="208" t="s">
        <v>152</v>
      </c>
      <c r="E128" s="209" t="s">
        <v>355</v>
      </c>
      <c r="F128" s="210" t="s">
        <v>356</v>
      </c>
      <c r="G128" s="211" t="s">
        <v>245</v>
      </c>
      <c r="H128" s="212">
        <v>3.5</v>
      </c>
      <c r="I128" s="213"/>
      <c r="J128" s="214">
        <f>ROUND(I128*H128,2)</f>
        <v>0</v>
      </c>
      <c r="K128" s="210" t="s">
        <v>239</v>
      </c>
      <c r="L128" s="47"/>
      <c r="M128" s="215" t="s">
        <v>19</v>
      </c>
      <c r="N128" s="216" t="s">
        <v>40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150</v>
      </c>
      <c r="AT128" s="219" t="s">
        <v>152</v>
      </c>
      <c r="AU128" s="219" t="s">
        <v>79</v>
      </c>
      <c r="AY128" s="20" t="s">
        <v>151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77</v>
      </c>
      <c r="BK128" s="220">
        <f>ROUND(I128*H128,2)</f>
        <v>0</v>
      </c>
      <c r="BL128" s="20" t="s">
        <v>150</v>
      </c>
      <c r="BM128" s="219" t="s">
        <v>918</v>
      </c>
    </row>
    <row r="129" s="2" customFormat="1">
      <c r="A129" s="41"/>
      <c r="B129" s="42"/>
      <c r="C129" s="43"/>
      <c r="D129" s="245" t="s">
        <v>241</v>
      </c>
      <c r="E129" s="43"/>
      <c r="F129" s="246" t="s">
        <v>358</v>
      </c>
      <c r="G129" s="43"/>
      <c r="H129" s="43"/>
      <c r="I129" s="247"/>
      <c r="J129" s="43"/>
      <c r="K129" s="43"/>
      <c r="L129" s="47"/>
      <c r="M129" s="248"/>
      <c r="N129" s="249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241</v>
      </c>
      <c r="AU129" s="20" t="s">
        <v>79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919</v>
      </c>
      <c r="G130" s="222"/>
      <c r="H130" s="226">
        <v>3.5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77</v>
      </c>
      <c r="AY130" s="232" t="s">
        <v>151</v>
      </c>
    </row>
    <row r="131" s="2" customFormat="1" ht="16.5" customHeight="1">
      <c r="A131" s="41"/>
      <c r="B131" s="42"/>
      <c r="C131" s="208" t="s">
        <v>8</v>
      </c>
      <c r="D131" s="208" t="s">
        <v>152</v>
      </c>
      <c r="E131" s="209" t="s">
        <v>360</v>
      </c>
      <c r="F131" s="210" t="s">
        <v>361</v>
      </c>
      <c r="G131" s="211" t="s">
        <v>245</v>
      </c>
      <c r="H131" s="212">
        <v>2014.8</v>
      </c>
      <c r="I131" s="213"/>
      <c r="J131" s="214">
        <f>ROUND(I131*H131,2)</f>
        <v>0</v>
      </c>
      <c r="K131" s="210" t="s">
        <v>239</v>
      </c>
      <c r="L131" s="47"/>
      <c r="M131" s="215" t="s">
        <v>19</v>
      </c>
      <c r="N131" s="216" t="s">
        <v>40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150</v>
      </c>
      <c r="AT131" s="219" t="s">
        <v>152</v>
      </c>
      <c r="AU131" s="219" t="s">
        <v>79</v>
      </c>
      <c r="AY131" s="20" t="s">
        <v>151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77</v>
      </c>
      <c r="BK131" s="220">
        <f>ROUND(I131*H131,2)</f>
        <v>0</v>
      </c>
      <c r="BL131" s="20" t="s">
        <v>150</v>
      </c>
      <c r="BM131" s="219" t="s">
        <v>920</v>
      </c>
    </row>
    <row r="132" s="2" customFormat="1">
      <c r="A132" s="41"/>
      <c r="B132" s="42"/>
      <c r="C132" s="43"/>
      <c r="D132" s="245" t="s">
        <v>241</v>
      </c>
      <c r="E132" s="43"/>
      <c r="F132" s="246" t="s">
        <v>363</v>
      </c>
      <c r="G132" s="43"/>
      <c r="H132" s="43"/>
      <c r="I132" s="247"/>
      <c r="J132" s="43"/>
      <c r="K132" s="43"/>
      <c r="L132" s="47"/>
      <c r="M132" s="248"/>
      <c r="N132" s="249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241</v>
      </c>
      <c r="AU132" s="20" t="s">
        <v>79</v>
      </c>
    </row>
    <row r="133" s="12" customFormat="1">
      <c r="A133" s="12"/>
      <c r="B133" s="221"/>
      <c r="C133" s="222"/>
      <c r="D133" s="223" t="s">
        <v>175</v>
      </c>
      <c r="E133" s="224" t="s">
        <v>19</v>
      </c>
      <c r="F133" s="225" t="s">
        <v>898</v>
      </c>
      <c r="G133" s="222"/>
      <c r="H133" s="226">
        <v>2014.8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175</v>
      </c>
      <c r="AU133" s="232" t="s">
        <v>79</v>
      </c>
      <c r="AV133" s="12" t="s">
        <v>79</v>
      </c>
      <c r="AW133" s="12" t="s">
        <v>31</v>
      </c>
      <c r="AX133" s="12" t="s">
        <v>69</v>
      </c>
      <c r="AY133" s="232" t="s">
        <v>151</v>
      </c>
    </row>
    <row r="134" s="14" customFormat="1">
      <c r="A134" s="14"/>
      <c r="B134" s="250"/>
      <c r="C134" s="251"/>
      <c r="D134" s="223" t="s">
        <v>175</v>
      </c>
      <c r="E134" s="252" t="s">
        <v>19</v>
      </c>
      <c r="F134" s="253" t="s">
        <v>249</v>
      </c>
      <c r="G134" s="251"/>
      <c r="H134" s="254">
        <v>2014.8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175</v>
      </c>
      <c r="AU134" s="260" t="s">
        <v>79</v>
      </c>
      <c r="AV134" s="14" t="s">
        <v>150</v>
      </c>
      <c r="AW134" s="14" t="s">
        <v>31</v>
      </c>
      <c r="AX134" s="14" t="s">
        <v>77</v>
      </c>
      <c r="AY134" s="260" t="s">
        <v>151</v>
      </c>
    </row>
    <row r="135" s="2" customFormat="1" ht="24.15" customHeight="1">
      <c r="A135" s="41"/>
      <c r="B135" s="42"/>
      <c r="C135" s="208" t="s">
        <v>200</v>
      </c>
      <c r="D135" s="208" t="s">
        <v>152</v>
      </c>
      <c r="E135" s="209" t="s">
        <v>921</v>
      </c>
      <c r="F135" s="210" t="s">
        <v>922</v>
      </c>
      <c r="G135" s="211" t="s">
        <v>245</v>
      </c>
      <c r="H135" s="212">
        <v>6</v>
      </c>
      <c r="I135" s="213"/>
      <c r="J135" s="214">
        <f>ROUND(I135*H135,2)</f>
        <v>0</v>
      </c>
      <c r="K135" s="210" t="s">
        <v>239</v>
      </c>
      <c r="L135" s="47"/>
      <c r="M135" s="215" t="s">
        <v>19</v>
      </c>
      <c r="N135" s="216" t="s">
        <v>40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150</v>
      </c>
      <c r="AT135" s="219" t="s">
        <v>152</v>
      </c>
      <c r="AU135" s="219" t="s">
        <v>79</v>
      </c>
      <c r="AY135" s="20" t="s">
        <v>151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77</v>
      </c>
      <c r="BK135" s="220">
        <f>ROUND(I135*H135,2)</f>
        <v>0</v>
      </c>
      <c r="BL135" s="20" t="s">
        <v>150</v>
      </c>
      <c r="BM135" s="219" t="s">
        <v>923</v>
      </c>
    </row>
    <row r="136" s="2" customFormat="1">
      <c r="A136" s="41"/>
      <c r="B136" s="42"/>
      <c r="C136" s="43"/>
      <c r="D136" s="245" t="s">
        <v>241</v>
      </c>
      <c r="E136" s="43"/>
      <c r="F136" s="246" t="s">
        <v>924</v>
      </c>
      <c r="G136" s="43"/>
      <c r="H136" s="43"/>
      <c r="I136" s="247"/>
      <c r="J136" s="43"/>
      <c r="K136" s="43"/>
      <c r="L136" s="47"/>
      <c r="M136" s="248"/>
      <c r="N136" s="249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241</v>
      </c>
      <c r="AU136" s="20" t="s">
        <v>79</v>
      </c>
    </row>
    <row r="137" s="12" customFormat="1">
      <c r="A137" s="12"/>
      <c r="B137" s="221"/>
      <c r="C137" s="222"/>
      <c r="D137" s="223" t="s">
        <v>175</v>
      </c>
      <c r="E137" s="224" t="s">
        <v>19</v>
      </c>
      <c r="F137" s="225" t="s">
        <v>899</v>
      </c>
      <c r="G137" s="222"/>
      <c r="H137" s="226">
        <v>6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2" t="s">
        <v>175</v>
      </c>
      <c r="AU137" s="232" t="s">
        <v>79</v>
      </c>
      <c r="AV137" s="12" t="s">
        <v>79</v>
      </c>
      <c r="AW137" s="12" t="s">
        <v>31</v>
      </c>
      <c r="AX137" s="12" t="s">
        <v>77</v>
      </c>
      <c r="AY137" s="232" t="s">
        <v>151</v>
      </c>
    </row>
    <row r="138" s="2" customFormat="1" ht="24.15" customHeight="1">
      <c r="A138" s="41"/>
      <c r="B138" s="42"/>
      <c r="C138" s="208" t="s">
        <v>204</v>
      </c>
      <c r="D138" s="208" t="s">
        <v>152</v>
      </c>
      <c r="E138" s="209" t="s">
        <v>374</v>
      </c>
      <c r="F138" s="210" t="s">
        <v>375</v>
      </c>
      <c r="G138" s="211" t="s">
        <v>245</v>
      </c>
      <c r="H138" s="212">
        <v>176.40000000000001</v>
      </c>
      <c r="I138" s="213"/>
      <c r="J138" s="214">
        <f>ROUND(I138*H138,2)</f>
        <v>0</v>
      </c>
      <c r="K138" s="210" t="s">
        <v>239</v>
      </c>
      <c r="L138" s="47"/>
      <c r="M138" s="215" t="s">
        <v>19</v>
      </c>
      <c r="N138" s="216" t="s">
        <v>40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150</v>
      </c>
      <c r="AT138" s="219" t="s">
        <v>152</v>
      </c>
      <c r="AU138" s="219" t="s">
        <v>79</v>
      </c>
      <c r="AY138" s="20" t="s">
        <v>151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77</v>
      </c>
      <c r="BK138" s="220">
        <f>ROUND(I138*H138,2)</f>
        <v>0</v>
      </c>
      <c r="BL138" s="20" t="s">
        <v>150</v>
      </c>
      <c r="BM138" s="219" t="s">
        <v>925</v>
      </c>
    </row>
    <row r="139" s="2" customFormat="1">
      <c r="A139" s="41"/>
      <c r="B139" s="42"/>
      <c r="C139" s="43"/>
      <c r="D139" s="245" t="s">
        <v>241</v>
      </c>
      <c r="E139" s="43"/>
      <c r="F139" s="246" t="s">
        <v>377</v>
      </c>
      <c r="G139" s="43"/>
      <c r="H139" s="43"/>
      <c r="I139" s="247"/>
      <c r="J139" s="43"/>
      <c r="K139" s="43"/>
      <c r="L139" s="47"/>
      <c r="M139" s="248"/>
      <c r="N139" s="24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241</v>
      </c>
      <c r="AU139" s="20" t="s">
        <v>79</v>
      </c>
    </row>
    <row r="140" s="12" customFormat="1">
      <c r="A140" s="12"/>
      <c r="B140" s="221"/>
      <c r="C140" s="222"/>
      <c r="D140" s="223" t="s">
        <v>175</v>
      </c>
      <c r="E140" s="224" t="s">
        <v>19</v>
      </c>
      <c r="F140" s="225" t="s">
        <v>926</v>
      </c>
      <c r="G140" s="222"/>
      <c r="H140" s="226">
        <v>176.40000000000001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31</v>
      </c>
      <c r="AX140" s="12" t="s">
        <v>69</v>
      </c>
      <c r="AY140" s="232" t="s">
        <v>151</v>
      </c>
    </row>
    <row r="141" s="14" customFormat="1">
      <c r="A141" s="14"/>
      <c r="B141" s="250"/>
      <c r="C141" s="251"/>
      <c r="D141" s="223" t="s">
        <v>175</v>
      </c>
      <c r="E141" s="252" t="s">
        <v>19</v>
      </c>
      <c r="F141" s="253" t="s">
        <v>249</v>
      </c>
      <c r="G141" s="251"/>
      <c r="H141" s="254">
        <v>176.40000000000001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175</v>
      </c>
      <c r="AU141" s="260" t="s">
        <v>79</v>
      </c>
      <c r="AV141" s="14" t="s">
        <v>150</v>
      </c>
      <c r="AW141" s="14" t="s">
        <v>31</v>
      </c>
      <c r="AX141" s="14" t="s">
        <v>77</v>
      </c>
      <c r="AY141" s="260" t="s">
        <v>151</v>
      </c>
    </row>
    <row r="142" s="2" customFormat="1" ht="24.15" customHeight="1">
      <c r="A142" s="41"/>
      <c r="B142" s="42"/>
      <c r="C142" s="208" t="s">
        <v>208</v>
      </c>
      <c r="D142" s="208" t="s">
        <v>152</v>
      </c>
      <c r="E142" s="209" t="s">
        <v>634</v>
      </c>
      <c r="F142" s="210" t="s">
        <v>635</v>
      </c>
      <c r="G142" s="211" t="s">
        <v>245</v>
      </c>
      <c r="H142" s="212">
        <v>176.40000000000001</v>
      </c>
      <c r="I142" s="213"/>
      <c r="J142" s="214">
        <f>ROUND(I142*H142,2)</f>
        <v>0</v>
      </c>
      <c r="K142" s="210" t="s">
        <v>239</v>
      </c>
      <c r="L142" s="47"/>
      <c r="M142" s="215" t="s">
        <v>19</v>
      </c>
      <c r="N142" s="216" t="s">
        <v>40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150</v>
      </c>
      <c r="AT142" s="219" t="s">
        <v>152</v>
      </c>
      <c r="AU142" s="219" t="s">
        <v>79</v>
      </c>
      <c r="AY142" s="20" t="s">
        <v>151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77</v>
      </c>
      <c r="BK142" s="220">
        <f>ROUND(I142*H142,2)</f>
        <v>0</v>
      </c>
      <c r="BL142" s="20" t="s">
        <v>150</v>
      </c>
      <c r="BM142" s="219" t="s">
        <v>927</v>
      </c>
    </row>
    <row r="143" s="2" customFormat="1">
      <c r="A143" s="41"/>
      <c r="B143" s="42"/>
      <c r="C143" s="43"/>
      <c r="D143" s="245" t="s">
        <v>241</v>
      </c>
      <c r="E143" s="43"/>
      <c r="F143" s="246" t="s">
        <v>637</v>
      </c>
      <c r="G143" s="43"/>
      <c r="H143" s="43"/>
      <c r="I143" s="247"/>
      <c r="J143" s="43"/>
      <c r="K143" s="43"/>
      <c r="L143" s="47"/>
      <c r="M143" s="248"/>
      <c r="N143" s="24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241</v>
      </c>
      <c r="AU143" s="20" t="s">
        <v>79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928</v>
      </c>
      <c r="G144" s="222"/>
      <c r="H144" s="226">
        <v>176.40000000000001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4" customFormat="1">
      <c r="A145" s="14"/>
      <c r="B145" s="250"/>
      <c r="C145" s="251"/>
      <c r="D145" s="223" t="s">
        <v>175</v>
      </c>
      <c r="E145" s="252" t="s">
        <v>19</v>
      </c>
      <c r="F145" s="253" t="s">
        <v>249</v>
      </c>
      <c r="G145" s="251"/>
      <c r="H145" s="254">
        <v>176.40000000000001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175</v>
      </c>
      <c r="AU145" s="260" t="s">
        <v>79</v>
      </c>
      <c r="AV145" s="14" t="s">
        <v>150</v>
      </c>
      <c r="AW145" s="14" t="s">
        <v>31</v>
      </c>
      <c r="AX145" s="14" t="s">
        <v>77</v>
      </c>
      <c r="AY145" s="260" t="s">
        <v>151</v>
      </c>
    </row>
    <row r="146" s="2" customFormat="1" ht="16.5" customHeight="1">
      <c r="A146" s="41"/>
      <c r="B146" s="42"/>
      <c r="C146" s="208" t="s">
        <v>212</v>
      </c>
      <c r="D146" s="208" t="s">
        <v>152</v>
      </c>
      <c r="E146" s="209" t="s">
        <v>386</v>
      </c>
      <c r="F146" s="210" t="s">
        <v>387</v>
      </c>
      <c r="G146" s="211" t="s">
        <v>245</v>
      </c>
      <c r="H146" s="212">
        <v>182.40000000000001</v>
      </c>
      <c r="I146" s="213"/>
      <c r="J146" s="214">
        <f>ROUND(I146*H146,2)</f>
        <v>0</v>
      </c>
      <c r="K146" s="210" t="s">
        <v>239</v>
      </c>
      <c r="L146" s="47"/>
      <c r="M146" s="215" t="s">
        <v>19</v>
      </c>
      <c r="N146" s="216" t="s">
        <v>40</v>
      </c>
      <c r="O146" s="87"/>
      <c r="P146" s="217">
        <f>O146*H146</f>
        <v>0</v>
      </c>
      <c r="Q146" s="217">
        <v>0.0012700000000000001</v>
      </c>
      <c r="R146" s="217">
        <f>Q146*H146</f>
        <v>0.23164800000000002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150</v>
      </c>
      <c r="AT146" s="219" t="s">
        <v>152</v>
      </c>
      <c r="AU146" s="219" t="s">
        <v>79</v>
      </c>
      <c r="AY146" s="20" t="s">
        <v>151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77</v>
      </c>
      <c r="BK146" s="220">
        <f>ROUND(I146*H146,2)</f>
        <v>0</v>
      </c>
      <c r="BL146" s="20" t="s">
        <v>150</v>
      </c>
      <c r="BM146" s="219" t="s">
        <v>929</v>
      </c>
    </row>
    <row r="147" s="2" customFormat="1">
      <c r="A147" s="41"/>
      <c r="B147" s="42"/>
      <c r="C147" s="43"/>
      <c r="D147" s="245" t="s">
        <v>241</v>
      </c>
      <c r="E147" s="43"/>
      <c r="F147" s="246" t="s">
        <v>389</v>
      </c>
      <c r="G147" s="43"/>
      <c r="H147" s="43"/>
      <c r="I147" s="247"/>
      <c r="J147" s="43"/>
      <c r="K147" s="43"/>
      <c r="L147" s="47"/>
      <c r="M147" s="248"/>
      <c r="N147" s="249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241</v>
      </c>
      <c r="AU147" s="20" t="s">
        <v>79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928</v>
      </c>
      <c r="G148" s="222"/>
      <c r="H148" s="226">
        <v>176.40000000000001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2" customFormat="1">
      <c r="A149" s="12"/>
      <c r="B149" s="221"/>
      <c r="C149" s="222"/>
      <c r="D149" s="223" t="s">
        <v>175</v>
      </c>
      <c r="E149" s="224" t="s">
        <v>19</v>
      </c>
      <c r="F149" s="225" t="s">
        <v>899</v>
      </c>
      <c r="G149" s="222"/>
      <c r="H149" s="226">
        <v>6</v>
      </c>
      <c r="I149" s="227"/>
      <c r="J149" s="222"/>
      <c r="K149" s="222"/>
      <c r="L149" s="228"/>
      <c r="M149" s="229"/>
      <c r="N149" s="230"/>
      <c r="O149" s="230"/>
      <c r="P149" s="230"/>
      <c r="Q149" s="230"/>
      <c r="R149" s="230"/>
      <c r="S149" s="230"/>
      <c r="T149" s="23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2" t="s">
        <v>175</v>
      </c>
      <c r="AU149" s="232" t="s">
        <v>79</v>
      </c>
      <c r="AV149" s="12" t="s">
        <v>79</v>
      </c>
      <c r="AW149" s="12" t="s">
        <v>31</v>
      </c>
      <c r="AX149" s="12" t="s">
        <v>69</v>
      </c>
      <c r="AY149" s="232" t="s">
        <v>151</v>
      </c>
    </row>
    <row r="150" s="14" customFormat="1">
      <c r="A150" s="14"/>
      <c r="B150" s="250"/>
      <c r="C150" s="251"/>
      <c r="D150" s="223" t="s">
        <v>175</v>
      </c>
      <c r="E150" s="252" t="s">
        <v>19</v>
      </c>
      <c r="F150" s="253" t="s">
        <v>249</v>
      </c>
      <c r="G150" s="251"/>
      <c r="H150" s="254">
        <v>182.40000000000001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175</v>
      </c>
      <c r="AU150" s="260" t="s">
        <v>79</v>
      </c>
      <c r="AV150" s="14" t="s">
        <v>150</v>
      </c>
      <c r="AW150" s="14" t="s">
        <v>31</v>
      </c>
      <c r="AX150" s="14" t="s">
        <v>77</v>
      </c>
      <c r="AY150" s="260" t="s">
        <v>151</v>
      </c>
    </row>
    <row r="151" s="2" customFormat="1" ht="16.5" customHeight="1">
      <c r="A151" s="41"/>
      <c r="B151" s="42"/>
      <c r="C151" s="261" t="s">
        <v>216</v>
      </c>
      <c r="D151" s="261" t="s">
        <v>349</v>
      </c>
      <c r="E151" s="262" t="s">
        <v>392</v>
      </c>
      <c r="F151" s="263" t="s">
        <v>393</v>
      </c>
      <c r="G151" s="264" t="s">
        <v>394</v>
      </c>
      <c r="H151" s="265">
        <v>4.4100000000000001</v>
      </c>
      <c r="I151" s="266"/>
      <c r="J151" s="267">
        <f>ROUND(I151*H151,2)</f>
        <v>0</v>
      </c>
      <c r="K151" s="263" t="s">
        <v>239</v>
      </c>
      <c r="L151" s="268"/>
      <c r="M151" s="269" t="s">
        <v>19</v>
      </c>
      <c r="N151" s="270" t="s">
        <v>40</v>
      </c>
      <c r="O151" s="87"/>
      <c r="P151" s="217">
        <f>O151*H151</f>
        <v>0</v>
      </c>
      <c r="Q151" s="217">
        <v>0.001</v>
      </c>
      <c r="R151" s="217">
        <f>Q151*H151</f>
        <v>0.0044099999999999999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181</v>
      </c>
      <c r="AT151" s="219" t="s">
        <v>349</v>
      </c>
      <c r="AU151" s="219" t="s">
        <v>79</v>
      </c>
      <c r="AY151" s="20" t="s">
        <v>151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77</v>
      </c>
      <c r="BK151" s="220">
        <f>ROUND(I151*H151,2)</f>
        <v>0</v>
      </c>
      <c r="BL151" s="20" t="s">
        <v>150</v>
      </c>
      <c r="BM151" s="219" t="s">
        <v>930</v>
      </c>
    </row>
    <row r="152" s="12" customFormat="1">
      <c r="A152" s="12"/>
      <c r="B152" s="221"/>
      <c r="C152" s="222"/>
      <c r="D152" s="223" t="s">
        <v>175</v>
      </c>
      <c r="E152" s="224" t="s">
        <v>19</v>
      </c>
      <c r="F152" s="225" t="s">
        <v>931</v>
      </c>
      <c r="G152" s="222"/>
      <c r="H152" s="226">
        <v>4.4100000000000001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175</v>
      </c>
      <c r="AU152" s="232" t="s">
        <v>79</v>
      </c>
      <c r="AV152" s="12" t="s">
        <v>79</v>
      </c>
      <c r="AW152" s="12" t="s">
        <v>31</v>
      </c>
      <c r="AX152" s="12" t="s">
        <v>69</v>
      </c>
      <c r="AY152" s="232" t="s">
        <v>151</v>
      </c>
    </row>
    <row r="153" s="14" customFormat="1">
      <c r="A153" s="14"/>
      <c r="B153" s="250"/>
      <c r="C153" s="251"/>
      <c r="D153" s="223" t="s">
        <v>175</v>
      </c>
      <c r="E153" s="252" t="s">
        <v>19</v>
      </c>
      <c r="F153" s="253" t="s">
        <v>249</v>
      </c>
      <c r="G153" s="251"/>
      <c r="H153" s="254">
        <v>4.4100000000000001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175</v>
      </c>
      <c r="AU153" s="260" t="s">
        <v>79</v>
      </c>
      <c r="AV153" s="14" t="s">
        <v>150</v>
      </c>
      <c r="AW153" s="14" t="s">
        <v>31</v>
      </c>
      <c r="AX153" s="14" t="s">
        <v>77</v>
      </c>
      <c r="AY153" s="260" t="s">
        <v>151</v>
      </c>
    </row>
    <row r="154" s="2" customFormat="1" ht="16.5" customHeight="1">
      <c r="A154" s="41"/>
      <c r="B154" s="42"/>
      <c r="C154" s="261" t="s">
        <v>323</v>
      </c>
      <c r="D154" s="261" t="s">
        <v>349</v>
      </c>
      <c r="E154" s="262" t="s">
        <v>398</v>
      </c>
      <c r="F154" s="263" t="s">
        <v>399</v>
      </c>
      <c r="G154" s="264" t="s">
        <v>394</v>
      </c>
      <c r="H154" s="265">
        <v>0.14999999999999999</v>
      </c>
      <c r="I154" s="266"/>
      <c r="J154" s="267">
        <f>ROUND(I154*H154,2)</f>
        <v>0</v>
      </c>
      <c r="K154" s="263" t="s">
        <v>239</v>
      </c>
      <c r="L154" s="268"/>
      <c r="M154" s="269" t="s">
        <v>19</v>
      </c>
      <c r="N154" s="270" t="s">
        <v>40</v>
      </c>
      <c r="O154" s="87"/>
      <c r="P154" s="217">
        <f>O154*H154</f>
        <v>0</v>
      </c>
      <c r="Q154" s="217">
        <v>0.001</v>
      </c>
      <c r="R154" s="217">
        <f>Q154*H154</f>
        <v>0.00014999999999999999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181</v>
      </c>
      <c r="AT154" s="219" t="s">
        <v>349</v>
      </c>
      <c r="AU154" s="219" t="s">
        <v>79</v>
      </c>
      <c r="AY154" s="20" t="s">
        <v>151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77</v>
      </c>
      <c r="BK154" s="220">
        <f>ROUND(I154*H154,2)</f>
        <v>0</v>
      </c>
      <c r="BL154" s="20" t="s">
        <v>150</v>
      </c>
      <c r="BM154" s="219" t="s">
        <v>932</v>
      </c>
    </row>
    <row r="155" s="12" customFormat="1">
      <c r="A155" s="12"/>
      <c r="B155" s="221"/>
      <c r="C155" s="222"/>
      <c r="D155" s="223" t="s">
        <v>175</v>
      </c>
      <c r="E155" s="224" t="s">
        <v>19</v>
      </c>
      <c r="F155" s="225" t="s">
        <v>933</v>
      </c>
      <c r="G155" s="222"/>
      <c r="H155" s="226">
        <v>0.14999999999999999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31</v>
      </c>
      <c r="AX155" s="12" t="s">
        <v>69</v>
      </c>
      <c r="AY155" s="232" t="s">
        <v>151</v>
      </c>
    </row>
    <row r="156" s="14" customFormat="1">
      <c r="A156" s="14"/>
      <c r="B156" s="250"/>
      <c r="C156" s="251"/>
      <c r="D156" s="223" t="s">
        <v>175</v>
      </c>
      <c r="E156" s="252" t="s">
        <v>19</v>
      </c>
      <c r="F156" s="253" t="s">
        <v>249</v>
      </c>
      <c r="G156" s="251"/>
      <c r="H156" s="254">
        <v>0.14999999999999999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175</v>
      </c>
      <c r="AU156" s="260" t="s">
        <v>79</v>
      </c>
      <c r="AV156" s="14" t="s">
        <v>150</v>
      </c>
      <c r="AW156" s="14" t="s">
        <v>31</v>
      </c>
      <c r="AX156" s="14" t="s">
        <v>77</v>
      </c>
      <c r="AY156" s="260" t="s">
        <v>151</v>
      </c>
    </row>
    <row r="157" s="2" customFormat="1" ht="16.5" customHeight="1">
      <c r="A157" s="41"/>
      <c r="B157" s="42"/>
      <c r="C157" s="208" t="s">
        <v>329</v>
      </c>
      <c r="D157" s="208" t="s">
        <v>152</v>
      </c>
      <c r="E157" s="209" t="s">
        <v>403</v>
      </c>
      <c r="F157" s="210" t="s">
        <v>404</v>
      </c>
      <c r="G157" s="211" t="s">
        <v>276</v>
      </c>
      <c r="H157" s="212">
        <v>4.9000000000000004</v>
      </c>
      <c r="I157" s="213"/>
      <c r="J157" s="214">
        <f>ROUND(I157*H157,2)</f>
        <v>0</v>
      </c>
      <c r="K157" s="210" t="s">
        <v>19</v>
      </c>
      <c r="L157" s="47"/>
      <c r="M157" s="215" t="s">
        <v>19</v>
      </c>
      <c r="N157" s="216" t="s">
        <v>40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150</v>
      </c>
      <c r="AT157" s="219" t="s">
        <v>152</v>
      </c>
      <c r="AU157" s="219" t="s">
        <v>79</v>
      </c>
      <c r="AY157" s="20" t="s">
        <v>151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77</v>
      </c>
      <c r="BK157" s="220">
        <f>ROUND(I157*H157,2)</f>
        <v>0</v>
      </c>
      <c r="BL157" s="20" t="s">
        <v>150</v>
      </c>
      <c r="BM157" s="219" t="s">
        <v>934</v>
      </c>
    </row>
    <row r="158" s="12" customFormat="1">
      <c r="A158" s="12"/>
      <c r="B158" s="221"/>
      <c r="C158" s="222"/>
      <c r="D158" s="223" t="s">
        <v>175</v>
      </c>
      <c r="E158" s="224" t="s">
        <v>19</v>
      </c>
      <c r="F158" s="225" t="s">
        <v>935</v>
      </c>
      <c r="G158" s="222"/>
      <c r="H158" s="226">
        <v>4.9000000000000004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175</v>
      </c>
      <c r="AU158" s="232" t="s">
        <v>79</v>
      </c>
      <c r="AV158" s="12" t="s">
        <v>79</v>
      </c>
      <c r="AW158" s="12" t="s">
        <v>31</v>
      </c>
      <c r="AX158" s="12" t="s">
        <v>69</v>
      </c>
      <c r="AY158" s="232" t="s">
        <v>151</v>
      </c>
    </row>
    <row r="159" s="14" customFormat="1">
      <c r="A159" s="14"/>
      <c r="B159" s="250"/>
      <c r="C159" s="251"/>
      <c r="D159" s="223" t="s">
        <v>175</v>
      </c>
      <c r="E159" s="252" t="s">
        <v>19</v>
      </c>
      <c r="F159" s="253" t="s">
        <v>249</v>
      </c>
      <c r="G159" s="251"/>
      <c r="H159" s="254">
        <v>4.9000000000000004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175</v>
      </c>
      <c r="AU159" s="260" t="s">
        <v>79</v>
      </c>
      <c r="AV159" s="14" t="s">
        <v>150</v>
      </c>
      <c r="AW159" s="14" t="s">
        <v>31</v>
      </c>
      <c r="AX159" s="14" t="s">
        <v>77</v>
      </c>
      <c r="AY159" s="260" t="s">
        <v>151</v>
      </c>
    </row>
    <row r="160" s="11" customFormat="1" ht="22.8" customHeight="1">
      <c r="A160" s="11"/>
      <c r="B160" s="194"/>
      <c r="C160" s="195"/>
      <c r="D160" s="196" t="s">
        <v>68</v>
      </c>
      <c r="E160" s="243" t="s">
        <v>79</v>
      </c>
      <c r="F160" s="243" t="s">
        <v>406</v>
      </c>
      <c r="G160" s="195"/>
      <c r="H160" s="195"/>
      <c r="I160" s="198"/>
      <c r="J160" s="244">
        <f>BK160</f>
        <v>0</v>
      </c>
      <c r="K160" s="195"/>
      <c r="L160" s="200"/>
      <c r="M160" s="201"/>
      <c r="N160" s="202"/>
      <c r="O160" s="202"/>
      <c r="P160" s="203">
        <f>SUM(P161:P172)</f>
        <v>0</v>
      </c>
      <c r="Q160" s="202"/>
      <c r="R160" s="203">
        <f>SUM(R161:R172)</f>
        <v>101.9646942</v>
      </c>
      <c r="S160" s="202"/>
      <c r="T160" s="204">
        <f>SUM(T161:T172)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5" t="s">
        <v>77</v>
      </c>
      <c r="AT160" s="206" t="s">
        <v>68</v>
      </c>
      <c r="AU160" s="206" t="s">
        <v>77</v>
      </c>
      <c r="AY160" s="205" t="s">
        <v>151</v>
      </c>
      <c r="BK160" s="207">
        <f>SUM(BK161:BK172)</f>
        <v>0</v>
      </c>
    </row>
    <row r="161" s="2" customFormat="1" ht="24.15" customHeight="1">
      <c r="A161" s="41"/>
      <c r="B161" s="42"/>
      <c r="C161" s="208" t="s">
        <v>336</v>
      </c>
      <c r="D161" s="208" t="s">
        <v>152</v>
      </c>
      <c r="E161" s="209" t="s">
        <v>408</v>
      </c>
      <c r="F161" s="210" t="s">
        <v>409</v>
      </c>
      <c r="G161" s="211" t="s">
        <v>245</v>
      </c>
      <c r="H161" s="212">
        <v>467.04000000000002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0.00031</v>
      </c>
      <c r="R161" s="217">
        <f>Q161*H161</f>
        <v>0.14478240000000001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936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411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937</v>
      </c>
      <c r="G163" s="222"/>
      <c r="H163" s="226">
        <v>444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2" customFormat="1">
      <c r="A164" s="12"/>
      <c r="B164" s="221"/>
      <c r="C164" s="222"/>
      <c r="D164" s="223" t="s">
        <v>175</v>
      </c>
      <c r="E164" s="224" t="s">
        <v>19</v>
      </c>
      <c r="F164" s="225" t="s">
        <v>938</v>
      </c>
      <c r="G164" s="222"/>
      <c r="H164" s="226">
        <v>23.039999999999999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2" t="s">
        <v>175</v>
      </c>
      <c r="AU164" s="232" t="s">
        <v>79</v>
      </c>
      <c r="AV164" s="12" t="s">
        <v>79</v>
      </c>
      <c r="AW164" s="12" t="s">
        <v>31</v>
      </c>
      <c r="AX164" s="12" t="s">
        <v>69</v>
      </c>
      <c r="AY164" s="232" t="s">
        <v>151</v>
      </c>
    </row>
    <row r="165" s="14" customFormat="1">
      <c r="A165" s="14"/>
      <c r="B165" s="250"/>
      <c r="C165" s="251"/>
      <c r="D165" s="223" t="s">
        <v>175</v>
      </c>
      <c r="E165" s="252" t="s">
        <v>19</v>
      </c>
      <c r="F165" s="253" t="s">
        <v>249</v>
      </c>
      <c r="G165" s="251"/>
      <c r="H165" s="254">
        <v>467.04000000000002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175</v>
      </c>
      <c r="AU165" s="260" t="s">
        <v>79</v>
      </c>
      <c r="AV165" s="14" t="s">
        <v>150</v>
      </c>
      <c r="AW165" s="14" t="s">
        <v>31</v>
      </c>
      <c r="AX165" s="14" t="s">
        <v>77</v>
      </c>
      <c r="AY165" s="260" t="s">
        <v>151</v>
      </c>
    </row>
    <row r="166" s="2" customFormat="1" ht="16.5" customHeight="1">
      <c r="A166" s="41"/>
      <c r="B166" s="42"/>
      <c r="C166" s="261" t="s">
        <v>7</v>
      </c>
      <c r="D166" s="261" t="s">
        <v>349</v>
      </c>
      <c r="E166" s="262" t="s">
        <v>415</v>
      </c>
      <c r="F166" s="263" t="s">
        <v>416</v>
      </c>
      <c r="G166" s="264" t="s">
        <v>245</v>
      </c>
      <c r="H166" s="265">
        <v>553.20899999999995</v>
      </c>
      <c r="I166" s="266"/>
      <c r="J166" s="267">
        <f>ROUND(I166*H166,2)</f>
        <v>0</v>
      </c>
      <c r="K166" s="263" t="s">
        <v>239</v>
      </c>
      <c r="L166" s="268"/>
      <c r="M166" s="269" t="s">
        <v>19</v>
      </c>
      <c r="N166" s="270" t="s">
        <v>40</v>
      </c>
      <c r="O166" s="87"/>
      <c r="P166" s="217">
        <f>O166*H166</f>
        <v>0</v>
      </c>
      <c r="Q166" s="217">
        <v>0.00020000000000000001</v>
      </c>
      <c r="R166" s="217">
        <f>Q166*H166</f>
        <v>0.1106418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181</v>
      </c>
      <c r="AT166" s="219" t="s">
        <v>349</v>
      </c>
      <c r="AU166" s="219" t="s">
        <v>79</v>
      </c>
      <c r="AY166" s="20" t="s">
        <v>151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77</v>
      </c>
      <c r="BK166" s="220">
        <f>ROUND(I166*H166,2)</f>
        <v>0</v>
      </c>
      <c r="BL166" s="20" t="s">
        <v>150</v>
      </c>
      <c r="BM166" s="219" t="s">
        <v>939</v>
      </c>
    </row>
    <row r="167" s="12" customFormat="1">
      <c r="A167" s="12"/>
      <c r="B167" s="221"/>
      <c r="C167" s="222"/>
      <c r="D167" s="223" t="s">
        <v>175</v>
      </c>
      <c r="E167" s="222"/>
      <c r="F167" s="225" t="s">
        <v>940</v>
      </c>
      <c r="G167" s="222"/>
      <c r="H167" s="226">
        <v>553.20899999999995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175</v>
      </c>
      <c r="AU167" s="232" t="s">
        <v>79</v>
      </c>
      <c r="AV167" s="12" t="s">
        <v>79</v>
      </c>
      <c r="AW167" s="12" t="s">
        <v>4</v>
      </c>
      <c r="AX167" s="12" t="s">
        <v>77</v>
      </c>
      <c r="AY167" s="232" t="s">
        <v>151</v>
      </c>
    </row>
    <row r="168" s="2" customFormat="1" ht="33" customHeight="1">
      <c r="A168" s="41"/>
      <c r="B168" s="42"/>
      <c r="C168" s="208" t="s">
        <v>348</v>
      </c>
      <c r="D168" s="208" t="s">
        <v>152</v>
      </c>
      <c r="E168" s="209" t="s">
        <v>420</v>
      </c>
      <c r="F168" s="210" t="s">
        <v>421</v>
      </c>
      <c r="G168" s="211" t="s">
        <v>422</v>
      </c>
      <c r="H168" s="212">
        <v>371.5</v>
      </c>
      <c r="I168" s="213"/>
      <c r="J168" s="214">
        <f>ROUND(I168*H168,2)</f>
        <v>0</v>
      </c>
      <c r="K168" s="210" t="s">
        <v>239</v>
      </c>
      <c r="L168" s="47"/>
      <c r="M168" s="215" t="s">
        <v>19</v>
      </c>
      <c r="N168" s="216" t="s">
        <v>40</v>
      </c>
      <c r="O168" s="87"/>
      <c r="P168" s="217">
        <f>O168*H168</f>
        <v>0</v>
      </c>
      <c r="Q168" s="217">
        <v>0.27378000000000002</v>
      </c>
      <c r="R168" s="217">
        <f>Q168*H168</f>
        <v>101.70927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150</v>
      </c>
      <c r="AT168" s="219" t="s">
        <v>152</v>
      </c>
      <c r="AU168" s="219" t="s">
        <v>79</v>
      </c>
      <c r="AY168" s="20" t="s">
        <v>151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77</v>
      </c>
      <c r="BK168" s="220">
        <f>ROUND(I168*H168,2)</f>
        <v>0</v>
      </c>
      <c r="BL168" s="20" t="s">
        <v>150</v>
      </c>
      <c r="BM168" s="219" t="s">
        <v>941</v>
      </c>
    </row>
    <row r="169" s="2" customFormat="1">
      <c r="A169" s="41"/>
      <c r="B169" s="42"/>
      <c r="C169" s="43"/>
      <c r="D169" s="245" t="s">
        <v>241</v>
      </c>
      <c r="E169" s="43"/>
      <c r="F169" s="246" t="s">
        <v>424</v>
      </c>
      <c r="G169" s="43"/>
      <c r="H169" s="43"/>
      <c r="I169" s="247"/>
      <c r="J169" s="43"/>
      <c r="K169" s="43"/>
      <c r="L169" s="47"/>
      <c r="M169" s="248"/>
      <c r="N169" s="249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241</v>
      </c>
      <c r="AU169" s="20" t="s">
        <v>79</v>
      </c>
    </row>
    <row r="170" s="12" customFormat="1">
      <c r="A170" s="12"/>
      <c r="B170" s="221"/>
      <c r="C170" s="222"/>
      <c r="D170" s="223" t="s">
        <v>175</v>
      </c>
      <c r="E170" s="224" t="s">
        <v>19</v>
      </c>
      <c r="F170" s="225" t="s">
        <v>942</v>
      </c>
      <c r="G170" s="222"/>
      <c r="H170" s="226">
        <v>370</v>
      </c>
      <c r="I170" s="227"/>
      <c r="J170" s="222"/>
      <c r="K170" s="222"/>
      <c r="L170" s="228"/>
      <c r="M170" s="229"/>
      <c r="N170" s="230"/>
      <c r="O170" s="230"/>
      <c r="P170" s="230"/>
      <c r="Q170" s="230"/>
      <c r="R170" s="230"/>
      <c r="S170" s="230"/>
      <c r="T170" s="23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2" t="s">
        <v>175</v>
      </c>
      <c r="AU170" s="232" t="s">
        <v>79</v>
      </c>
      <c r="AV170" s="12" t="s">
        <v>79</v>
      </c>
      <c r="AW170" s="12" t="s">
        <v>31</v>
      </c>
      <c r="AX170" s="12" t="s">
        <v>69</v>
      </c>
      <c r="AY170" s="232" t="s">
        <v>151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943</v>
      </c>
      <c r="G171" s="222"/>
      <c r="H171" s="226">
        <v>1.5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69</v>
      </c>
      <c r="AY171" s="232" t="s">
        <v>151</v>
      </c>
    </row>
    <row r="172" s="14" customFormat="1">
      <c r="A172" s="14"/>
      <c r="B172" s="250"/>
      <c r="C172" s="251"/>
      <c r="D172" s="223" t="s">
        <v>175</v>
      </c>
      <c r="E172" s="252" t="s">
        <v>19</v>
      </c>
      <c r="F172" s="253" t="s">
        <v>249</v>
      </c>
      <c r="G172" s="251"/>
      <c r="H172" s="254">
        <v>371.5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175</v>
      </c>
      <c r="AU172" s="260" t="s">
        <v>79</v>
      </c>
      <c r="AV172" s="14" t="s">
        <v>150</v>
      </c>
      <c r="AW172" s="14" t="s">
        <v>31</v>
      </c>
      <c r="AX172" s="14" t="s">
        <v>77</v>
      </c>
      <c r="AY172" s="260" t="s">
        <v>151</v>
      </c>
    </row>
    <row r="173" s="11" customFormat="1" ht="22.8" customHeight="1">
      <c r="A173" s="11"/>
      <c r="B173" s="194"/>
      <c r="C173" s="195"/>
      <c r="D173" s="196" t="s">
        <v>68</v>
      </c>
      <c r="E173" s="243" t="s">
        <v>167</v>
      </c>
      <c r="F173" s="243" t="s">
        <v>485</v>
      </c>
      <c r="G173" s="195"/>
      <c r="H173" s="195"/>
      <c r="I173" s="198"/>
      <c r="J173" s="244">
        <f>BK173</f>
        <v>0</v>
      </c>
      <c r="K173" s="195"/>
      <c r="L173" s="200"/>
      <c r="M173" s="201"/>
      <c r="N173" s="202"/>
      <c r="O173" s="202"/>
      <c r="P173" s="203">
        <f>SUM(P174:P205)</f>
        <v>0</v>
      </c>
      <c r="Q173" s="202"/>
      <c r="R173" s="203">
        <f>SUM(R174:R205)</f>
        <v>112.74974999999999</v>
      </c>
      <c r="S173" s="202"/>
      <c r="T173" s="204">
        <f>SUM(T174:T205)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05" t="s">
        <v>77</v>
      </c>
      <c r="AT173" s="206" t="s">
        <v>68</v>
      </c>
      <c r="AU173" s="206" t="s">
        <v>77</v>
      </c>
      <c r="AY173" s="205" t="s">
        <v>151</v>
      </c>
      <c r="BK173" s="207">
        <f>SUM(BK174:BK205)</f>
        <v>0</v>
      </c>
    </row>
    <row r="174" s="2" customFormat="1" ht="37.8" customHeight="1">
      <c r="A174" s="41"/>
      <c r="B174" s="42"/>
      <c r="C174" s="208" t="s">
        <v>354</v>
      </c>
      <c r="D174" s="208" t="s">
        <v>152</v>
      </c>
      <c r="E174" s="209" t="s">
        <v>487</v>
      </c>
      <c r="F174" s="210" t="s">
        <v>488</v>
      </c>
      <c r="G174" s="211" t="s">
        <v>245</v>
      </c>
      <c r="H174" s="212">
        <v>2014.8</v>
      </c>
      <c r="I174" s="213"/>
      <c r="J174" s="214">
        <f>ROUND(I174*H174,2)</f>
        <v>0</v>
      </c>
      <c r="K174" s="210" t="s">
        <v>239</v>
      </c>
      <c r="L174" s="47"/>
      <c r="M174" s="215" t="s">
        <v>19</v>
      </c>
      <c r="N174" s="216" t="s">
        <v>40</v>
      </c>
      <c r="O174" s="87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150</v>
      </c>
      <c r="AT174" s="219" t="s">
        <v>152</v>
      </c>
      <c r="AU174" s="219" t="s">
        <v>79</v>
      </c>
      <c r="AY174" s="20" t="s">
        <v>151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77</v>
      </c>
      <c r="BK174" s="220">
        <f>ROUND(I174*H174,2)</f>
        <v>0</v>
      </c>
      <c r="BL174" s="20" t="s">
        <v>150</v>
      </c>
      <c r="BM174" s="219" t="s">
        <v>944</v>
      </c>
    </row>
    <row r="175" s="2" customFormat="1">
      <c r="A175" s="41"/>
      <c r="B175" s="42"/>
      <c r="C175" s="43"/>
      <c r="D175" s="245" t="s">
        <v>241</v>
      </c>
      <c r="E175" s="43"/>
      <c r="F175" s="246" t="s">
        <v>490</v>
      </c>
      <c r="G175" s="43"/>
      <c r="H175" s="43"/>
      <c r="I175" s="247"/>
      <c r="J175" s="43"/>
      <c r="K175" s="43"/>
      <c r="L175" s="47"/>
      <c r="M175" s="248"/>
      <c r="N175" s="24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241</v>
      </c>
      <c r="AU175" s="20" t="s">
        <v>79</v>
      </c>
    </row>
    <row r="176" s="12" customFormat="1">
      <c r="A176" s="12"/>
      <c r="B176" s="221"/>
      <c r="C176" s="222"/>
      <c r="D176" s="223" t="s">
        <v>175</v>
      </c>
      <c r="E176" s="224" t="s">
        <v>19</v>
      </c>
      <c r="F176" s="225" t="s">
        <v>945</v>
      </c>
      <c r="G176" s="222"/>
      <c r="H176" s="226">
        <v>2014.8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2" t="s">
        <v>175</v>
      </c>
      <c r="AU176" s="232" t="s">
        <v>79</v>
      </c>
      <c r="AV176" s="12" t="s">
        <v>79</v>
      </c>
      <c r="AW176" s="12" t="s">
        <v>31</v>
      </c>
      <c r="AX176" s="12" t="s">
        <v>69</v>
      </c>
      <c r="AY176" s="232" t="s">
        <v>151</v>
      </c>
    </row>
    <row r="177" s="14" customFormat="1">
      <c r="A177" s="14"/>
      <c r="B177" s="250"/>
      <c r="C177" s="251"/>
      <c r="D177" s="223" t="s">
        <v>175</v>
      </c>
      <c r="E177" s="252" t="s">
        <v>19</v>
      </c>
      <c r="F177" s="253" t="s">
        <v>249</v>
      </c>
      <c r="G177" s="251"/>
      <c r="H177" s="254">
        <v>2014.8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175</v>
      </c>
      <c r="AU177" s="260" t="s">
        <v>79</v>
      </c>
      <c r="AV177" s="14" t="s">
        <v>150</v>
      </c>
      <c r="AW177" s="14" t="s">
        <v>31</v>
      </c>
      <c r="AX177" s="14" t="s">
        <v>77</v>
      </c>
      <c r="AY177" s="260" t="s">
        <v>151</v>
      </c>
    </row>
    <row r="178" s="2" customFormat="1" ht="16.5" customHeight="1">
      <c r="A178" s="41"/>
      <c r="B178" s="42"/>
      <c r="C178" s="261" t="s">
        <v>359</v>
      </c>
      <c r="D178" s="261" t="s">
        <v>349</v>
      </c>
      <c r="E178" s="262" t="s">
        <v>494</v>
      </c>
      <c r="F178" s="263" t="s">
        <v>495</v>
      </c>
      <c r="G178" s="264" t="s">
        <v>332</v>
      </c>
      <c r="H178" s="265">
        <v>39.744</v>
      </c>
      <c r="I178" s="266"/>
      <c r="J178" s="267">
        <f>ROUND(I178*H178,2)</f>
        <v>0</v>
      </c>
      <c r="K178" s="263" t="s">
        <v>239</v>
      </c>
      <c r="L178" s="268"/>
      <c r="M178" s="269" t="s">
        <v>19</v>
      </c>
      <c r="N178" s="270" t="s">
        <v>40</v>
      </c>
      <c r="O178" s="87"/>
      <c r="P178" s="217">
        <f>O178*H178</f>
        <v>0</v>
      </c>
      <c r="Q178" s="217">
        <v>1</v>
      </c>
      <c r="R178" s="217">
        <f>Q178*H178</f>
        <v>39.744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181</v>
      </c>
      <c r="AT178" s="219" t="s">
        <v>349</v>
      </c>
      <c r="AU178" s="219" t="s">
        <v>79</v>
      </c>
      <c r="AY178" s="20" t="s">
        <v>151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77</v>
      </c>
      <c r="BK178" s="220">
        <f>ROUND(I178*H178,2)</f>
        <v>0</v>
      </c>
      <c r="BL178" s="20" t="s">
        <v>150</v>
      </c>
      <c r="BM178" s="219" t="s">
        <v>946</v>
      </c>
    </row>
    <row r="179" s="12" customFormat="1">
      <c r="A179" s="12"/>
      <c r="B179" s="221"/>
      <c r="C179" s="222"/>
      <c r="D179" s="223" t="s">
        <v>175</v>
      </c>
      <c r="E179" s="224" t="s">
        <v>19</v>
      </c>
      <c r="F179" s="225" t="s">
        <v>947</v>
      </c>
      <c r="G179" s="222"/>
      <c r="H179" s="226">
        <v>39.744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175</v>
      </c>
      <c r="AU179" s="232" t="s">
        <v>79</v>
      </c>
      <c r="AV179" s="12" t="s">
        <v>79</v>
      </c>
      <c r="AW179" s="12" t="s">
        <v>31</v>
      </c>
      <c r="AX179" s="12" t="s">
        <v>69</v>
      </c>
      <c r="AY179" s="232" t="s">
        <v>151</v>
      </c>
    </row>
    <row r="180" s="14" customFormat="1">
      <c r="A180" s="14"/>
      <c r="B180" s="250"/>
      <c r="C180" s="251"/>
      <c r="D180" s="223" t="s">
        <v>175</v>
      </c>
      <c r="E180" s="252" t="s">
        <v>19</v>
      </c>
      <c r="F180" s="253" t="s">
        <v>249</v>
      </c>
      <c r="G180" s="251"/>
      <c r="H180" s="254">
        <v>39.744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175</v>
      </c>
      <c r="AU180" s="260" t="s">
        <v>79</v>
      </c>
      <c r="AV180" s="14" t="s">
        <v>150</v>
      </c>
      <c r="AW180" s="14" t="s">
        <v>31</v>
      </c>
      <c r="AX180" s="14" t="s">
        <v>77</v>
      </c>
      <c r="AY180" s="260" t="s">
        <v>151</v>
      </c>
    </row>
    <row r="181" s="2" customFormat="1" ht="21.75" customHeight="1">
      <c r="A181" s="41"/>
      <c r="B181" s="42"/>
      <c r="C181" s="208" t="s">
        <v>367</v>
      </c>
      <c r="D181" s="208" t="s">
        <v>152</v>
      </c>
      <c r="E181" s="209" t="s">
        <v>499</v>
      </c>
      <c r="F181" s="210" t="s">
        <v>500</v>
      </c>
      <c r="G181" s="211" t="s">
        <v>245</v>
      </c>
      <c r="H181" s="212">
        <v>3836.4000000000001</v>
      </c>
      <c r="I181" s="213"/>
      <c r="J181" s="214">
        <f>ROUND(I181*H181,2)</f>
        <v>0</v>
      </c>
      <c r="K181" s="210" t="s">
        <v>239</v>
      </c>
      <c r="L181" s="47"/>
      <c r="M181" s="215" t="s">
        <v>19</v>
      </c>
      <c r="N181" s="216" t="s">
        <v>40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150</v>
      </c>
      <c r="AT181" s="219" t="s">
        <v>152</v>
      </c>
      <c r="AU181" s="219" t="s">
        <v>79</v>
      </c>
      <c r="AY181" s="20" t="s">
        <v>151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77</v>
      </c>
      <c r="BK181" s="220">
        <f>ROUND(I181*H181,2)</f>
        <v>0</v>
      </c>
      <c r="BL181" s="20" t="s">
        <v>150</v>
      </c>
      <c r="BM181" s="219" t="s">
        <v>948</v>
      </c>
    </row>
    <row r="182" s="2" customFormat="1">
      <c r="A182" s="41"/>
      <c r="B182" s="42"/>
      <c r="C182" s="43"/>
      <c r="D182" s="245" t="s">
        <v>241</v>
      </c>
      <c r="E182" s="43"/>
      <c r="F182" s="246" t="s">
        <v>502</v>
      </c>
      <c r="G182" s="43"/>
      <c r="H182" s="43"/>
      <c r="I182" s="247"/>
      <c r="J182" s="43"/>
      <c r="K182" s="43"/>
      <c r="L182" s="47"/>
      <c r="M182" s="248"/>
      <c r="N182" s="24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241</v>
      </c>
      <c r="AU182" s="20" t="s">
        <v>79</v>
      </c>
    </row>
    <row r="183" s="12" customFormat="1">
      <c r="A183" s="12"/>
      <c r="B183" s="221"/>
      <c r="C183" s="222"/>
      <c r="D183" s="223" t="s">
        <v>175</v>
      </c>
      <c r="E183" s="224" t="s">
        <v>19</v>
      </c>
      <c r="F183" s="225" t="s">
        <v>949</v>
      </c>
      <c r="G183" s="222"/>
      <c r="H183" s="226">
        <v>2014.8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2" t="s">
        <v>175</v>
      </c>
      <c r="AU183" s="232" t="s">
        <v>79</v>
      </c>
      <c r="AV183" s="12" t="s">
        <v>79</v>
      </c>
      <c r="AW183" s="12" t="s">
        <v>31</v>
      </c>
      <c r="AX183" s="12" t="s">
        <v>69</v>
      </c>
      <c r="AY183" s="232" t="s">
        <v>151</v>
      </c>
    </row>
    <row r="184" s="12" customFormat="1">
      <c r="A184" s="12"/>
      <c r="B184" s="221"/>
      <c r="C184" s="222"/>
      <c r="D184" s="223" t="s">
        <v>175</v>
      </c>
      <c r="E184" s="224" t="s">
        <v>19</v>
      </c>
      <c r="F184" s="225" t="s">
        <v>950</v>
      </c>
      <c r="G184" s="222"/>
      <c r="H184" s="226">
        <v>1821.5999999999999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2" t="s">
        <v>175</v>
      </c>
      <c r="AU184" s="232" t="s">
        <v>79</v>
      </c>
      <c r="AV184" s="12" t="s">
        <v>79</v>
      </c>
      <c r="AW184" s="12" t="s">
        <v>31</v>
      </c>
      <c r="AX184" s="12" t="s">
        <v>69</v>
      </c>
      <c r="AY184" s="232" t="s">
        <v>151</v>
      </c>
    </row>
    <row r="185" s="14" customFormat="1">
      <c r="A185" s="14"/>
      <c r="B185" s="250"/>
      <c r="C185" s="251"/>
      <c r="D185" s="223" t="s">
        <v>175</v>
      </c>
      <c r="E185" s="252" t="s">
        <v>19</v>
      </c>
      <c r="F185" s="253" t="s">
        <v>249</v>
      </c>
      <c r="G185" s="251"/>
      <c r="H185" s="254">
        <v>3836.3999999999996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175</v>
      </c>
      <c r="AU185" s="260" t="s">
        <v>79</v>
      </c>
      <c r="AV185" s="14" t="s">
        <v>150</v>
      </c>
      <c r="AW185" s="14" t="s">
        <v>31</v>
      </c>
      <c r="AX185" s="14" t="s">
        <v>77</v>
      </c>
      <c r="AY185" s="260" t="s">
        <v>151</v>
      </c>
    </row>
    <row r="186" s="2" customFormat="1" ht="21.75" customHeight="1">
      <c r="A186" s="41"/>
      <c r="B186" s="42"/>
      <c r="C186" s="208" t="s">
        <v>373</v>
      </c>
      <c r="D186" s="208" t="s">
        <v>152</v>
      </c>
      <c r="E186" s="209" t="s">
        <v>506</v>
      </c>
      <c r="F186" s="210" t="s">
        <v>507</v>
      </c>
      <c r="G186" s="211" t="s">
        <v>245</v>
      </c>
      <c r="H186" s="212">
        <v>211.34999999999999</v>
      </c>
      <c r="I186" s="213"/>
      <c r="J186" s="214">
        <f>ROUND(I186*H186,2)</f>
        <v>0</v>
      </c>
      <c r="K186" s="210" t="s">
        <v>239</v>
      </c>
      <c r="L186" s="47"/>
      <c r="M186" s="215" t="s">
        <v>19</v>
      </c>
      <c r="N186" s="216" t="s">
        <v>40</v>
      </c>
      <c r="O186" s="87"/>
      <c r="P186" s="217">
        <f>O186*H186</f>
        <v>0</v>
      </c>
      <c r="Q186" s="217">
        <v>0.34499999999999997</v>
      </c>
      <c r="R186" s="217">
        <f>Q186*H186</f>
        <v>72.915749999999989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150</v>
      </c>
      <c r="AT186" s="219" t="s">
        <v>152</v>
      </c>
      <c r="AU186" s="219" t="s">
        <v>79</v>
      </c>
      <c r="AY186" s="20" t="s">
        <v>151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77</v>
      </c>
      <c r="BK186" s="220">
        <f>ROUND(I186*H186,2)</f>
        <v>0</v>
      </c>
      <c r="BL186" s="20" t="s">
        <v>150</v>
      </c>
      <c r="BM186" s="219" t="s">
        <v>951</v>
      </c>
    </row>
    <row r="187" s="2" customFormat="1">
      <c r="A187" s="41"/>
      <c r="B187" s="42"/>
      <c r="C187" s="43"/>
      <c r="D187" s="245" t="s">
        <v>241</v>
      </c>
      <c r="E187" s="43"/>
      <c r="F187" s="246" t="s">
        <v>509</v>
      </c>
      <c r="G187" s="43"/>
      <c r="H187" s="43"/>
      <c r="I187" s="247"/>
      <c r="J187" s="43"/>
      <c r="K187" s="43"/>
      <c r="L187" s="47"/>
      <c r="M187" s="248"/>
      <c r="N187" s="249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241</v>
      </c>
      <c r="AU187" s="20" t="s">
        <v>79</v>
      </c>
    </row>
    <row r="188" s="12" customFormat="1">
      <c r="A188" s="12"/>
      <c r="B188" s="221"/>
      <c r="C188" s="222"/>
      <c r="D188" s="223" t="s">
        <v>175</v>
      </c>
      <c r="E188" s="224" t="s">
        <v>19</v>
      </c>
      <c r="F188" s="225" t="s">
        <v>952</v>
      </c>
      <c r="G188" s="222"/>
      <c r="H188" s="226">
        <v>211.34999999999999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2" t="s">
        <v>175</v>
      </c>
      <c r="AU188" s="232" t="s">
        <v>79</v>
      </c>
      <c r="AV188" s="12" t="s">
        <v>79</v>
      </c>
      <c r="AW188" s="12" t="s">
        <v>31</v>
      </c>
      <c r="AX188" s="12" t="s">
        <v>69</v>
      </c>
      <c r="AY188" s="232" t="s">
        <v>151</v>
      </c>
    </row>
    <row r="189" s="14" customFormat="1">
      <c r="A189" s="14"/>
      <c r="B189" s="250"/>
      <c r="C189" s="251"/>
      <c r="D189" s="223" t="s">
        <v>175</v>
      </c>
      <c r="E189" s="252" t="s">
        <v>19</v>
      </c>
      <c r="F189" s="253" t="s">
        <v>249</v>
      </c>
      <c r="G189" s="251"/>
      <c r="H189" s="254">
        <v>211.34999999999999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175</v>
      </c>
      <c r="AU189" s="260" t="s">
        <v>79</v>
      </c>
      <c r="AV189" s="14" t="s">
        <v>150</v>
      </c>
      <c r="AW189" s="14" t="s">
        <v>31</v>
      </c>
      <c r="AX189" s="14" t="s">
        <v>77</v>
      </c>
      <c r="AY189" s="260" t="s">
        <v>151</v>
      </c>
    </row>
    <row r="190" s="2" customFormat="1" ht="24.15" customHeight="1">
      <c r="A190" s="41"/>
      <c r="B190" s="42"/>
      <c r="C190" s="208" t="s">
        <v>379</v>
      </c>
      <c r="D190" s="208" t="s">
        <v>152</v>
      </c>
      <c r="E190" s="209" t="s">
        <v>512</v>
      </c>
      <c r="F190" s="210" t="s">
        <v>513</v>
      </c>
      <c r="G190" s="211" t="s">
        <v>245</v>
      </c>
      <c r="H190" s="212">
        <v>1380</v>
      </c>
      <c r="I190" s="213"/>
      <c r="J190" s="214">
        <f>ROUND(I190*H190,2)</f>
        <v>0</v>
      </c>
      <c r="K190" s="210" t="s">
        <v>239</v>
      </c>
      <c r="L190" s="47"/>
      <c r="M190" s="215" t="s">
        <v>19</v>
      </c>
      <c r="N190" s="216" t="s">
        <v>40</v>
      </c>
      <c r="O190" s="87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150</v>
      </c>
      <c r="AT190" s="219" t="s">
        <v>152</v>
      </c>
      <c r="AU190" s="219" t="s">
        <v>79</v>
      </c>
      <c r="AY190" s="20" t="s">
        <v>151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77</v>
      </c>
      <c r="BK190" s="220">
        <f>ROUND(I190*H190,2)</f>
        <v>0</v>
      </c>
      <c r="BL190" s="20" t="s">
        <v>150</v>
      </c>
      <c r="BM190" s="219" t="s">
        <v>953</v>
      </c>
    </row>
    <row r="191" s="2" customFormat="1">
      <c r="A191" s="41"/>
      <c r="B191" s="42"/>
      <c r="C191" s="43"/>
      <c r="D191" s="245" t="s">
        <v>241</v>
      </c>
      <c r="E191" s="43"/>
      <c r="F191" s="246" t="s">
        <v>515</v>
      </c>
      <c r="G191" s="43"/>
      <c r="H191" s="43"/>
      <c r="I191" s="247"/>
      <c r="J191" s="43"/>
      <c r="K191" s="43"/>
      <c r="L191" s="47"/>
      <c r="M191" s="248"/>
      <c r="N191" s="249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241</v>
      </c>
      <c r="AU191" s="20" t="s">
        <v>79</v>
      </c>
    </row>
    <row r="192" s="12" customFormat="1">
      <c r="A192" s="12"/>
      <c r="B192" s="221"/>
      <c r="C192" s="222"/>
      <c r="D192" s="223" t="s">
        <v>175</v>
      </c>
      <c r="E192" s="224" t="s">
        <v>19</v>
      </c>
      <c r="F192" s="225" t="s">
        <v>954</v>
      </c>
      <c r="G192" s="222"/>
      <c r="H192" s="226">
        <v>1380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175</v>
      </c>
      <c r="AU192" s="232" t="s">
        <v>79</v>
      </c>
      <c r="AV192" s="12" t="s">
        <v>79</v>
      </c>
      <c r="AW192" s="12" t="s">
        <v>31</v>
      </c>
      <c r="AX192" s="12" t="s">
        <v>69</v>
      </c>
      <c r="AY192" s="232" t="s">
        <v>151</v>
      </c>
    </row>
    <row r="193" s="14" customFormat="1">
      <c r="A193" s="14"/>
      <c r="B193" s="250"/>
      <c r="C193" s="251"/>
      <c r="D193" s="223" t="s">
        <v>175</v>
      </c>
      <c r="E193" s="252" t="s">
        <v>19</v>
      </c>
      <c r="F193" s="253" t="s">
        <v>249</v>
      </c>
      <c r="G193" s="251"/>
      <c r="H193" s="254">
        <v>1380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175</v>
      </c>
      <c r="AU193" s="260" t="s">
        <v>79</v>
      </c>
      <c r="AV193" s="14" t="s">
        <v>150</v>
      </c>
      <c r="AW193" s="14" t="s">
        <v>31</v>
      </c>
      <c r="AX193" s="14" t="s">
        <v>77</v>
      </c>
      <c r="AY193" s="260" t="s">
        <v>151</v>
      </c>
    </row>
    <row r="194" s="2" customFormat="1" ht="21.75" customHeight="1">
      <c r="A194" s="41"/>
      <c r="B194" s="42"/>
      <c r="C194" s="208" t="s">
        <v>385</v>
      </c>
      <c r="D194" s="208" t="s">
        <v>152</v>
      </c>
      <c r="E194" s="209" t="s">
        <v>518</v>
      </c>
      <c r="F194" s="210" t="s">
        <v>519</v>
      </c>
      <c r="G194" s="211" t="s">
        <v>245</v>
      </c>
      <c r="H194" s="212">
        <v>1380</v>
      </c>
      <c r="I194" s="213"/>
      <c r="J194" s="214">
        <f>ROUND(I194*H194,2)</f>
        <v>0</v>
      </c>
      <c r="K194" s="210" t="s">
        <v>239</v>
      </c>
      <c r="L194" s="47"/>
      <c r="M194" s="215" t="s">
        <v>19</v>
      </c>
      <c r="N194" s="216" t="s">
        <v>40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150</v>
      </c>
      <c r="AT194" s="219" t="s">
        <v>152</v>
      </c>
      <c r="AU194" s="219" t="s">
        <v>79</v>
      </c>
      <c r="AY194" s="20" t="s">
        <v>151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77</v>
      </c>
      <c r="BK194" s="220">
        <f>ROUND(I194*H194,2)</f>
        <v>0</v>
      </c>
      <c r="BL194" s="20" t="s">
        <v>150</v>
      </c>
      <c r="BM194" s="219" t="s">
        <v>955</v>
      </c>
    </row>
    <row r="195" s="2" customFormat="1">
      <c r="A195" s="41"/>
      <c r="B195" s="42"/>
      <c r="C195" s="43"/>
      <c r="D195" s="245" t="s">
        <v>241</v>
      </c>
      <c r="E195" s="43"/>
      <c r="F195" s="246" t="s">
        <v>521</v>
      </c>
      <c r="G195" s="43"/>
      <c r="H195" s="43"/>
      <c r="I195" s="247"/>
      <c r="J195" s="43"/>
      <c r="K195" s="43"/>
      <c r="L195" s="47"/>
      <c r="M195" s="248"/>
      <c r="N195" s="24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241</v>
      </c>
      <c r="AU195" s="20" t="s">
        <v>79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956</v>
      </c>
      <c r="G196" s="222"/>
      <c r="H196" s="226">
        <v>1380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69</v>
      </c>
      <c r="AY196" s="232" t="s">
        <v>151</v>
      </c>
    </row>
    <row r="197" s="14" customFormat="1">
      <c r="A197" s="14"/>
      <c r="B197" s="250"/>
      <c r="C197" s="251"/>
      <c r="D197" s="223" t="s">
        <v>175</v>
      </c>
      <c r="E197" s="252" t="s">
        <v>19</v>
      </c>
      <c r="F197" s="253" t="s">
        <v>249</v>
      </c>
      <c r="G197" s="251"/>
      <c r="H197" s="254">
        <v>1380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175</v>
      </c>
      <c r="AU197" s="260" t="s">
        <v>79</v>
      </c>
      <c r="AV197" s="14" t="s">
        <v>150</v>
      </c>
      <c r="AW197" s="14" t="s">
        <v>31</v>
      </c>
      <c r="AX197" s="14" t="s">
        <v>77</v>
      </c>
      <c r="AY197" s="260" t="s">
        <v>151</v>
      </c>
    </row>
    <row r="198" s="2" customFormat="1" ht="24.15" customHeight="1">
      <c r="A198" s="41"/>
      <c r="B198" s="42"/>
      <c r="C198" s="208" t="s">
        <v>391</v>
      </c>
      <c r="D198" s="208" t="s">
        <v>152</v>
      </c>
      <c r="E198" s="209" t="s">
        <v>524</v>
      </c>
      <c r="F198" s="210" t="s">
        <v>525</v>
      </c>
      <c r="G198" s="211" t="s">
        <v>245</v>
      </c>
      <c r="H198" s="212">
        <v>1380</v>
      </c>
      <c r="I198" s="213"/>
      <c r="J198" s="214">
        <f>ROUND(I198*H198,2)</f>
        <v>0</v>
      </c>
      <c r="K198" s="210" t="s">
        <v>239</v>
      </c>
      <c r="L198" s="47"/>
      <c r="M198" s="215" t="s">
        <v>19</v>
      </c>
      <c r="N198" s="216" t="s">
        <v>40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150</v>
      </c>
      <c r="AT198" s="219" t="s">
        <v>152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150</v>
      </c>
      <c r="BM198" s="219" t="s">
        <v>957</v>
      </c>
    </row>
    <row r="199" s="2" customFormat="1">
      <c r="A199" s="41"/>
      <c r="B199" s="42"/>
      <c r="C199" s="43"/>
      <c r="D199" s="245" t="s">
        <v>241</v>
      </c>
      <c r="E199" s="43"/>
      <c r="F199" s="246" t="s">
        <v>527</v>
      </c>
      <c r="G199" s="43"/>
      <c r="H199" s="43"/>
      <c r="I199" s="247"/>
      <c r="J199" s="43"/>
      <c r="K199" s="43"/>
      <c r="L199" s="47"/>
      <c r="M199" s="248"/>
      <c r="N199" s="24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241</v>
      </c>
      <c r="AU199" s="20" t="s">
        <v>79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956</v>
      </c>
      <c r="G200" s="222"/>
      <c r="H200" s="226">
        <v>1380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4" customFormat="1">
      <c r="A201" s="14"/>
      <c r="B201" s="250"/>
      <c r="C201" s="251"/>
      <c r="D201" s="223" t="s">
        <v>175</v>
      </c>
      <c r="E201" s="252" t="s">
        <v>19</v>
      </c>
      <c r="F201" s="253" t="s">
        <v>249</v>
      </c>
      <c r="G201" s="251"/>
      <c r="H201" s="254">
        <v>1380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175</v>
      </c>
      <c r="AU201" s="260" t="s">
        <v>79</v>
      </c>
      <c r="AV201" s="14" t="s">
        <v>150</v>
      </c>
      <c r="AW201" s="14" t="s">
        <v>31</v>
      </c>
      <c r="AX201" s="14" t="s">
        <v>77</v>
      </c>
      <c r="AY201" s="260" t="s">
        <v>151</v>
      </c>
    </row>
    <row r="202" s="2" customFormat="1" ht="16.5" customHeight="1">
      <c r="A202" s="41"/>
      <c r="B202" s="42"/>
      <c r="C202" s="208" t="s">
        <v>397</v>
      </c>
      <c r="D202" s="208" t="s">
        <v>152</v>
      </c>
      <c r="E202" s="209" t="s">
        <v>667</v>
      </c>
      <c r="F202" s="210" t="s">
        <v>668</v>
      </c>
      <c r="G202" s="211" t="s">
        <v>422</v>
      </c>
      <c r="H202" s="212">
        <v>25</v>
      </c>
      <c r="I202" s="213"/>
      <c r="J202" s="214">
        <f>ROUND(I202*H202,2)</f>
        <v>0</v>
      </c>
      <c r="K202" s="210" t="s">
        <v>239</v>
      </c>
      <c r="L202" s="47"/>
      <c r="M202" s="215" t="s">
        <v>19</v>
      </c>
      <c r="N202" s="216" t="s">
        <v>40</v>
      </c>
      <c r="O202" s="87"/>
      <c r="P202" s="217">
        <f>O202*H202</f>
        <v>0</v>
      </c>
      <c r="Q202" s="217">
        <v>0.0035999999999999999</v>
      </c>
      <c r="R202" s="217">
        <f>Q202*H202</f>
        <v>0.089999999999999997</v>
      </c>
      <c r="S202" s="217">
        <v>0</v>
      </c>
      <c r="T202" s="21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150</v>
      </c>
      <c r="AT202" s="219" t="s">
        <v>152</v>
      </c>
      <c r="AU202" s="219" t="s">
        <v>79</v>
      </c>
      <c r="AY202" s="20" t="s">
        <v>151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77</v>
      </c>
      <c r="BK202" s="220">
        <f>ROUND(I202*H202,2)</f>
        <v>0</v>
      </c>
      <c r="BL202" s="20" t="s">
        <v>150</v>
      </c>
      <c r="BM202" s="219" t="s">
        <v>958</v>
      </c>
    </row>
    <row r="203" s="2" customFormat="1">
      <c r="A203" s="41"/>
      <c r="B203" s="42"/>
      <c r="C203" s="43"/>
      <c r="D203" s="245" t="s">
        <v>241</v>
      </c>
      <c r="E203" s="43"/>
      <c r="F203" s="246" t="s">
        <v>670</v>
      </c>
      <c r="G203" s="43"/>
      <c r="H203" s="43"/>
      <c r="I203" s="247"/>
      <c r="J203" s="43"/>
      <c r="K203" s="43"/>
      <c r="L203" s="47"/>
      <c r="M203" s="248"/>
      <c r="N203" s="249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241</v>
      </c>
      <c r="AU203" s="20" t="s">
        <v>79</v>
      </c>
    </row>
    <row r="204" s="12" customFormat="1">
      <c r="A204" s="12"/>
      <c r="B204" s="221"/>
      <c r="C204" s="222"/>
      <c r="D204" s="223" t="s">
        <v>175</v>
      </c>
      <c r="E204" s="224" t="s">
        <v>19</v>
      </c>
      <c r="F204" s="225" t="s">
        <v>959</v>
      </c>
      <c r="G204" s="222"/>
      <c r="H204" s="226">
        <v>25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2" t="s">
        <v>175</v>
      </c>
      <c r="AU204" s="232" t="s">
        <v>79</v>
      </c>
      <c r="AV204" s="12" t="s">
        <v>79</v>
      </c>
      <c r="AW204" s="12" t="s">
        <v>31</v>
      </c>
      <c r="AX204" s="12" t="s">
        <v>69</v>
      </c>
      <c r="AY204" s="232" t="s">
        <v>151</v>
      </c>
    </row>
    <row r="205" s="14" customFormat="1">
      <c r="A205" s="14"/>
      <c r="B205" s="250"/>
      <c r="C205" s="251"/>
      <c r="D205" s="223" t="s">
        <v>175</v>
      </c>
      <c r="E205" s="252" t="s">
        <v>19</v>
      </c>
      <c r="F205" s="253" t="s">
        <v>249</v>
      </c>
      <c r="G205" s="251"/>
      <c r="H205" s="254">
        <v>25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175</v>
      </c>
      <c r="AU205" s="260" t="s">
        <v>79</v>
      </c>
      <c r="AV205" s="14" t="s">
        <v>150</v>
      </c>
      <c r="AW205" s="14" t="s">
        <v>31</v>
      </c>
      <c r="AX205" s="14" t="s">
        <v>77</v>
      </c>
      <c r="AY205" s="260" t="s">
        <v>151</v>
      </c>
    </row>
    <row r="206" s="11" customFormat="1" ht="22.8" customHeight="1">
      <c r="A206" s="11"/>
      <c r="B206" s="194"/>
      <c r="C206" s="195"/>
      <c r="D206" s="196" t="s">
        <v>68</v>
      </c>
      <c r="E206" s="243" t="s">
        <v>185</v>
      </c>
      <c r="F206" s="243" t="s">
        <v>554</v>
      </c>
      <c r="G206" s="195"/>
      <c r="H206" s="195"/>
      <c r="I206" s="198"/>
      <c r="J206" s="244">
        <f>BK206</f>
        <v>0</v>
      </c>
      <c r="K206" s="195"/>
      <c r="L206" s="200"/>
      <c r="M206" s="201"/>
      <c r="N206" s="202"/>
      <c r="O206" s="202"/>
      <c r="P206" s="203">
        <f>SUM(P207:P216)</f>
        <v>0</v>
      </c>
      <c r="Q206" s="202"/>
      <c r="R206" s="203">
        <f>SUM(R207:R216)</f>
        <v>0.0083999999999999995</v>
      </c>
      <c r="S206" s="202"/>
      <c r="T206" s="204">
        <f>SUM(T207:T216)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205" t="s">
        <v>77</v>
      </c>
      <c r="AT206" s="206" t="s">
        <v>68</v>
      </c>
      <c r="AU206" s="206" t="s">
        <v>77</v>
      </c>
      <c r="AY206" s="205" t="s">
        <v>151</v>
      </c>
      <c r="BK206" s="207">
        <f>SUM(BK207:BK216)</f>
        <v>0</v>
      </c>
    </row>
    <row r="207" s="2" customFormat="1" ht="21.75" customHeight="1">
      <c r="A207" s="41"/>
      <c r="B207" s="42"/>
      <c r="C207" s="208" t="s">
        <v>402</v>
      </c>
      <c r="D207" s="208" t="s">
        <v>152</v>
      </c>
      <c r="E207" s="209" t="s">
        <v>556</v>
      </c>
      <c r="F207" s="210" t="s">
        <v>557</v>
      </c>
      <c r="G207" s="211" t="s">
        <v>238</v>
      </c>
      <c r="H207" s="212">
        <v>4</v>
      </c>
      <c r="I207" s="213"/>
      <c r="J207" s="214">
        <f>ROUND(I207*H207,2)</f>
        <v>0</v>
      </c>
      <c r="K207" s="210" t="s">
        <v>239</v>
      </c>
      <c r="L207" s="47"/>
      <c r="M207" s="215" t="s">
        <v>19</v>
      </c>
      <c r="N207" s="216" t="s">
        <v>40</v>
      </c>
      <c r="O207" s="87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9" t="s">
        <v>150</v>
      </c>
      <c r="AT207" s="219" t="s">
        <v>152</v>
      </c>
      <c r="AU207" s="219" t="s">
        <v>79</v>
      </c>
      <c r="AY207" s="20" t="s">
        <v>151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20" t="s">
        <v>77</v>
      </c>
      <c r="BK207" s="220">
        <f>ROUND(I207*H207,2)</f>
        <v>0</v>
      </c>
      <c r="BL207" s="20" t="s">
        <v>150</v>
      </c>
      <c r="BM207" s="219" t="s">
        <v>960</v>
      </c>
    </row>
    <row r="208" s="2" customFormat="1">
      <c r="A208" s="41"/>
      <c r="B208" s="42"/>
      <c r="C208" s="43"/>
      <c r="D208" s="245" t="s">
        <v>241</v>
      </c>
      <c r="E208" s="43"/>
      <c r="F208" s="246" t="s">
        <v>559</v>
      </c>
      <c r="G208" s="43"/>
      <c r="H208" s="43"/>
      <c r="I208" s="247"/>
      <c r="J208" s="43"/>
      <c r="K208" s="43"/>
      <c r="L208" s="47"/>
      <c r="M208" s="248"/>
      <c r="N208" s="249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241</v>
      </c>
      <c r="AU208" s="20" t="s">
        <v>79</v>
      </c>
    </row>
    <row r="209" s="12" customFormat="1">
      <c r="A209" s="12"/>
      <c r="B209" s="221"/>
      <c r="C209" s="222"/>
      <c r="D209" s="223" t="s">
        <v>175</v>
      </c>
      <c r="E209" s="224" t="s">
        <v>19</v>
      </c>
      <c r="F209" s="225" t="s">
        <v>150</v>
      </c>
      <c r="G209" s="222"/>
      <c r="H209" s="226">
        <v>4</v>
      </c>
      <c r="I209" s="227"/>
      <c r="J209" s="222"/>
      <c r="K209" s="222"/>
      <c r="L209" s="228"/>
      <c r="M209" s="229"/>
      <c r="N209" s="230"/>
      <c r="O209" s="230"/>
      <c r="P209" s="230"/>
      <c r="Q209" s="230"/>
      <c r="R209" s="230"/>
      <c r="S209" s="230"/>
      <c r="T209" s="231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2" t="s">
        <v>175</v>
      </c>
      <c r="AU209" s="232" t="s">
        <v>79</v>
      </c>
      <c r="AV209" s="12" t="s">
        <v>79</v>
      </c>
      <c r="AW209" s="12" t="s">
        <v>31</v>
      </c>
      <c r="AX209" s="12" t="s">
        <v>77</v>
      </c>
      <c r="AY209" s="232" t="s">
        <v>151</v>
      </c>
    </row>
    <row r="210" s="2" customFormat="1" ht="16.5" customHeight="1">
      <c r="A210" s="41"/>
      <c r="B210" s="42"/>
      <c r="C210" s="261" t="s">
        <v>407</v>
      </c>
      <c r="D210" s="261" t="s">
        <v>349</v>
      </c>
      <c r="E210" s="262" t="s">
        <v>561</v>
      </c>
      <c r="F210" s="263" t="s">
        <v>562</v>
      </c>
      <c r="G210" s="264" t="s">
        <v>238</v>
      </c>
      <c r="H210" s="265">
        <v>4</v>
      </c>
      <c r="I210" s="266"/>
      <c r="J210" s="267">
        <f>ROUND(I210*H210,2)</f>
        <v>0</v>
      </c>
      <c r="K210" s="263" t="s">
        <v>239</v>
      </c>
      <c r="L210" s="268"/>
      <c r="M210" s="269" t="s">
        <v>19</v>
      </c>
      <c r="N210" s="270" t="s">
        <v>40</v>
      </c>
      <c r="O210" s="87"/>
      <c r="P210" s="217">
        <f>O210*H210</f>
        <v>0</v>
      </c>
      <c r="Q210" s="217">
        <v>0.0020999999999999999</v>
      </c>
      <c r="R210" s="217">
        <f>Q210*H210</f>
        <v>0.0083999999999999995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181</v>
      </c>
      <c r="AT210" s="219" t="s">
        <v>349</v>
      </c>
      <c r="AU210" s="219" t="s">
        <v>79</v>
      </c>
      <c r="AY210" s="20" t="s">
        <v>151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77</v>
      </c>
      <c r="BK210" s="220">
        <f>ROUND(I210*H210,2)</f>
        <v>0</v>
      </c>
      <c r="BL210" s="20" t="s">
        <v>150</v>
      </c>
      <c r="BM210" s="219" t="s">
        <v>961</v>
      </c>
    </row>
    <row r="211" s="12" customFormat="1">
      <c r="A211" s="12"/>
      <c r="B211" s="221"/>
      <c r="C211" s="222"/>
      <c r="D211" s="223" t="s">
        <v>175</v>
      </c>
      <c r="E211" s="224" t="s">
        <v>19</v>
      </c>
      <c r="F211" s="225" t="s">
        <v>962</v>
      </c>
      <c r="G211" s="222"/>
      <c r="H211" s="226">
        <v>4</v>
      </c>
      <c r="I211" s="227"/>
      <c r="J211" s="222"/>
      <c r="K211" s="222"/>
      <c r="L211" s="228"/>
      <c r="M211" s="229"/>
      <c r="N211" s="230"/>
      <c r="O211" s="230"/>
      <c r="P211" s="230"/>
      <c r="Q211" s="230"/>
      <c r="R211" s="230"/>
      <c r="S211" s="230"/>
      <c r="T211" s="231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2" t="s">
        <v>175</v>
      </c>
      <c r="AU211" s="232" t="s">
        <v>79</v>
      </c>
      <c r="AV211" s="12" t="s">
        <v>79</v>
      </c>
      <c r="AW211" s="12" t="s">
        <v>31</v>
      </c>
      <c r="AX211" s="12" t="s">
        <v>69</v>
      </c>
      <c r="AY211" s="232" t="s">
        <v>151</v>
      </c>
    </row>
    <row r="212" s="14" customFormat="1">
      <c r="A212" s="14"/>
      <c r="B212" s="250"/>
      <c r="C212" s="251"/>
      <c r="D212" s="223" t="s">
        <v>175</v>
      </c>
      <c r="E212" s="252" t="s">
        <v>19</v>
      </c>
      <c r="F212" s="253" t="s">
        <v>249</v>
      </c>
      <c r="G212" s="251"/>
      <c r="H212" s="254">
        <v>4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175</v>
      </c>
      <c r="AU212" s="260" t="s">
        <v>79</v>
      </c>
      <c r="AV212" s="14" t="s">
        <v>150</v>
      </c>
      <c r="AW212" s="14" t="s">
        <v>31</v>
      </c>
      <c r="AX212" s="14" t="s">
        <v>77</v>
      </c>
      <c r="AY212" s="260" t="s">
        <v>151</v>
      </c>
    </row>
    <row r="213" s="2" customFormat="1" ht="16.5" customHeight="1">
      <c r="A213" s="41"/>
      <c r="B213" s="42"/>
      <c r="C213" s="208" t="s">
        <v>414</v>
      </c>
      <c r="D213" s="208" t="s">
        <v>152</v>
      </c>
      <c r="E213" s="209" t="s">
        <v>963</v>
      </c>
      <c r="F213" s="210" t="s">
        <v>964</v>
      </c>
      <c r="G213" s="211" t="s">
        <v>422</v>
      </c>
      <c r="H213" s="212">
        <v>15</v>
      </c>
      <c r="I213" s="213"/>
      <c r="J213" s="214">
        <f>ROUND(I213*H213,2)</f>
        <v>0</v>
      </c>
      <c r="K213" s="210" t="s">
        <v>239</v>
      </c>
      <c r="L213" s="47"/>
      <c r="M213" s="215" t="s">
        <v>19</v>
      </c>
      <c r="N213" s="216" t="s">
        <v>40</v>
      </c>
      <c r="O213" s="87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150</v>
      </c>
      <c r="AT213" s="219" t="s">
        <v>152</v>
      </c>
      <c r="AU213" s="219" t="s">
        <v>79</v>
      </c>
      <c r="AY213" s="20" t="s">
        <v>151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77</v>
      </c>
      <c r="BK213" s="220">
        <f>ROUND(I213*H213,2)</f>
        <v>0</v>
      </c>
      <c r="BL213" s="20" t="s">
        <v>150</v>
      </c>
      <c r="BM213" s="219" t="s">
        <v>965</v>
      </c>
    </row>
    <row r="214" s="2" customFormat="1">
      <c r="A214" s="41"/>
      <c r="B214" s="42"/>
      <c r="C214" s="43"/>
      <c r="D214" s="245" t="s">
        <v>241</v>
      </c>
      <c r="E214" s="43"/>
      <c r="F214" s="246" t="s">
        <v>966</v>
      </c>
      <c r="G214" s="43"/>
      <c r="H214" s="43"/>
      <c r="I214" s="247"/>
      <c r="J214" s="43"/>
      <c r="K214" s="43"/>
      <c r="L214" s="47"/>
      <c r="M214" s="248"/>
      <c r="N214" s="249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241</v>
      </c>
      <c r="AU214" s="20" t="s">
        <v>79</v>
      </c>
    </row>
    <row r="215" s="12" customFormat="1">
      <c r="A215" s="12"/>
      <c r="B215" s="221"/>
      <c r="C215" s="222"/>
      <c r="D215" s="223" t="s">
        <v>175</v>
      </c>
      <c r="E215" s="224" t="s">
        <v>19</v>
      </c>
      <c r="F215" s="225" t="s">
        <v>967</v>
      </c>
      <c r="G215" s="222"/>
      <c r="H215" s="226">
        <v>15</v>
      </c>
      <c r="I215" s="227"/>
      <c r="J215" s="222"/>
      <c r="K215" s="222"/>
      <c r="L215" s="228"/>
      <c r="M215" s="229"/>
      <c r="N215" s="230"/>
      <c r="O215" s="230"/>
      <c r="P215" s="230"/>
      <c r="Q215" s="230"/>
      <c r="R215" s="230"/>
      <c r="S215" s="230"/>
      <c r="T215" s="23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32" t="s">
        <v>175</v>
      </c>
      <c r="AU215" s="232" t="s">
        <v>79</v>
      </c>
      <c r="AV215" s="12" t="s">
        <v>79</v>
      </c>
      <c r="AW215" s="12" t="s">
        <v>31</v>
      </c>
      <c r="AX215" s="12" t="s">
        <v>69</v>
      </c>
      <c r="AY215" s="232" t="s">
        <v>151</v>
      </c>
    </row>
    <row r="216" s="14" customFormat="1">
      <c r="A216" s="14"/>
      <c r="B216" s="250"/>
      <c r="C216" s="251"/>
      <c r="D216" s="223" t="s">
        <v>175</v>
      </c>
      <c r="E216" s="252" t="s">
        <v>19</v>
      </c>
      <c r="F216" s="253" t="s">
        <v>249</v>
      </c>
      <c r="G216" s="251"/>
      <c r="H216" s="254">
        <v>15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175</v>
      </c>
      <c r="AU216" s="260" t="s">
        <v>79</v>
      </c>
      <c r="AV216" s="14" t="s">
        <v>150</v>
      </c>
      <c r="AW216" s="14" t="s">
        <v>31</v>
      </c>
      <c r="AX216" s="14" t="s">
        <v>77</v>
      </c>
      <c r="AY216" s="260" t="s">
        <v>151</v>
      </c>
    </row>
    <row r="217" s="11" customFormat="1" ht="22.8" customHeight="1">
      <c r="A217" s="11"/>
      <c r="B217" s="194"/>
      <c r="C217" s="195"/>
      <c r="D217" s="196" t="s">
        <v>68</v>
      </c>
      <c r="E217" s="243" t="s">
        <v>594</v>
      </c>
      <c r="F217" s="243" t="s">
        <v>595</v>
      </c>
      <c r="G217" s="195"/>
      <c r="H217" s="195"/>
      <c r="I217" s="198"/>
      <c r="J217" s="244">
        <f>BK217</f>
        <v>0</v>
      </c>
      <c r="K217" s="195"/>
      <c r="L217" s="200"/>
      <c r="M217" s="201"/>
      <c r="N217" s="202"/>
      <c r="O217" s="202"/>
      <c r="P217" s="203">
        <f>SUM(P218:P219)</f>
        <v>0</v>
      </c>
      <c r="Q217" s="202"/>
      <c r="R217" s="203">
        <f>SUM(R218:R219)</f>
        <v>0</v>
      </c>
      <c r="S217" s="202"/>
      <c r="T217" s="204">
        <f>SUM(T218:T219)</f>
        <v>0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205" t="s">
        <v>77</v>
      </c>
      <c r="AT217" s="206" t="s">
        <v>68</v>
      </c>
      <c r="AU217" s="206" t="s">
        <v>77</v>
      </c>
      <c r="AY217" s="205" t="s">
        <v>151</v>
      </c>
      <c r="BK217" s="207">
        <f>SUM(BK218:BK219)</f>
        <v>0</v>
      </c>
    </row>
    <row r="218" s="2" customFormat="1" ht="24.15" customHeight="1">
      <c r="A218" s="41"/>
      <c r="B218" s="42"/>
      <c r="C218" s="208" t="s">
        <v>419</v>
      </c>
      <c r="D218" s="208" t="s">
        <v>152</v>
      </c>
      <c r="E218" s="209" t="s">
        <v>597</v>
      </c>
      <c r="F218" s="210" t="s">
        <v>598</v>
      </c>
      <c r="G218" s="211" t="s">
        <v>332</v>
      </c>
      <c r="H218" s="212">
        <v>241.959</v>
      </c>
      <c r="I218" s="213"/>
      <c r="J218" s="214">
        <f>ROUND(I218*H218,2)</f>
        <v>0</v>
      </c>
      <c r="K218" s="210" t="s">
        <v>239</v>
      </c>
      <c r="L218" s="47"/>
      <c r="M218" s="215" t="s">
        <v>19</v>
      </c>
      <c r="N218" s="216" t="s">
        <v>40</v>
      </c>
      <c r="O218" s="87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150</v>
      </c>
      <c r="AT218" s="219" t="s">
        <v>152</v>
      </c>
      <c r="AU218" s="219" t="s">
        <v>79</v>
      </c>
      <c r="AY218" s="20" t="s">
        <v>151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77</v>
      </c>
      <c r="BK218" s="220">
        <f>ROUND(I218*H218,2)</f>
        <v>0</v>
      </c>
      <c r="BL218" s="20" t="s">
        <v>150</v>
      </c>
      <c r="BM218" s="219" t="s">
        <v>968</v>
      </c>
    </row>
    <row r="219" s="2" customFormat="1">
      <c r="A219" s="41"/>
      <c r="B219" s="42"/>
      <c r="C219" s="43"/>
      <c r="D219" s="245" t="s">
        <v>241</v>
      </c>
      <c r="E219" s="43"/>
      <c r="F219" s="246" t="s">
        <v>600</v>
      </c>
      <c r="G219" s="43"/>
      <c r="H219" s="43"/>
      <c r="I219" s="247"/>
      <c r="J219" s="43"/>
      <c r="K219" s="43"/>
      <c r="L219" s="47"/>
      <c r="M219" s="271"/>
      <c r="N219" s="272"/>
      <c r="O219" s="235"/>
      <c r="P219" s="235"/>
      <c r="Q219" s="235"/>
      <c r="R219" s="235"/>
      <c r="S219" s="235"/>
      <c r="T219" s="273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241</v>
      </c>
      <c r="AU219" s="20" t="s">
        <v>79</v>
      </c>
    </row>
    <row r="220" s="2" customFormat="1" ht="6.96" customHeight="1">
      <c r="A220" s="41"/>
      <c r="B220" s="62"/>
      <c r="C220" s="63"/>
      <c r="D220" s="63"/>
      <c r="E220" s="63"/>
      <c r="F220" s="63"/>
      <c r="G220" s="63"/>
      <c r="H220" s="63"/>
      <c r="I220" s="63"/>
      <c r="J220" s="63"/>
      <c r="K220" s="63"/>
      <c r="L220" s="47"/>
      <c r="M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</sheetData>
  <sheetProtection sheet="1" autoFilter="0" formatColumns="0" formatRows="0" objects="1" scenarios="1" spinCount="100000" saltValue="WosTdr5X+QwD1YKF+xHlzWGsWKSRbt5LwWaBAS471AoB6fyyjk16e7eiV9SWLozBgq3fz5wryrZBlISrmbdudg==" hashValue="n2sAiTFlWEKa6aGFkyF0YZnK+H6x/3Knc6uH07lnplYyAkDrjNSu83xqVR6QyubkNqH5WB8hRIey9QJBpv9+Sg==" algorithmName="SHA-512" password="CC35"/>
  <autoFilter ref="C84:K2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21151125"/>
    <hyperlink ref="F94" r:id="rId2" display="https://podminky.urs.cz/item/CS_URS_2024_02/122252204"/>
    <hyperlink ref="F98" r:id="rId3" display="https://podminky.urs.cz/item/CS_URS_2024_02/131251100"/>
    <hyperlink ref="F102" r:id="rId4" display="https://podminky.urs.cz/item/CS_URS_2024_02/162751117"/>
    <hyperlink ref="F106" r:id="rId5" display="https://podminky.urs.cz/item/CS_URS_2024_02/162751119"/>
    <hyperlink ref="F110" r:id="rId6" display="https://podminky.urs.cz/item/CS_URS_2024_02/171152101"/>
    <hyperlink ref="F114" r:id="rId7" display="https://podminky.urs.cz/item/CS_URS_2024_02/171201231"/>
    <hyperlink ref="F118" r:id="rId8" display="https://podminky.urs.cz/item/CS_URS_2024_02/171251201"/>
    <hyperlink ref="F122" r:id="rId9" display="https://podminky.urs.cz/item/CS_URS_2024_02/174251101"/>
    <hyperlink ref="F129" r:id="rId10" display="https://podminky.urs.cz/item/CS_URS_2024_02/181152301"/>
    <hyperlink ref="F132" r:id="rId11" display="https://podminky.urs.cz/item/CS_URS_2024_02/181152302"/>
    <hyperlink ref="F136" r:id="rId12" display="https://podminky.urs.cz/item/CS_URS_2024_02/181351003"/>
    <hyperlink ref="F139" r:id="rId13" display="https://podminky.urs.cz/item/CS_URS_2024_02/182151111"/>
    <hyperlink ref="F143" r:id="rId14" display="https://podminky.urs.cz/item/CS_URS_2024_02/182351023"/>
    <hyperlink ref="F147" r:id="rId15" display="https://podminky.urs.cz/item/CS_URS_2024_02/183405211"/>
    <hyperlink ref="F162" r:id="rId16" display="https://podminky.urs.cz/item/CS_URS_2024_02/211971121"/>
    <hyperlink ref="F169" r:id="rId17" display="https://podminky.urs.cz/item/CS_URS_2024_02/212752102"/>
    <hyperlink ref="F175" r:id="rId18" display="https://podminky.urs.cz/item/CS_URS_2024_02/561061121"/>
    <hyperlink ref="F182" r:id="rId19" display="https://podminky.urs.cz/item/CS_URS_2024_02/564851111"/>
    <hyperlink ref="F187" r:id="rId20" display="https://podminky.urs.cz/item/CS_URS_2024_02/569851111"/>
    <hyperlink ref="F191" r:id="rId21" display="https://podminky.urs.cz/item/CS_URS_2024_02/571901111"/>
    <hyperlink ref="F195" r:id="rId22" display="https://podminky.urs.cz/item/CS_URS_2024_02/573451112"/>
    <hyperlink ref="F199" r:id="rId23" display="https://podminky.urs.cz/item/CS_URS_2024_02/574381112"/>
    <hyperlink ref="F203" r:id="rId24" display="https://podminky.urs.cz/item/CS_URS_2024_02/599141111"/>
    <hyperlink ref="F208" r:id="rId25" display="https://podminky.urs.cz/item/CS_URS_2024_02/912211111"/>
    <hyperlink ref="F214" r:id="rId26" display="https://podminky.urs.cz/item/CS_URS_2024_02/919735111"/>
    <hyperlink ref="F219" r:id="rId27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Polní cesty a ÚSES stavby D6 Lubenec - obchvat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128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969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16. 10. 2024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ROUND((SUM(BE85:BE270)),  2)</f>
        <v>0</v>
      </c>
      <c r="G33" s="41"/>
      <c r="H33" s="41"/>
      <c r="I33" s="160">
        <v>0.20999999999999999</v>
      </c>
      <c r="J33" s="159">
        <f>ROUND(((SUM(BE85:BE270))*I33),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ROUND((SUM(BF85:BF270)),  2)</f>
        <v>0</v>
      </c>
      <c r="G34" s="41"/>
      <c r="H34" s="41"/>
      <c r="I34" s="160">
        <v>0.12</v>
      </c>
      <c r="J34" s="159">
        <f>ROUND(((SUM(BF85:BF270))*I34),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ROUND((SUM(BG85:BG270)),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ROUND((SUM(BH85:BH270)),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ROUND((SUM(BI85:BI270)),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Polní cesty a ÚSES stavby D6 Lubenec - obchvat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128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SO-108 - Polní cesta VPC 9N-1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16. 10. 2024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131</v>
      </c>
      <c r="D57" s="174"/>
      <c r="E57" s="174"/>
      <c r="F57" s="174"/>
      <c r="G57" s="174"/>
      <c r="H57" s="174"/>
      <c r="I57" s="174"/>
      <c r="J57" s="175" t="s">
        <v>132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77"/>
      <c r="C60" s="178"/>
      <c r="D60" s="179" t="s">
        <v>222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38"/>
      <c r="C61" s="128"/>
      <c r="D61" s="239" t="s">
        <v>223</v>
      </c>
      <c r="E61" s="240"/>
      <c r="F61" s="240"/>
      <c r="G61" s="240"/>
      <c r="H61" s="240"/>
      <c r="I61" s="240"/>
      <c r="J61" s="241">
        <f>J87</f>
        <v>0</v>
      </c>
      <c r="K61" s="128"/>
      <c r="L61" s="24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13" customFormat="1" ht="19.92" customHeight="1">
      <c r="A62" s="13"/>
      <c r="B62" s="238"/>
      <c r="C62" s="128"/>
      <c r="D62" s="239" t="s">
        <v>224</v>
      </c>
      <c r="E62" s="240"/>
      <c r="F62" s="240"/>
      <c r="G62" s="240"/>
      <c r="H62" s="240"/>
      <c r="I62" s="240"/>
      <c r="J62" s="241">
        <f>J197</f>
        <v>0</v>
      </c>
      <c r="K62" s="128"/>
      <c r="L62" s="24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13" customFormat="1" ht="19.92" customHeight="1">
      <c r="A63" s="13"/>
      <c r="B63" s="238"/>
      <c r="C63" s="128"/>
      <c r="D63" s="239" t="s">
        <v>227</v>
      </c>
      <c r="E63" s="240"/>
      <c r="F63" s="240"/>
      <c r="G63" s="240"/>
      <c r="H63" s="240"/>
      <c r="I63" s="240"/>
      <c r="J63" s="241">
        <f>J217</f>
        <v>0</v>
      </c>
      <c r="K63" s="128"/>
      <c r="L63" s="24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13" customFormat="1" ht="19.92" customHeight="1">
      <c r="A64" s="13"/>
      <c r="B64" s="238"/>
      <c r="C64" s="128"/>
      <c r="D64" s="239" t="s">
        <v>229</v>
      </c>
      <c r="E64" s="240"/>
      <c r="F64" s="240"/>
      <c r="G64" s="240"/>
      <c r="H64" s="240"/>
      <c r="I64" s="240"/>
      <c r="J64" s="241">
        <f>J250</f>
        <v>0</v>
      </c>
      <c r="K64" s="128"/>
      <c r="L64" s="24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13" customFormat="1" ht="19.92" customHeight="1">
      <c r="A65" s="13"/>
      <c r="B65" s="238"/>
      <c r="C65" s="128"/>
      <c r="D65" s="239" t="s">
        <v>232</v>
      </c>
      <c r="E65" s="240"/>
      <c r="F65" s="240"/>
      <c r="G65" s="240"/>
      <c r="H65" s="240"/>
      <c r="I65" s="240"/>
      <c r="J65" s="241">
        <f>J268</f>
        <v>0</v>
      </c>
      <c r="K65" s="128"/>
      <c r="L65" s="24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135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Polní cesty a ÚSES stavby D6 Lubenec - obchvat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128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SO-108 - Polní cesta VPC 9N-1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16. 10. 2024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32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0" customFormat="1" ht="29.28" customHeight="1">
      <c r="A84" s="183"/>
      <c r="B84" s="184"/>
      <c r="C84" s="185" t="s">
        <v>136</v>
      </c>
      <c r="D84" s="186" t="s">
        <v>54</v>
      </c>
      <c r="E84" s="186" t="s">
        <v>50</v>
      </c>
      <c r="F84" s="186" t="s">
        <v>51</v>
      </c>
      <c r="G84" s="186" t="s">
        <v>137</v>
      </c>
      <c r="H84" s="186" t="s">
        <v>138</v>
      </c>
      <c r="I84" s="186" t="s">
        <v>139</v>
      </c>
      <c r="J84" s="186" t="s">
        <v>132</v>
      </c>
      <c r="K84" s="187" t="s">
        <v>140</v>
      </c>
      <c r="L84" s="188"/>
      <c r="M84" s="95" t="s">
        <v>19</v>
      </c>
      <c r="N84" s="96" t="s">
        <v>39</v>
      </c>
      <c r="O84" s="96" t="s">
        <v>141</v>
      </c>
      <c r="P84" s="96" t="s">
        <v>142</v>
      </c>
      <c r="Q84" s="96" t="s">
        <v>143</v>
      </c>
      <c r="R84" s="96" t="s">
        <v>144</v>
      </c>
      <c r="S84" s="96" t="s">
        <v>145</v>
      </c>
      <c r="T84" s="97" t="s">
        <v>146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1"/>
      <c r="B85" s="42"/>
      <c r="C85" s="102" t="s">
        <v>147</v>
      </c>
      <c r="D85" s="43"/>
      <c r="E85" s="43"/>
      <c r="F85" s="43"/>
      <c r="G85" s="43"/>
      <c r="H85" s="43"/>
      <c r="I85" s="43"/>
      <c r="J85" s="189">
        <f>BK85</f>
        <v>0</v>
      </c>
      <c r="K85" s="43"/>
      <c r="L85" s="47"/>
      <c r="M85" s="98"/>
      <c r="N85" s="190"/>
      <c r="O85" s="99"/>
      <c r="P85" s="191">
        <f>P86</f>
        <v>0</v>
      </c>
      <c r="Q85" s="99"/>
      <c r="R85" s="191">
        <f>R86</f>
        <v>629.26229330000001</v>
      </c>
      <c r="S85" s="99"/>
      <c r="T85" s="192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68</v>
      </c>
      <c r="AU85" s="20" t="s">
        <v>133</v>
      </c>
      <c r="BK85" s="193">
        <f>BK86</f>
        <v>0</v>
      </c>
    </row>
    <row r="86" s="11" customFormat="1" ht="25.92" customHeight="1">
      <c r="A86" s="11"/>
      <c r="B86" s="194"/>
      <c r="C86" s="195"/>
      <c r="D86" s="196" t="s">
        <v>68</v>
      </c>
      <c r="E86" s="197" t="s">
        <v>233</v>
      </c>
      <c r="F86" s="197" t="s">
        <v>234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P87+P197+P217+P250+P268</f>
        <v>0</v>
      </c>
      <c r="Q86" s="202"/>
      <c r="R86" s="203">
        <f>R87+R197+R217+R250+R268</f>
        <v>629.26229330000001</v>
      </c>
      <c r="S86" s="202"/>
      <c r="T86" s="204">
        <f>T87+T197+T217+T250+T268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205" t="s">
        <v>77</v>
      </c>
      <c r="AT86" s="206" t="s">
        <v>68</v>
      </c>
      <c r="AU86" s="206" t="s">
        <v>69</v>
      </c>
      <c r="AY86" s="205" t="s">
        <v>151</v>
      </c>
      <c r="BK86" s="207">
        <f>BK87+BK197+BK217+BK250+BK268</f>
        <v>0</v>
      </c>
    </row>
    <row r="87" s="11" customFormat="1" ht="22.8" customHeight="1">
      <c r="A87" s="11"/>
      <c r="B87" s="194"/>
      <c r="C87" s="195"/>
      <c r="D87" s="196" t="s">
        <v>68</v>
      </c>
      <c r="E87" s="243" t="s">
        <v>77</v>
      </c>
      <c r="F87" s="243" t="s">
        <v>235</v>
      </c>
      <c r="G87" s="195"/>
      <c r="H87" s="195"/>
      <c r="I87" s="198"/>
      <c r="J87" s="244">
        <f>BK87</f>
        <v>0</v>
      </c>
      <c r="K87" s="195"/>
      <c r="L87" s="200"/>
      <c r="M87" s="201"/>
      <c r="N87" s="202"/>
      <c r="O87" s="202"/>
      <c r="P87" s="203">
        <f>SUM(P88:P196)</f>
        <v>0</v>
      </c>
      <c r="Q87" s="202"/>
      <c r="R87" s="203">
        <f>SUM(R88:R196)</f>
        <v>324.65245320000002</v>
      </c>
      <c r="S87" s="202"/>
      <c r="T87" s="204">
        <f>SUM(T88:T196)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5" t="s">
        <v>77</v>
      </c>
      <c r="AT87" s="206" t="s">
        <v>68</v>
      </c>
      <c r="AU87" s="206" t="s">
        <v>77</v>
      </c>
      <c r="AY87" s="205" t="s">
        <v>151</v>
      </c>
      <c r="BK87" s="207">
        <f>SUM(BK88:BK196)</f>
        <v>0</v>
      </c>
    </row>
    <row r="88" s="2" customFormat="1" ht="24.15" customHeight="1">
      <c r="A88" s="41"/>
      <c r="B88" s="42"/>
      <c r="C88" s="208" t="s">
        <v>77</v>
      </c>
      <c r="D88" s="208" t="s">
        <v>152</v>
      </c>
      <c r="E88" s="209" t="s">
        <v>970</v>
      </c>
      <c r="F88" s="210" t="s">
        <v>971</v>
      </c>
      <c r="G88" s="211" t="s">
        <v>238</v>
      </c>
      <c r="H88" s="212">
        <v>2</v>
      </c>
      <c r="I88" s="213"/>
      <c r="J88" s="214">
        <f>ROUND(I88*H88,2)</f>
        <v>0</v>
      </c>
      <c r="K88" s="210" t="s">
        <v>239</v>
      </c>
      <c r="L88" s="47"/>
      <c r="M88" s="215" t="s">
        <v>19</v>
      </c>
      <c r="N88" s="216" t="s">
        <v>40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150</v>
      </c>
      <c r="AT88" s="219" t="s">
        <v>152</v>
      </c>
      <c r="AU88" s="219" t="s">
        <v>79</v>
      </c>
      <c r="AY88" s="20" t="s">
        <v>151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77</v>
      </c>
      <c r="BK88" s="220">
        <f>ROUND(I88*H88,2)</f>
        <v>0</v>
      </c>
      <c r="BL88" s="20" t="s">
        <v>150</v>
      </c>
      <c r="BM88" s="219" t="s">
        <v>972</v>
      </c>
    </row>
    <row r="89" s="2" customFormat="1">
      <c r="A89" s="41"/>
      <c r="B89" s="42"/>
      <c r="C89" s="43"/>
      <c r="D89" s="245" t="s">
        <v>241</v>
      </c>
      <c r="E89" s="43"/>
      <c r="F89" s="246" t="s">
        <v>973</v>
      </c>
      <c r="G89" s="43"/>
      <c r="H89" s="43"/>
      <c r="I89" s="247"/>
      <c r="J89" s="43"/>
      <c r="K89" s="43"/>
      <c r="L89" s="47"/>
      <c r="M89" s="248"/>
      <c r="N89" s="249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241</v>
      </c>
      <c r="AU89" s="20" t="s">
        <v>79</v>
      </c>
    </row>
    <row r="90" s="2" customFormat="1" ht="24.15" customHeight="1">
      <c r="A90" s="41"/>
      <c r="B90" s="42"/>
      <c r="C90" s="208" t="s">
        <v>79</v>
      </c>
      <c r="D90" s="208" t="s">
        <v>152</v>
      </c>
      <c r="E90" s="209" t="s">
        <v>236</v>
      </c>
      <c r="F90" s="210" t="s">
        <v>237</v>
      </c>
      <c r="G90" s="211" t="s">
        <v>238</v>
      </c>
      <c r="H90" s="212">
        <v>1</v>
      </c>
      <c r="I90" s="213"/>
      <c r="J90" s="214">
        <f>ROUND(I90*H90,2)</f>
        <v>0</v>
      </c>
      <c r="K90" s="210" t="s">
        <v>239</v>
      </c>
      <c r="L90" s="47"/>
      <c r="M90" s="215" t="s">
        <v>19</v>
      </c>
      <c r="N90" s="216" t="s">
        <v>40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150</v>
      </c>
      <c r="AT90" s="219" t="s">
        <v>152</v>
      </c>
      <c r="AU90" s="219" t="s">
        <v>79</v>
      </c>
      <c r="AY90" s="20" t="s">
        <v>151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77</v>
      </c>
      <c r="BK90" s="220">
        <f>ROUND(I90*H90,2)</f>
        <v>0</v>
      </c>
      <c r="BL90" s="20" t="s">
        <v>150</v>
      </c>
      <c r="BM90" s="219" t="s">
        <v>974</v>
      </c>
    </row>
    <row r="91" s="2" customFormat="1">
      <c r="A91" s="41"/>
      <c r="B91" s="42"/>
      <c r="C91" s="43"/>
      <c r="D91" s="245" t="s">
        <v>241</v>
      </c>
      <c r="E91" s="43"/>
      <c r="F91" s="246" t="s">
        <v>242</v>
      </c>
      <c r="G91" s="43"/>
      <c r="H91" s="43"/>
      <c r="I91" s="247"/>
      <c r="J91" s="43"/>
      <c r="K91" s="43"/>
      <c r="L91" s="47"/>
      <c r="M91" s="248"/>
      <c r="N91" s="249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241</v>
      </c>
      <c r="AU91" s="20" t="s">
        <v>79</v>
      </c>
    </row>
    <row r="92" s="12" customFormat="1">
      <c r="A92" s="12"/>
      <c r="B92" s="221"/>
      <c r="C92" s="222"/>
      <c r="D92" s="223" t="s">
        <v>175</v>
      </c>
      <c r="E92" s="224" t="s">
        <v>19</v>
      </c>
      <c r="F92" s="225" t="s">
        <v>77</v>
      </c>
      <c r="G92" s="222"/>
      <c r="H92" s="226">
        <v>1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2" t="s">
        <v>175</v>
      </c>
      <c r="AU92" s="232" t="s">
        <v>79</v>
      </c>
      <c r="AV92" s="12" t="s">
        <v>79</v>
      </c>
      <c r="AW92" s="12" t="s">
        <v>31</v>
      </c>
      <c r="AX92" s="12" t="s">
        <v>77</v>
      </c>
      <c r="AY92" s="232" t="s">
        <v>151</v>
      </c>
    </row>
    <row r="93" s="2" customFormat="1" ht="24.15" customHeight="1">
      <c r="A93" s="41"/>
      <c r="B93" s="42"/>
      <c r="C93" s="208" t="s">
        <v>160</v>
      </c>
      <c r="D93" s="208" t="s">
        <v>152</v>
      </c>
      <c r="E93" s="209" t="s">
        <v>243</v>
      </c>
      <c r="F93" s="210" t="s">
        <v>244</v>
      </c>
      <c r="G93" s="211" t="s">
        <v>245</v>
      </c>
      <c r="H93" s="212">
        <v>360</v>
      </c>
      <c r="I93" s="213"/>
      <c r="J93" s="214">
        <f>ROUND(I93*H93,2)</f>
        <v>0</v>
      </c>
      <c r="K93" s="210" t="s">
        <v>239</v>
      </c>
      <c r="L93" s="47"/>
      <c r="M93" s="215" t="s">
        <v>19</v>
      </c>
      <c r="N93" s="216" t="s">
        <v>40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150</v>
      </c>
      <c r="AT93" s="219" t="s">
        <v>152</v>
      </c>
      <c r="AU93" s="219" t="s">
        <v>79</v>
      </c>
      <c r="AY93" s="20" t="s">
        <v>151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77</v>
      </c>
      <c r="BK93" s="220">
        <f>ROUND(I93*H93,2)</f>
        <v>0</v>
      </c>
      <c r="BL93" s="20" t="s">
        <v>150</v>
      </c>
      <c r="BM93" s="219" t="s">
        <v>975</v>
      </c>
    </row>
    <row r="94" s="2" customFormat="1">
      <c r="A94" s="41"/>
      <c r="B94" s="42"/>
      <c r="C94" s="43"/>
      <c r="D94" s="245" t="s">
        <v>241</v>
      </c>
      <c r="E94" s="43"/>
      <c r="F94" s="246" t="s">
        <v>247</v>
      </c>
      <c r="G94" s="43"/>
      <c r="H94" s="43"/>
      <c r="I94" s="247"/>
      <c r="J94" s="43"/>
      <c r="K94" s="43"/>
      <c r="L94" s="47"/>
      <c r="M94" s="248"/>
      <c r="N94" s="249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241</v>
      </c>
      <c r="AU94" s="20" t="s">
        <v>79</v>
      </c>
    </row>
    <row r="95" s="12" customFormat="1">
      <c r="A95" s="12"/>
      <c r="B95" s="221"/>
      <c r="C95" s="222"/>
      <c r="D95" s="223" t="s">
        <v>175</v>
      </c>
      <c r="E95" s="224" t="s">
        <v>19</v>
      </c>
      <c r="F95" s="225" t="s">
        <v>976</v>
      </c>
      <c r="G95" s="222"/>
      <c r="H95" s="226">
        <v>360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2" t="s">
        <v>175</v>
      </c>
      <c r="AU95" s="232" t="s">
        <v>79</v>
      </c>
      <c r="AV95" s="12" t="s">
        <v>79</v>
      </c>
      <c r="AW95" s="12" t="s">
        <v>31</v>
      </c>
      <c r="AX95" s="12" t="s">
        <v>69</v>
      </c>
      <c r="AY95" s="232" t="s">
        <v>151</v>
      </c>
    </row>
    <row r="96" s="14" customFormat="1">
      <c r="A96" s="14"/>
      <c r="B96" s="250"/>
      <c r="C96" s="251"/>
      <c r="D96" s="223" t="s">
        <v>175</v>
      </c>
      <c r="E96" s="252" t="s">
        <v>19</v>
      </c>
      <c r="F96" s="253" t="s">
        <v>249</v>
      </c>
      <c r="G96" s="251"/>
      <c r="H96" s="254">
        <v>360</v>
      </c>
      <c r="I96" s="255"/>
      <c r="J96" s="251"/>
      <c r="K96" s="251"/>
      <c r="L96" s="256"/>
      <c r="M96" s="257"/>
      <c r="N96" s="258"/>
      <c r="O96" s="258"/>
      <c r="P96" s="258"/>
      <c r="Q96" s="258"/>
      <c r="R96" s="258"/>
      <c r="S96" s="258"/>
      <c r="T96" s="259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0" t="s">
        <v>175</v>
      </c>
      <c r="AU96" s="260" t="s">
        <v>79</v>
      </c>
      <c r="AV96" s="14" t="s">
        <v>150</v>
      </c>
      <c r="AW96" s="14" t="s">
        <v>31</v>
      </c>
      <c r="AX96" s="14" t="s">
        <v>77</v>
      </c>
      <c r="AY96" s="260" t="s">
        <v>151</v>
      </c>
    </row>
    <row r="97" s="2" customFormat="1" ht="21.75" customHeight="1">
      <c r="A97" s="41"/>
      <c r="B97" s="42"/>
      <c r="C97" s="208" t="s">
        <v>150</v>
      </c>
      <c r="D97" s="208" t="s">
        <v>152</v>
      </c>
      <c r="E97" s="209" t="s">
        <v>977</v>
      </c>
      <c r="F97" s="210" t="s">
        <v>978</v>
      </c>
      <c r="G97" s="211" t="s">
        <v>238</v>
      </c>
      <c r="H97" s="212">
        <v>2</v>
      </c>
      <c r="I97" s="213"/>
      <c r="J97" s="214">
        <f>ROUND(I97*H97,2)</f>
        <v>0</v>
      </c>
      <c r="K97" s="210" t="s">
        <v>239</v>
      </c>
      <c r="L97" s="47"/>
      <c r="M97" s="215" t="s">
        <v>19</v>
      </c>
      <c r="N97" s="216" t="s">
        <v>40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150</v>
      </c>
      <c r="AT97" s="219" t="s">
        <v>152</v>
      </c>
      <c r="AU97" s="219" t="s">
        <v>79</v>
      </c>
      <c r="AY97" s="20" t="s">
        <v>151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77</v>
      </c>
      <c r="BK97" s="220">
        <f>ROUND(I97*H97,2)</f>
        <v>0</v>
      </c>
      <c r="BL97" s="20" t="s">
        <v>150</v>
      </c>
      <c r="BM97" s="219" t="s">
        <v>979</v>
      </c>
    </row>
    <row r="98" s="2" customFormat="1">
      <c r="A98" s="41"/>
      <c r="B98" s="42"/>
      <c r="C98" s="43"/>
      <c r="D98" s="245" t="s">
        <v>241</v>
      </c>
      <c r="E98" s="43"/>
      <c r="F98" s="246" t="s">
        <v>980</v>
      </c>
      <c r="G98" s="43"/>
      <c r="H98" s="43"/>
      <c r="I98" s="247"/>
      <c r="J98" s="43"/>
      <c r="K98" s="43"/>
      <c r="L98" s="47"/>
      <c r="M98" s="248"/>
      <c r="N98" s="249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241</v>
      </c>
      <c r="AU98" s="20" t="s">
        <v>79</v>
      </c>
    </row>
    <row r="99" s="2" customFormat="1" ht="21.75" customHeight="1">
      <c r="A99" s="41"/>
      <c r="B99" s="42"/>
      <c r="C99" s="208" t="s">
        <v>167</v>
      </c>
      <c r="D99" s="208" t="s">
        <v>152</v>
      </c>
      <c r="E99" s="209" t="s">
        <v>750</v>
      </c>
      <c r="F99" s="210" t="s">
        <v>751</v>
      </c>
      <c r="G99" s="211" t="s">
        <v>238</v>
      </c>
      <c r="H99" s="212">
        <v>1</v>
      </c>
      <c r="I99" s="213"/>
      <c r="J99" s="214">
        <f>ROUND(I99*H99,2)</f>
        <v>0</v>
      </c>
      <c r="K99" s="210" t="s">
        <v>239</v>
      </c>
      <c r="L99" s="47"/>
      <c r="M99" s="215" t="s">
        <v>19</v>
      </c>
      <c r="N99" s="216" t="s">
        <v>40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150</v>
      </c>
      <c r="AT99" s="219" t="s">
        <v>152</v>
      </c>
      <c r="AU99" s="219" t="s">
        <v>79</v>
      </c>
      <c r="AY99" s="20" t="s">
        <v>151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77</v>
      </c>
      <c r="BK99" s="220">
        <f>ROUND(I99*H99,2)</f>
        <v>0</v>
      </c>
      <c r="BL99" s="20" t="s">
        <v>150</v>
      </c>
      <c r="BM99" s="219" t="s">
        <v>981</v>
      </c>
    </row>
    <row r="100" s="2" customFormat="1">
      <c r="A100" s="41"/>
      <c r="B100" s="42"/>
      <c r="C100" s="43"/>
      <c r="D100" s="245" t="s">
        <v>241</v>
      </c>
      <c r="E100" s="43"/>
      <c r="F100" s="246" t="s">
        <v>753</v>
      </c>
      <c r="G100" s="43"/>
      <c r="H100" s="43"/>
      <c r="I100" s="247"/>
      <c r="J100" s="43"/>
      <c r="K100" s="43"/>
      <c r="L100" s="47"/>
      <c r="M100" s="248"/>
      <c r="N100" s="249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241</v>
      </c>
      <c r="AU100" s="20" t="s">
        <v>79</v>
      </c>
    </row>
    <row r="101" s="2" customFormat="1" ht="16.5" customHeight="1">
      <c r="A101" s="41"/>
      <c r="B101" s="42"/>
      <c r="C101" s="208" t="s">
        <v>171</v>
      </c>
      <c r="D101" s="208" t="s">
        <v>152</v>
      </c>
      <c r="E101" s="209" t="s">
        <v>754</v>
      </c>
      <c r="F101" s="210" t="s">
        <v>755</v>
      </c>
      <c r="G101" s="211" t="s">
        <v>238</v>
      </c>
      <c r="H101" s="212">
        <v>1</v>
      </c>
      <c r="I101" s="213"/>
      <c r="J101" s="214">
        <f>ROUND(I101*H101,2)</f>
        <v>0</v>
      </c>
      <c r="K101" s="210" t="s">
        <v>239</v>
      </c>
      <c r="L101" s="47"/>
      <c r="M101" s="215" t="s">
        <v>19</v>
      </c>
      <c r="N101" s="216" t="s">
        <v>40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150</v>
      </c>
      <c r="AT101" s="219" t="s">
        <v>152</v>
      </c>
      <c r="AU101" s="219" t="s">
        <v>79</v>
      </c>
      <c r="AY101" s="20" t="s">
        <v>151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77</v>
      </c>
      <c r="BK101" s="220">
        <f>ROUND(I101*H101,2)</f>
        <v>0</v>
      </c>
      <c r="BL101" s="20" t="s">
        <v>150</v>
      </c>
      <c r="BM101" s="219" t="s">
        <v>982</v>
      </c>
    </row>
    <row r="102" s="2" customFormat="1">
      <c r="A102" s="41"/>
      <c r="B102" s="42"/>
      <c r="C102" s="43"/>
      <c r="D102" s="245" t="s">
        <v>241</v>
      </c>
      <c r="E102" s="43"/>
      <c r="F102" s="246" t="s">
        <v>757</v>
      </c>
      <c r="G102" s="43"/>
      <c r="H102" s="43"/>
      <c r="I102" s="247"/>
      <c r="J102" s="43"/>
      <c r="K102" s="43"/>
      <c r="L102" s="47"/>
      <c r="M102" s="248"/>
      <c r="N102" s="24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241</v>
      </c>
      <c r="AU102" s="20" t="s">
        <v>79</v>
      </c>
    </row>
    <row r="103" s="2" customFormat="1" ht="24.15" customHeight="1">
      <c r="A103" s="41"/>
      <c r="B103" s="42"/>
      <c r="C103" s="208" t="s">
        <v>177</v>
      </c>
      <c r="D103" s="208" t="s">
        <v>152</v>
      </c>
      <c r="E103" s="209" t="s">
        <v>983</v>
      </c>
      <c r="F103" s="210" t="s">
        <v>984</v>
      </c>
      <c r="G103" s="211" t="s">
        <v>238</v>
      </c>
      <c r="H103" s="212">
        <v>2</v>
      </c>
      <c r="I103" s="213"/>
      <c r="J103" s="214">
        <f>ROUND(I103*H103,2)</f>
        <v>0</v>
      </c>
      <c r="K103" s="210" t="s">
        <v>239</v>
      </c>
      <c r="L103" s="47"/>
      <c r="M103" s="215" t="s">
        <v>19</v>
      </c>
      <c r="N103" s="216" t="s">
        <v>40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150</v>
      </c>
      <c r="AT103" s="219" t="s">
        <v>152</v>
      </c>
      <c r="AU103" s="219" t="s">
        <v>79</v>
      </c>
      <c r="AY103" s="20" t="s">
        <v>151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77</v>
      </c>
      <c r="BK103" s="220">
        <f>ROUND(I103*H103,2)</f>
        <v>0</v>
      </c>
      <c r="BL103" s="20" t="s">
        <v>150</v>
      </c>
      <c r="BM103" s="219" t="s">
        <v>985</v>
      </c>
    </row>
    <row r="104" s="2" customFormat="1">
      <c r="A104" s="41"/>
      <c r="B104" s="42"/>
      <c r="C104" s="43"/>
      <c r="D104" s="245" t="s">
        <v>241</v>
      </c>
      <c r="E104" s="43"/>
      <c r="F104" s="246" t="s">
        <v>986</v>
      </c>
      <c r="G104" s="43"/>
      <c r="H104" s="43"/>
      <c r="I104" s="247"/>
      <c r="J104" s="43"/>
      <c r="K104" s="43"/>
      <c r="L104" s="47"/>
      <c r="M104" s="248"/>
      <c r="N104" s="249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241</v>
      </c>
      <c r="AU104" s="20" t="s">
        <v>79</v>
      </c>
    </row>
    <row r="105" s="12" customFormat="1">
      <c r="A105" s="12"/>
      <c r="B105" s="221"/>
      <c r="C105" s="222"/>
      <c r="D105" s="223" t="s">
        <v>175</v>
      </c>
      <c r="E105" s="224" t="s">
        <v>19</v>
      </c>
      <c r="F105" s="225" t="s">
        <v>79</v>
      </c>
      <c r="G105" s="222"/>
      <c r="H105" s="226">
        <v>2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175</v>
      </c>
      <c r="AU105" s="232" t="s">
        <v>79</v>
      </c>
      <c r="AV105" s="12" t="s">
        <v>79</v>
      </c>
      <c r="AW105" s="12" t="s">
        <v>31</v>
      </c>
      <c r="AX105" s="12" t="s">
        <v>69</v>
      </c>
      <c r="AY105" s="232" t="s">
        <v>151</v>
      </c>
    </row>
    <row r="106" s="14" customFormat="1">
      <c r="A106" s="14"/>
      <c r="B106" s="250"/>
      <c r="C106" s="251"/>
      <c r="D106" s="223" t="s">
        <v>175</v>
      </c>
      <c r="E106" s="252" t="s">
        <v>19</v>
      </c>
      <c r="F106" s="253" t="s">
        <v>249</v>
      </c>
      <c r="G106" s="251"/>
      <c r="H106" s="254">
        <v>2</v>
      </c>
      <c r="I106" s="255"/>
      <c r="J106" s="251"/>
      <c r="K106" s="251"/>
      <c r="L106" s="256"/>
      <c r="M106" s="257"/>
      <c r="N106" s="258"/>
      <c r="O106" s="258"/>
      <c r="P106" s="258"/>
      <c r="Q106" s="258"/>
      <c r="R106" s="258"/>
      <c r="S106" s="258"/>
      <c r="T106" s="25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0" t="s">
        <v>175</v>
      </c>
      <c r="AU106" s="260" t="s">
        <v>79</v>
      </c>
      <c r="AV106" s="14" t="s">
        <v>150</v>
      </c>
      <c r="AW106" s="14" t="s">
        <v>31</v>
      </c>
      <c r="AX106" s="14" t="s">
        <v>77</v>
      </c>
      <c r="AY106" s="260" t="s">
        <v>151</v>
      </c>
    </row>
    <row r="107" s="2" customFormat="1" ht="16.5" customHeight="1">
      <c r="A107" s="41"/>
      <c r="B107" s="42"/>
      <c r="C107" s="208" t="s">
        <v>181</v>
      </c>
      <c r="D107" s="208" t="s">
        <v>152</v>
      </c>
      <c r="E107" s="209" t="s">
        <v>258</v>
      </c>
      <c r="F107" s="210" t="s">
        <v>259</v>
      </c>
      <c r="G107" s="211" t="s">
        <v>245</v>
      </c>
      <c r="H107" s="212">
        <v>360</v>
      </c>
      <c r="I107" s="213"/>
      <c r="J107" s="214">
        <f>ROUND(I107*H107,2)</f>
        <v>0</v>
      </c>
      <c r="K107" s="210" t="s">
        <v>239</v>
      </c>
      <c r="L107" s="47"/>
      <c r="M107" s="215" t="s">
        <v>19</v>
      </c>
      <c r="N107" s="216" t="s">
        <v>40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150</v>
      </c>
      <c r="AT107" s="219" t="s">
        <v>152</v>
      </c>
      <c r="AU107" s="219" t="s">
        <v>79</v>
      </c>
      <c r="AY107" s="20" t="s">
        <v>151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77</v>
      </c>
      <c r="BK107" s="220">
        <f>ROUND(I107*H107,2)</f>
        <v>0</v>
      </c>
      <c r="BL107" s="20" t="s">
        <v>150</v>
      </c>
      <c r="BM107" s="219" t="s">
        <v>987</v>
      </c>
    </row>
    <row r="108" s="2" customFormat="1">
      <c r="A108" s="41"/>
      <c r="B108" s="42"/>
      <c r="C108" s="43"/>
      <c r="D108" s="245" t="s">
        <v>241</v>
      </c>
      <c r="E108" s="43"/>
      <c r="F108" s="246" t="s">
        <v>261</v>
      </c>
      <c r="G108" s="43"/>
      <c r="H108" s="43"/>
      <c r="I108" s="247"/>
      <c r="J108" s="43"/>
      <c r="K108" s="43"/>
      <c r="L108" s="47"/>
      <c r="M108" s="248"/>
      <c r="N108" s="249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241</v>
      </c>
      <c r="AU108" s="20" t="s">
        <v>79</v>
      </c>
    </row>
    <row r="109" s="12" customFormat="1">
      <c r="A109" s="12"/>
      <c r="B109" s="221"/>
      <c r="C109" s="222"/>
      <c r="D109" s="223" t="s">
        <v>175</v>
      </c>
      <c r="E109" s="224" t="s">
        <v>19</v>
      </c>
      <c r="F109" s="225" t="s">
        <v>976</v>
      </c>
      <c r="G109" s="222"/>
      <c r="H109" s="226">
        <v>360</v>
      </c>
      <c r="I109" s="227"/>
      <c r="J109" s="222"/>
      <c r="K109" s="222"/>
      <c r="L109" s="228"/>
      <c r="M109" s="229"/>
      <c r="N109" s="230"/>
      <c r="O109" s="230"/>
      <c r="P109" s="230"/>
      <c r="Q109" s="230"/>
      <c r="R109" s="230"/>
      <c r="S109" s="230"/>
      <c r="T109" s="231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32" t="s">
        <v>175</v>
      </c>
      <c r="AU109" s="232" t="s">
        <v>79</v>
      </c>
      <c r="AV109" s="12" t="s">
        <v>79</v>
      </c>
      <c r="AW109" s="12" t="s">
        <v>31</v>
      </c>
      <c r="AX109" s="12" t="s">
        <v>77</v>
      </c>
      <c r="AY109" s="232" t="s">
        <v>151</v>
      </c>
    </row>
    <row r="110" s="2" customFormat="1" ht="16.5" customHeight="1">
      <c r="A110" s="41"/>
      <c r="B110" s="42"/>
      <c r="C110" s="208" t="s">
        <v>185</v>
      </c>
      <c r="D110" s="208" t="s">
        <v>152</v>
      </c>
      <c r="E110" s="209" t="s">
        <v>988</v>
      </c>
      <c r="F110" s="210" t="s">
        <v>989</v>
      </c>
      <c r="G110" s="211" t="s">
        <v>238</v>
      </c>
      <c r="H110" s="212">
        <v>2</v>
      </c>
      <c r="I110" s="213"/>
      <c r="J110" s="214">
        <f>ROUND(I110*H110,2)</f>
        <v>0</v>
      </c>
      <c r="K110" s="210" t="s">
        <v>239</v>
      </c>
      <c r="L110" s="47"/>
      <c r="M110" s="215" t="s">
        <v>19</v>
      </c>
      <c r="N110" s="216" t="s">
        <v>40</v>
      </c>
      <c r="O110" s="87"/>
      <c r="P110" s="217">
        <f>O110*H110</f>
        <v>0</v>
      </c>
      <c r="Q110" s="217">
        <v>9.0000000000000006E-05</v>
      </c>
      <c r="R110" s="217">
        <f>Q110*H110</f>
        <v>0.00018000000000000001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150</v>
      </c>
      <c r="AT110" s="219" t="s">
        <v>152</v>
      </c>
      <c r="AU110" s="219" t="s">
        <v>79</v>
      </c>
      <c r="AY110" s="20" t="s">
        <v>151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77</v>
      </c>
      <c r="BK110" s="220">
        <f>ROUND(I110*H110,2)</f>
        <v>0</v>
      </c>
      <c r="BL110" s="20" t="s">
        <v>150</v>
      </c>
      <c r="BM110" s="219" t="s">
        <v>990</v>
      </c>
    </row>
    <row r="111" s="2" customFormat="1">
      <c r="A111" s="41"/>
      <c r="B111" s="42"/>
      <c r="C111" s="43"/>
      <c r="D111" s="245" t="s">
        <v>241</v>
      </c>
      <c r="E111" s="43"/>
      <c r="F111" s="246" t="s">
        <v>991</v>
      </c>
      <c r="G111" s="43"/>
      <c r="H111" s="43"/>
      <c r="I111" s="247"/>
      <c r="J111" s="43"/>
      <c r="K111" s="43"/>
      <c r="L111" s="47"/>
      <c r="M111" s="248"/>
      <c r="N111" s="249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241</v>
      </c>
      <c r="AU111" s="20" t="s">
        <v>79</v>
      </c>
    </row>
    <row r="112" s="2" customFormat="1" ht="16.5" customHeight="1">
      <c r="A112" s="41"/>
      <c r="B112" s="42"/>
      <c r="C112" s="208" t="s">
        <v>189</v>
      </c>
      <c r="D112" s="208" t="s">
        <v>152</v>
      </c>
      <c r="E112" s="209" t="s">
        <v>761</v>
      </c>
      <c r="F112" s="210" t="s">
        <v>762</v>
      </c>
      <c r="G112" s="211" t="s">
        <v>238</v>
      </c>
      <c r="H112" s="212">
        <v>1</v>
      </c>
      <c r="I112" s="213"/>
      <c r="J112" s="214">
        <f>ROUND(I112*H112,2)</f>
        <v>0</v>
      </c>
      <c r="K112" s="210" t="s">
        <v>239</v>
      </c>
      <c r="L112" s="47"/>
      <c r="M112" s="215" t="s">
        <v>19</v>
      </c>
      <c r="N112" s="216" t="s">
        <v>40</v>
      </c>
      <c r="O112" s="87"/>
      <c r="P112" s="217">
        <f>O112*H112</f>
        <v>0</v>
      </c>
      <c r="Q112" s="217">
        <v>0.00036000000000000002</v>
      </c>
      <c r="R112" s="217">
        <f>Q112*H112</f>
        <v>0.00036000000000000002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150</v>
      </c>
      <c r="AT112" s="219" t="s">
        <v>152</v>
      </c>
      <c r="AU112" s="219" t="s">
        <v>79</v>
      </c>
      <c r="AY112" s="20" t="s">
        <v>151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77</v>
      </c>
      <c r="BK112" s="220">
        <f>ROUND(I112*H112,2)</f>
        <v>0</v>
      </c>
      <c r="BL112" s="20" t="s">
        <v>150</v>
      </c>
      <c r="BM112" s="219" t="s">
        <v>992</v>
      </c>
    </row>
    <row r="113" s="2" customFormat="1">
      <c r="A113" s="41"/>
      <c r="B113" s="42"/>
      <c r="C113" s="43"/>
      <c r="D113" s="245" t="s">
        <v>241</v>
      </c>
      <c r="E113" s="43"/>
      <c r="F113" s="246" t="s">
        <v>764</v>
      </c>
      <c r="G113" s="43"/>
      <c r="H113" s="43"/>
      <c r="I113" s="247"/>
      <c r="J113" s="43"/>
      <c r="K113" s="43"/>
      <c r="L113" s="47"/>
      <c r="M113" s="248"/>
      <c r="N113" s="249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241</v>
      </c>
      <c r="AU113" s="20" t="s">
        <v>79</v>
      </c>
    </row>
    <row r="114" s="2" customFormat="1" ht="16.5" customHeight="1">
      <c r="A114" s="41"/>
      <c r="B114" s="42"/>
      <c r="C114" s="208" t="s">
        <v>193</v>
      </c>
      <c r="D114" s="208" t="s">
        <v>152</v>
      </c>
      <c r="E114" s="209" t="s">
        <v>993</v>
      </c>
      <c r="F114" s="210" t="s">
        <v>994</v>
      </c>
      <c r="G114" s="211" t="s">
        <v>238</v>
      </c>
      <c r="H114" s="212">
        <v>2</v>
      </c>
      <c r="I114" s="213"/>
      <c r="J114" s="214">
        <f>ROUND(I114*H114,2)</f>
        <v>0</v>
      </c>
      <c r="K114" s="210" t="s">
        <v>239</v>
      </c>
      <c r="L114" s="47"/>
      <c r="M114" s="215" t="s">
        <v>19</v>
      </c>
      <c r="N114" s="216" t="s">
        <v>40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150</v>
      </c>
      <c r="AT114" s="219" t="s">
        <v>152</v>
      </c>
      <c r="AU114" s="219" t="s">
        <v>79</v>
      </c>
      <c r="AY114" s="20" t="s">
        <v>151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77</v>
      </c>
      <c r="BK114" s="220">
        <f>ROUND(I114*H114,2)</f>
        <v>0</v>
      </c>
      <c r="BL114" s="20" t="s">
        <v>150</v>
      </c>
      <c r="BM114" s="219" t="s">
        <v>995</v>
      </c>
    </row>
    <row r="115" s="2" customFormat="1">
      <c r="A115" s="41"/>
      <c r="B115" s="42"/>
      <c r="C115" s="43"/>
      <c r="D115" s="245" t="s">
        <v>241</v>
      </c>
      <c r="E115" s="43"/>
      <c r="F115" s="246" t="s">
        <v>996</v>
      </c>
      <c r="G115" s="43"/>
      <c r="H115" s="43"/>
      <c r="I115" s="247"/>
      <c r="J115" s="43"/>
      <c r="K115" s="43"/>
      <c r="L115" s="47"/>
      <c r="M115" s="248"/>
      <c r="N115" s="24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241</v>
      </c>
      <c r="AU115" s="20" t="s">
        <v>79</v>
      </c>
    </row>
    <row r="116" s="12" customFormat="1">
      <c r="A116" s="12"/>
      <c r="B116" s="221"/>
      <c r="C116" s="222"/>
      <c r="D116" s="223" t="s">
        <v>175</v>
      </c>
      <c r="E116" s="224" t="s">
        <v>19</v>
      </c>
      <c r="F116" s="225" t="s">
        <v>79</v>
      </c>
      <c r="G116" s="222"/>
      <c r="H116" s="226">
        <v>2</v>
      </c>
      <c r="I116" s="227"/>
      <c r="J116" s="222"/>
      <c r="K116" s="222"/>
      <c r="L116" s="228"/>
      <c r="M116" s="229"/>
      <c r="N116" s="230"/>
      <c r="O116" s="230"/>
      <c r="P116" s="230"/>
      <c r="Q116" s="230"/>
      <c r="R116" s="230"/>
      <c r="S116" s="230"/>
      <c r="T116" s="231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32" t="s">
        <v>175</v>
      </c>
      <c r="AU116" s="232" t="s">
        <v>79</v>
      </c>
      <c r="AV116" s="12" t="s">
        <v>79</v>
      </c>
      <c r="AW116" s="12" t="s">
        <v>31</v>
      </c>
      <c r="AX116" s="12" t="s">
        <v>77</v>
      </c>
      <c r="AY116" s="232" t="s">
        <v>151</v>
      </c>
    </row>
    <row r="117" s="2" customFormat="1" ht="16.5" customHeight="1">
      <c r="A117" s="41"/>
      <c r="B117" s="42"/>
      <c r="C117" s="208" t="s">
        <v>8</v>
      </c>
      <c r="D117" s="208" t="s">
        <v>152</v>
      </c>
      <c r="E117" s="209" t="s">
        <v>766</v>
      </c>
      <c r="F117" s="210" t="s">
        <v>767</v>
      </c>
      <c r="G117" s="211" t="s">
        <v>238</v>
      </c>
      <c r="H117" s="212">
        <v>1</v>
      </c>
      <c r="I117" s="213"/>
      <c r="J117" s="214">
        <f>ROUND(I117*H117,2)</f>
        <v>0</v>
      </c>
      <c r="K117" s="210" t="s">
        <v>239</v>
      </c>
      <c r="L117" s="47"/>
      <c r="M117" s="215" t="s">
        <v>19</v>
      </c>
      <c r="N117" s="216" t="s">
        <v>40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150</v>
      </c>
      <c r="AT117" s="219" t="s">
        <v>152</v>
      </c>
      <c r="AU117" s="219" t="s">
        <v>79</v>
      </c>
      <c r="AY117" s="20" t="s">
        <v>151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77</v>
      </c>
      <c r="BK117" s="220">
        <f>ROUND(I117*H117,2)</f>
        <v>0</v>
      </c>
      <c r="BL117" s="20" t="s">
        <v>150</v>
      </c>
      <c r="BM117" s="219" t="s">
        <v>997</v>
      </c>
    </row>
    <row r="118" s="2" customFormat="1">
      <c r="A118" s="41"/>
      <c r="B118" s="42"/>
      <c r="C118" s="43"/>
      <c r="D118" s="245" t="s">
        <v>241</v>
      </c>
      <c r="E118" s="43"/>
      <c r="F118" s="246" t="s">
        <v>769</v>
      </c>
      <c r="G118" s="43"/>
      <c r="H118" s="43"/>
      <c r="I118" s="247"/>
      <c r="J118" s="43"/>
      <c r="K118" s="43"/>
      <c r="L118" s="47"/>
      <c r="M118" s="248"/>
      <c r="N118" s="249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241</v>
      </c>
      <c r="AU118" s="20" t="s">
        <v>79</v>
      </c>
    </row>
    <row r="119" s="2" customFormat="1" ht="16.5" customHeight="1">
      <c r="A119" s="41"/>
      <c r="B119" s="42"/>
      <c r="C119" s="208" t="s">
        <v>200</v>
      </c>
      <c r="D119" s="208" t="s">
        <v>152</v>
      </c>
      <c r="E119" s="209" t="s">
        <v>280</v>
      </c>
      <c r="F119" s="210" t="s">
        <v>281</v>
      </c>
      <c r="G119" s="211" t="s">
        <v>282</v>
      </c>
      <c r="H119" s="212">
        <v>192</v>
      </c>
      <c r="I119" s="213"/>
      <c r="J119" s="214">
        <f>ROUND(I119*H119,2)</f>
        <v>0</v>
      </c>
      <c r="K119" s="210" t="s">
        <v>239</v>
      </c>
      <c r="L119" s="47"/>
      <c r="M119" s="215" t="s">
        <v>19</v>
      </c>
      <c r="N119" s="216" t="s">
        <v>40</v>
      </c>
      <c r="O119" s="87"/>
      <c r="P119" s="217">
        <f>O119*H119</f>
        <v>0</v>
      </c>
      <c r="Q119" s="217">
        <v>3.0000000000000001E-05</v>
      </c>
      <c r="R119" s="217">
        <f>Q119*H119</f>
        <v>0.0057600000000000004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150</v>
      </c>
      <c r="AT119" s="219" t="s">
        <v>152</v>
      </c>
      <c r="AU119" s="219" t="s">
        <v>79</v>
      </c>
      <c r="AY119" s="20" t="s">
        <v>151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77</v>
      </c>
      <c r="BK119" s="220">
        <f>ROUND(I119*H119,2)</f>
        <v>0</v>
      </c>
      <c r="BL119" s="20" t="s">
        <v>150</v>
      </c>
      <c r="BM119" s="219" t="s">
        <v>998</v>
      </c>
    </row>
    <row r="120" s="2" customFormat="1">
      <c r="A120" s="41"/>
      <c r="B120" s="42"/>
      <c r="C120" s="43"/>
      <c r="D120" s="245" t="s">
        <v>241</v>
      </c>
      <c r="E120" s="43"/>
      <c r="F120" s="246" t="s">
        <v>284</v>
      </c>
      <c r="G120" s="43"/>
      <c r="H120" s="43"/>
      <c r="I120" s="247"/>
      <c r="J120" s="43"/>
      <c r="K120" s="43"/>
      <c r="L120" s="47"/>
      <c r="M120" s="248"/>
      <c r="N120" s="249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241</v>
      </c>
      <c r="AU120" s="20" t="s">
        <v>79</v>
      </c>
    </row>
    <row r="121" s="12" customFormat="1">
      <c r="A121" s="12"/>
      <c r="B121" s="221"/>
      <c r="C121" s="222"/>
      <c r="D121" s="223" t="s">
        <v>175</v>
      </c>
      <c r="E121" s="224" t="s">
        <v>19</v>
      </c>
      <c r="F121" s="225" t="s">
        <v>999</v>
      </c>
      <c r="G121" s="222"/>
      <c r="H121" s="226">
        <v>192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175</v>
      </c>
      <c r="AU121" s="232" t="s">
        <v>79</v>
      </c>
      <c r="AV121" s="12" t="s">
        <v>79</v>
      </c>
      <c r="AW121" s="12" t="s">
        <v>31</v>
      </c>
      <c r="AX121" s="12" t="s">
        <v>69</v>
      </c>
      <c r="AY121" s="232" t="s">
        <v>151</v>
      </c>
    </row>
    <row r="122" s="14" customFormat="1">
      <c r="A122" s="14"/>
      <c r="B122" s="250"/>
      <c r="C122" s="251"/>
      <c r="D122" s="223" t="s">
        <v>175</v>
      </c>
      <c r="E122" s="252" t="s">
        <v>19</v>
      </c>
      <c r="F122" s="253" t="s">
        <v>249</v>
      </c>
      <c r="G122" s="251"/>
      <c r="H122" s="254">
        <v>192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0" t="s">
        <v>175</v>
      </c>
      <c r="AU122" s="260" t="s">
        <v>79</v>
      </c>
      <c r="AV122" s="14" t="s">
        <v>150</v>
      </c>
      <c r="AW122" s="14" t="s">
        <v>31</v>
      </c>
      <c r="AX122" s="14" t="s">
        <v>77</v>
      </c>
      <c r="AY122" s="260" t="s">
        <v>151</v>
      </c>
    </row>
    <row r="123" s="2" customFormat="1" ht="24.15" customHeight="1">
      <c r="A123" s="41"/>
      <c r="B123" s="42"/>
      <c r="C123" s="208" t="s">
        <v>204</v>
      </c>
      <c r="D123" s="208" t="s">
        <v>152</v>
      </c>
      <c r="E123" s="209" t="s">
        <v>286</v>
      </c>
      <c r="F123" s="210" t="s">
        <v>287</v>
      </c>
      <c r="G123" s="211" t="s">
        <v>288</v>
      </c>
      <c r="H123" s="212">
        <v>8</v>
      </c>
      <c r="I123" s="213"/>
      <c r="J123" s="214">
        <f>ROUND(I123*H123,2)</f>
        <v>0</v>
      </c>
      <c r="K123" s="210" t="s">
        <v>239</v>
      </c>
      <c r="L123" s="47"/>
      <c r="M123" s="215" t="s">
        <v>19</v>
      </c>
      <c r="N123" s="216" t="s">
        <v>40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150</v>
      </c>
      <c r="AT123" s="219" t="s">
        <v>152</v>
      </c>
      <c r="AU123" s="219" t="s">
        <v>79</v>
      </c>
      <c r="AY123" s="20" t="s">
        <v>151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77</v>
      </c>
      <c r="BK123" s="220">
        <f>ROUND(I123*H123,2)</f>
        <v>0</v>
      </c>
      <c r="BL123" s="20" t="s">
        <v>150</v>
      </c>
      <c r="BM123" s="219" t="s">
        <v>1000</v>
      </c>
    </row>
    <row r="124" s="2" customFormat="1">
      <c r="A124" s="41"/>
      <c r="B124" s="42"/>
      <c r="C124" s="43"/>
      <c r="D124" s="245" t="s">
        <v>241</v>
      </c>
      <c r="E124" s="43"/>
      <c r="F124" s="246" t="s">
        <v>290</v>
      </c>
      <c r="G124" s="43"/>
      <c r="H124" s="43"/>
      <c r="I124" s="247"/>
      <c r="J124" s="43"/>
      <c r="K124" s="43"/>
      <c r="L124" s="47"/>
      <c r="M124" s="248"/>
      <c r="N124" s="249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241</v>
      </c>
      <c r="AU124" s="20" t="s">
        <v>79</v>
      </c>
    </row>
    <row r="125" s="12" customFormat="1">
      <c r="A125" s="12"/>
      <c r="B125" s="221"/>
      <c r="C125" s="222"/>
      <c r="D125" s="223" t="s">
        <v>175</v>
      </c>
      <c r="E125" s="224" t="s">
        <v>19</v>
      </c>
      <c r="F125" s="225" t="s">
        <v>181</v>
      </c>
      <c r="G125" s="222"/>
      <c r="H125" s="226">
        <v>8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175</v>
      </c>
      <c r="AU125" s="232" t="s">
        <v>79</v>
      </c>
      <c r="AV125" s="12" t="s">
        <v>79</v>
      </c>
      <c r="AW125" s="12" t="s">
        <v>31</v>
      </c>
      <c r="AX125" s="12" t="s">
        <v>69</v>
      </c>
      <c r="AY125" s="232" t="s">
        <v>151</v>
      </c>
    </row>
    <row r="126" s="14" customFormat="1">
      <c r="A126" s="14"/>
      <c r="B126" s="250"/>
      <c r="C126" s="251"/>
      <c r="D126" s="223" t="s">
        <v>175</v>
      </c>
      <c r="E126" s="252" t="s">
        <v>19</v>
      </c>
      <c r="F126" s="253" t="s">
        <v>249</v>
      </c>
      <c r="G126" s="251"/>
      <c r="H126" s="254">
        <v>8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175</v>
      </c>
      <c r="AU126" s="260" t="s">
        <v>79</v>
      </c>
      <c r="AV126" s="14" t="s">
        <v>150</v>
      </c>
      <c r="AW126" s="14" t="s">
        <v>31</v>
      </c>
      <c r="AX126" s="14" t="s">
        <v>77</v>
      </c>
      <c r="AY126" s="260" t="s">
        <v>151</v>
      </c>
    </row>
    <row r="127" s="2" customFormat="1" ht="16.5" customHeight="1">
      <c r="A127" s="41"/>
      <c r="B127" s="42"/>
      <c r="C127" s="208" t="s">
        <v>208</v>
      </c>
      <c r="D127" s="208" t="s">
        <v>152</v>
      </c>
      <c r="E127" s="209" t="s">
        <v>297</v>
      </c>
      <c r="F127" s="210" t="s">
        <v>298</v>
      </c>
      <c r="G127" s="211" t="s">
        <v>245</v>
      </c>
      <c r="H127" s="212">
        <v>2312.8000000000002</v>
      </c>
      <c r="I127" s="213"/>
      <c r="J127" s="214">
        <f>ROUND(I127*H127,2)</f>
        <v>0</v>
      </c>
      <c r="K127" s="210" t="s">
        <v>239</v>
      </c>
      <c r="L127" s="47"/>
      <c r="M127" s="215" t="s">
        <v>19</v>
      </c>
      <c r="N127" s="216" t="s">
        <v>40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150</v>
      </c>
      <c r="AT127" s="219" t="s">
        <v>152</v>
      </c>
      <c r="AU127" s="219" t="s">
        <v>79</v>
      </c>
      <c r="AY127" s="20" t="s">
        <v>151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77</v>
      </c>
      <c r="BK127" s="220">
        <f>ROUND(I127*H127,2)</f>
        <v>0</v>
      </c>
      <c r="BL127" s="20" t="s">
        <v>150</v>
      </c>
      <c r="BM127" s="219" t="s">
        <v>1001</v>
      </c>
    </row>
    <row r="128" s="2" customFormat="1">
      <c r="A128" s="41"/>
      <c r="B128" s="42"/>
      <c r="C128" s="43"/>
      <c r="D128" s="245" t="s">
        <v>241</v>
      </c>
      <c r="E128" s="43"/>
      <c r="F128" s="246" t="s">
        <v>300</v>
      </c>
      <c r="G128" s="43"/>
      <c r="H128" s="43"/>
      <c r="I128" s="247"/>
      <c r="J128" s="43"/>
      <c r="K128" s="43"/>
      <c r="L128" s="47"/>
      <c r="M128" s="248"/>
      <c r="N128" s="24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241</v>
      </c>
      <c r="AU128" s="20" t="s">
        <v>79</v>
      </c>
    </row>
    <row r="129" s="12" customFormat="1">
      <c r="A129" s="12"/>
      <c r="B129" s="221"/>
      <c r="C129" s="222"/>
      <c r="D129" s="223" t="s">
        <v>175</v>
      </c>
      <c r="E129" s="224" t="s">
        <v>19</v>
      </c>
      <c r="F129" s="225" t="s">
        <v>1002</v>
      </c>
      <c r="G129" s="222"/>
      <c r="H129" s="226">
        <v>2306.8000000000002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175</v>
      </c>
      <c r="AU129" s="232" t="s">
        <v>79</v>
      </c>
      <c r="AV129" s="12" t="s">
        <v>79</v>
      </c>
      <c r="AW129" s="12" t="s">
        <v>31</v>
      </c>
      <c r="AX129" s="12" t="s">
        <v>69</v>
      </c>
      <c r="AY129" s="232" t="s">
        <v>151</v>
      </c>
    </row>
    <row r="130" s="12" customFormat="1">
      <c r="A130" s="12"/>
      <c r="B130" s="221"/>
      <c r="C130" s="222"/>
      <c r="D130" s="223" t="s">
        <v>175</v>
      </c>
      <c r="E130" s="224" t="s">
        <v>19</v>
      </c>
      <c r="F130" s="225" t="s">
        <v>1003</v>
      </c>
      <c r="G130" s="222"/>
      <c r="H130" s="226">
        <v>6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175</v>
      </c>
      <c r="AU130" s="232" t="s">
        <v>79</v>
      </c>
      <c r="AV130" s="12" t="s">
        <v>79</v>
      </c>
      <c r="AW130" s="12" t="s">
        <v>31</v>
      </c>
      <c r="AX130" s="12" t="s">
        <v>69</v>
      </c>
      <c r="AY130" s="232" t="s">
        <v>151</v>
      </c>
    </row>
    <row r="131" s="14" customFormat="1">
      <c r="A131" s="14"/>
      <c r="B131" s="250"/>
      <c r="C131" s="251"/>
      <c r="D131" s="223" t="s">
        <v>175</v>
      </c>
      <c r="E131" s="252" t="s">
        <v>19</v>
      </c>
      <c r="F131" s="253" t="s">
        <v>249</v>
      </c>
      <c r="G131" s="251"/>
      <c r="H131" s="254">
        <v>2312.8000000000002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175</v>
      </c>
      <c r="AU131" s="260" t="s">
        <v>79</v>
      </c>
      <c r="AV131" s="14" t="s">
        <v>150</v>
      </c>
      <c r="AW131" s="14" t="s">
        <v>31</v>
      </c>
      <c r="AX131" s="14" t="s">
        <v>77</v>
      </c>
      <c r="AY131" s="260" t="s">
        <v>151</v>
      </c>
    </row>
    <row r="132" s="2" customFormat="1" ht="24.15" customHeight="1">
      <c r="A132" s="41"/>
      <c r="B132" s="42"/>
      <c r="C132" s="208" t="s">
        <v>212</v>
      </c>
      <c r="D132" s="208" t="s">
        <v>152</v>
      </c>
      <c r="E132" s="209" t="s">
        <v>307</v>
      </c>
      <c r="F132" s="210" t="s">
        <v>308</v>
      </c>
      <c r="G132" s="211" t="s">
        <v>276</v>
      </c>
      <c r="H132" s="212">
        <v>15.539999999999999</v>
      </c>
      <c r="I132" s="213"/>
      <c r="J132" s="214">
        <f>ROUND(I132*H132,2)</f>
        <v>0</v>
      </c>
      <c r="K132" s="210" t="s">
        <v>239</v>
      </c>
      <c r="L132" s="47"/>
      <c r="M132" s="215" t="s">
        <v>19</v>
      </c>
      <c r="N132" s="216" t="s">
        <v>40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150</v>
      </c>
      <c r="AT132" s="219" t="s">
        <v>152</v>
      </c>
      <c r="AU132" s="219" t="s">
        <v>79</v>
      </c>
      <c r="AY132" s="20" t="s">
        <v>151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77</v>
      </c>
      <c r="BK132" s="220">
        <f>ROUND(I132*H132,2)</f>
        <v>0</v>
      </c>
      <c r="BL132" s="20" t="s">
        <v>150</v>
      </c>
      <c r="BM132" s="219" t="s">
        <v>1004</v>
      </c>
    </row>
    <row r="133" s="2" customFormat="1">
      <c r="A133" s="41"/>
      <c r="B133" s="42"/>
      <c r="C133" s="43"/>
      <c r="D133" s="245" t="s">
        <v>241</v>
      </c>
      <c r="E133" s="43"/>
      <c r="F133" s="246" t="s">
        <v>310</v>
      </c>
      <c r="G133" s="43"/>
      <c r="H133" s="43"/>
      <c r="I133" s="247"/>
      <c r="J133" s="43"/>
      <c r="K133" s="43"/>
      <c r="L133" s="47"/>
      <c r="M133" s="248"/>
      <c r="N133" s="249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241</v>
      </c>
      <c r="AU133" s="20" t="s">
        <v>79</v>
      </c>
    </row>
    <row r="134" s="12" customFormat="1">
      <c r="A134" s="12"/>
      <c r="B134" s="221"/>
      <c r="C134" s="222"/>
      <c r="D134" s="223" t="s">
        <v>175</v>
      </c>
      <c r="E134" s="224" t="s">
        <v>19</v>
      </c>
      <c r="F134" s="225" t="s">
        <v>1005</v>
      </c>
      <c r="G134" s="222"/>
      <c r="H134" s="226">
        <v>15</v>
      </c>
      <c r="I134" s="227"/>
      <c r="J134" s="222"/>
      <c r="K134" s="222"/>
      <c r="L134" s="228"/>
      <c r="M134" s="229"/>
      <c r="N134" s="230"/>
      <c r="O134" s="230"/>
      <c r="P134" s="230"/>
      <c r="Q134" s="230"/>
      <c r="R134" s="230"/>
      <c r="S134" s="230"/>
      <c r="T134" s="23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2" t="s">
        <v>175</v>
      </c>
      <c r="AU134" s="232" t="s">
        <v>79</v>
      </c>
      <c r="AV134" s="12" t="s">
        <v>79</v>
      </c>
      <c r="AW134" s="12" t="s">
        <v>31</v>
      </c>
      <c r="AX134" s="12" t="s">
        <v>69</v>
      </c>
      <c r="AY134" s="232" t="s">
        <v>151</v>
      </c>
    </row>
    <row r="135" s="12" customFormat="1">
      <c r="A135" s="12"/>
      <c r="B135" s="221"/>
      <c r="C135" s="222"/>
      <c r="D135" s="223" t="s">
        <v>175</v>
      </c>
      <c r="E135" s="224" t="s">
        <v>19</v>
      </c>
      <c r="F135" s="225" t="s">
        <v>1006</v>
      </c>
      <c r="G135" s="222"/>
      <c r="H135" s="226">
        <v>0.54000000000000004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175</v>
      </c>
      <c r="AU135" s="232" t="s">
        <v>79</v>
      </c>
      <c r="AV135" s="12" t="s">
        <v>79</v>
      </c>
      <c r="AW135" s="12" t="s">
        <v>31</v>
      </c>
      <c r="AX135" s="12" t="s">
        <v>69</v>
      </c>
      <c r="AY135" s="232" t="s">
        <v>151</v>
      </c>
    </row>
    <row r="136" s="14" customFormat="1">
      <c r="A136" s="14"/>
      <c r="B136" s="250"/>
      <c r="C136" s="251"/>
      <c r="D136" s="223" t="s">
        <v>175</v>
      </c>
      <c r="E136" s="252" t="s">
        <v>19</v>
      </c>
      <c r="F136" s="253" t="s">
        <v>249</v>
      </c>
      <c r="G136" s="251"/>
      <c r="H136" s="254">
        <v>15.539999999999999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175</v>
      </c>
      <c r="AU136" s="260" t="s">
        <v>79</v>
      </c>
      <c r="AV136" s="14" t="s">
        <v>150</v>
      </c>
      <c r="AW136" s="14" t="s">
        <v>31</v>
      </c>
      <c r="AX136" s="14" t="s">
        <v>77</v>
      </c>
      <c r="AY136" s="260" t="s">
        <v>151</v>
      </c>
    </row>
    <row r="137" s="2" customFormat="1" ht="37.8" customHeight="1">
      <c r="A137" s="41"/>
      <c r="B137" s="42"/>
      <c r="C137" s="208" t="s">
        <v>216</v>
      </c>
      <c r="D137" s="208" t="s">
        <v>152</v>
      </c>
      <c r="E137" s="209" t="s">
        <v>312</v>
      </c>
      <c r="F137" s="210" t="s">
        <v>313</v>
      </c>
      <c r="G137" s="211" t="s">
        <v>276</v>
      </c>
      <c r="H137" s="212">
        <v>888.96400000000006</v>
      </c>
      <c r="I137" s="213"/>
      <c r="J137" s="214">
        <f>ROUND(I137*H137,2)</f>
        <v>0</v>
      </c>
      <c r="K137" s="210" t="s">
        <v>239</v>
      </c>
      <c r="L137" s="47"/>
      <c r="M137" s="215" t="s">
        <v>19</v>
      </c>
      <c r="N137" s="216" t="s">
        <v>40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150</v>
      </c>
      <c r="AT137" s="219" t="s">
        <v>152</v>
      </c>
      <c r="AU137" s="219" t="s">
        <v>79</v>
      </c>
      <c r="AY137" s="20" t="s">
        <v>151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77</v>
      </c>
      <c r="BK137" s="220">
        <f>ROUND(I137*H137,2)</f>
        <v>0</v>
      </c>
      <c r="BL137" s="20" t="s">
        <v>150</v>
      </c>
      <c r="BM137" s="219" t="s">
        <v>1007</v>
      </c>
    </row>
    <row r="138" s="2" customFormat="1">
      <c r="A138" s="41"/>
      <c r="B138" s="42"/>
      <c r="C138" s="43"/>
      <c r="D138" s="245" t="s">
        <v>241</v>
      </c>
      <c r="E138" s="43"/>
      <c r="F138" s="246" t="s">
        <v>315</v>
      </c>
      <c r="G138" s="43"/>
      <c r="H138" s="43"/>
      <c r="I138" s="247"/>
      <c r="J138" s="43"/>
      <c r="K138" s="43"/>
      <c r="L138" s="47"/>
      <c r="M138" s="248"/>
      <c r="N138" s="249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241</v>
      </c>
      <c r="AU138" s="20" t="s">
        <v>79</v>
      </c>
    </row>
    <row r="139" s="12" customFormat="1">
      <c r="A139" s="12"/>
      <c r="B139" s="221"/>
      <c r="C139" s="222"/>
      <c r="D139" s="223" t="s">
        <v>175</v>
      </c>
      <c r="E139" s="224" t="s">
        <v>19</v>
      </c>
      <c r="F139" s="225" t="s">
        <v>1008</v>
      </c>
      <c r="G139" s="222"/>
      <c r="H139" s="226">
        <v>15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175</v>
      </c>
      <c r="AU139" s="232" t="s">
        <v>79</v>
      </c>
      <c r="AV139" s="12" t="s">
        <v>79</v>
      </c>
      <c r="AW139" s="12" t="s">
        <v>31</v>
      </c>
      <c r="AX139" s="12" t="s">
        <v>69</v>
      </c>
      <c r="AY139" s="232" t="s">
        <v>151</v>
      </c>
    </row>
    <row r="140" s="12" customFormat="1">
      <c r="A140" s="12"/>
      <c r="B140" s="221"/>
      <c r="C140" s="222"/>
      <c r="D140" s="223" t="s">
        <v>175</v>
      </c>
      <c r="E140" s="224" t="s">
        <v>19</v>
      </c>
      <c r="F140" s="225" t="s">
        <v>1009</v>
      </c>
      <c r="G140" s="222"/>
      <c r="H140" s="226">
        <v>873.96400000000006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175</v>
      </c>
      <c r="AU140" s="232" t="s">
        <v>79</v>
      </c>
      <c r="AV140" s="12" t="s">
        <v>79</v>
      </c>
      <c r="AW140" s="12" t="s">
        <v>31</v>
      </c>
      <c r="AX140" s="12" t="s">
        <v>69</v>
      </c>
      <c r="AY140" s="232" t="s">
        <v>151</v>
      </c>
    </row>
    <row r="141" s="14" customFormat="1">
      <c r="A141" s="14"/>
      <c r="B141" s="250"/>
      <c r="C141" s="251"/>
      <c r="D141" s="223" t="s">
        <v>175</v>
      </c>
      <c r="E141" s="252" t="s">
        <v>19</v>
      </c>
      <c r="F141" s="253" t="s">
        <v>249</v>
      </c>
      <c r="G141" s="251"/>
      <c r="H141" s="254">
        <v>888.96400000000006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175</v>
      </c>
      <c r="AU141" s="260" t="s">
        <v>79</v>
      </c>
      <c r="AV141" s="14" t="s">
        <v>150</v>
      </c>
      <c r="AW141" s="14" t="s">
        <v>31</v>
      </c>
      <c r="AX141" s="14" t="s">
        <v>77</v>
      </c>
      <c r="AY141" s="260" t="s">
        <v>151</v>
      </c>
    </row>
    <row r="142" s="2" customFormat="1" ht="37.8" customHeight="1">
      <c r="A142" s="41"/>
      <c r="B142" s="42"/>
      <c r="C142" s="208" t="s">
        <v>323</v>
      </c>
      <c r="D142" s="208" t="s">
        <v>152</v>
      </c>
      <c r="E142" s="209" t="s">
        <v>318</v>
      </c>
      <c r="F142" s="210" t="s">
        <v>319</v>
      </c>
      <c r="G142" s="211" t="s">
        <v>276</v>
      </c>
      <c r="H142" s="212">
        <v>2666.8919999999998</v>
      </c>
      <c r="I142" s="213"/>
      <c r="J142" s="214">
        <f>ROUND(I142*H142,2)</f>
        <v>0</v>
      </c>
      <c r="K142" s="210" t="s">
        <v>239</v>
      </c>
      <c r="L142" s="47"/>
      <c r="M142" s="215" t="s">
        <v>19</v>
      </c>
      <c r="N142" s="216" t="s">
        <v>40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150</v>
      </c>
      <c r="AT142" s="219" t="s">
        <v>152</v>
      </c>
      <c r="AU142" s="219" t="s">
        <v>79</v>
      </c>
      <c r="AY142" s="20" t="s">
        <v>151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77</v>
      </c>
      <c r="BK142" s="220">
        <f>ROUND(I142*H142,2)</f>
        <v>0</v>
      </c>
      <c r="BL142" s="20" t="s">
        <v>150</v>
      </c>
      <c r="BM142" s="219" t="s">
        <v>1010</v>
      </c>
    </row>
    <row r="143" s="2" customFormat="1">
      <c r="A143" s="41"/>
      <c r="B143" s="42"/>
      <c r="C143" s="43"/>
      <c r="D143" s="245" t="s">
        <v>241</v>
      </c>
      <c r="E143" s="43"/>
      <c r="F143" s="246" t="s">
        <v>321</v>
      </c>
      <c r="G143" s="43"/>
      <c r="H143" s="43"/>
      <c r="I143" s="247"/>
      <c r="J143" s="43"/>
      <c r="K143" s="43"/>
      <c r="L143" s="47"/>
      <c r="M143" s="248"/>
      <c r="N143" s="24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241</v>
      </c>
      <c r="AU143" s="20" t="s">
        <v>79</v>
      </c>
    </row>
    <row r="144" s="12" customFormat="1">
      <c r="A144" s="12"/>
      <c r="B144" s="221"/>
      <c r="C144" s="222"/>
      <c r="D144" s="223" t="s">
        <v>175</v>
      </c>
      <c r="E144" s="224" t="s">
        <v>19</v>
      </c>
      <c r="F144" s="225" t="s">
        <v>1011</v>
      </c>
      <c r="G144" s="222"/>
      <c r="H144" s="226">
        <v>2666.8919999999998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175</v>
      </c>
      <c r="AU144" s="232" t="s">
        <v>79</v>
      </c>
      <c r="AV144" s="12" t="s">
        <v>79</v>
      </c>
      <c r="AW144" s="12" t="s">
        <v>31</v>
      </c>
      <c r="AX144" s="12" t="s">
        <v>69</v>
      </c>
      <c r="AY144" s="232" t="s">
        <v>151</v>
      </c>
    </row>
    <row r="145" s="14" customFormat="1">
      <c r="A145" s="14"/>
      <c r="B145" s="250"/>
      <c r="C145" s="251"/>
      <c r="D145" s="223" t="s">
        <v>175</v>
      </c>
      <c r="E145" s="252" t="s">
        <v>19</v>
      </c>
      <c r="F145" s="253" t="s">
        <v>249</v>
      </c>
      <c r="G145" s="251"/>
      <c r="H145" s="254">
        <v>2666.8919999999998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175</v>
      </c>
      <c r="AU145" s="260" t="s">
        <v>79</v>
      </c>
      <c r="AV145" s="14" t="s">
        <v>150</v>
      </c>
      <c r="AW145" s="14" t="s">
        <v>31</v>
      </c>
      <c r="AX145" s="14" t="s">
        <v>77</v>
      </c>
      <c r="AY145" s="260" t="s">
        <v>151</v>
      </c>
    </row>
    <row r="146" s="2" customFormat="1" ht="24.15" customHeight="1">
      <c r="A146" s="41"/>
      <c r="B146" s="42"/>
      <c r="C146" s="208" t="s">
        <v>329</v>
      </c>
      <c r="D146" s="208" t="s">
        <v>152</v>
      </c>
      <c r="E146" s="209" t="s">
        <v>324</v>
      </c>
      <c r="F146" s="210" t="s">
        <v>325</v>
      </c>
      <c r="G146" s="211" t="s">
        <v>276</v>
      </c>
      <c r="H146" s="212">
        <v>165</v>
      </c>
      <c r="I146" s="213"/>
      <c r="J146" s="214">
        <f>ROUND(I146*H146,2)</f>
        <v>0</v>
      </c>
      <c r="K146" s="210" t="s">
        <v>239</v>
      </c>
      <c r="L146" s="47"/>
      <c r="M146" s="215" t="s">
        <v>19</v>
      </c>
      <c r="N146" s="216" t="s">
        <v>40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150</v>
      </c>
      <c r="AT146" s="219" t="s">
        <v>152</v>
      </c>
      <c r="AU146" s="219" t="s">
        <v>79</v>
      </c>
      <c r="AY146" s="20" t="s">
        <v>151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77</v>
      </c>
      <c r="BK146" s="220">
        <f>ROUND(I146*H146,2)</f>
        <v>0</v>
      </c>
      <c r="BL146" s="20" t="s">
        <v>150</v>
      </c>
      <c r="BM146" s="219" t="s">
        <v>1012</v>
      </c>
    </row>
    <row r="147" s="2" customFormat="1">
      <c r="A147" s="41"/>
      <c r="B147" s="42"/>
      <c r="C147" s="43"/>
      <c r="D147" s="245" t="s">
        <v>241</v>
      </c>
      <c r="E147" s="43"/>
      <c r="F147" s="246" t="s">
        <v>327</v>
      </c>
      <c r="G147" s="43"/>
      <c r="H147" s="43"/>
      <c r="I147" s="247"/>
      <c r="J147" s="43"/>
      <c r="K147" s="43"/>
      <c r="L147" s="47"/>
      <c r="M147" s="248"/>
      <c r="N147" s="249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241</v>
      </c>
      <c r="AU147" s="20" t="s">
        <v>79</v>
      </c>
    </row>
    <row r="148" s="12" customFormat="1">
      <c r="A148" s="12"/>
      <c r="B148" s="221"/>
      <c r="C148" s="222"/>
      <c r="D148" s="223" t="s">
        <v>175</v>
      </c>
      <c r="E148" s="224" t="s">
        <v>19</v>
      </c>
      <c r="F148" s="225" t="s">
        <v>1013</v>
      </c>
      <c r="G148" s="222"/>
      <c r="H148" s="226">
        <v>165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2" t="s">
        <v>175</v>
      </c>
      <c r="AU148" s="232" t="s">
        <v>79</v>
      </c>
      <c r="AV148" s="12" t="s">
        <v>79</v>
      </c>
      <c r="AW148" s="12" t="s">
        <v>31</v>
      </c>
      <c r="AX148" s="12" t="s">
        <v>69</v>
      </c>
      <c r="AY148" s="232" t="s">
        <v>151</v>
      </c>
    </row>
    <row r="149" s="14" customFormat="1">
      <c r="A149" s="14"/>
      <c r="B149" s="250"/>
      <c r="C149" s="251"/>
      <c r="D149" s="223" t="s">
        <v>175</v>
      </c>
      <c r="E149" s="252" t="s">
        <v>19</v>
      </c>
      <c r="F149" s="253" t="s">
        <v>249</v>
      </c>
      <c r="G149" s="251"/>
      <c r="H149" s="254">
        <v>165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175</v>
      </c>
      <c r="AU149" s="260" t="s">
        <v>79</v>
      </c>
      <c r="AV149" s="14" t="s">
        <v>150</v>
      </c>
      <c r="AW149" s="14" t="s">
        <v>31</v>
      </c>
      <c r="AX149" s="14" t="s">
        <v>77</v>
      </c>
      <c r="AY149" s="260" t="s">
        <v>151</v>
      </c>
    </row>
    <row r="150" s="2" customFormat="1" ht="16.5" customHeight="1">
      <c r="A150" s="41"/>
      <c r="B150" s="42"/>
      <c r="C150" s="208" t="s">
        <v>336</v>
      </c>
      <c r="D150" s="208" t="s">
        <v>152</v>
      </c>
      <c r="E150" s="209" t="s">
        <v>403</v>
      </c>
      <c r="F150" s="210" t="s">
        <v>404</v>
      </c>
      <c r="G150" s="211" t="s">
        <v>276</v>
      </c>
      <c r="H150" s="212">
        <v>165</v>
      </c>
      <c r="I150" s="213"/>
      <c r="J150" s="214">
        <f>ROUND(I150*H150,2)</f>
        <v>0</v>
      </c>
      <c r="K150" s="210" t="s">
        <v>19</v>
      </c>
      <c r="L150" s="47"/>
      <c r="M150" s="215" t="s">
        <v>19</v>
      </c>
      <c r="N150" s="216" t="s">
        <v>40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150</v>
      </c>
      <c r="AT150" s="219" t="s">
        <v>152</v>
      </c>
      <c r="AU150" s="219" t="s">
        <v>79</v>
      </c>
      <c r="AY150" s="20" t="s">
        <v>151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77</v>
      </c>
      <c r="BK150" s="220">
        <f>ROUND(I150*H150,2)</f>
        <v>0</v>
      </c>
      <c r="BL150" s="20" t="s">
        <v>150</v>
      </c>
      <c r="BM150" s="219" t="s">
        <v>1014</v>
      </c>
    </row>
    <row r="151" s="12" customFormat="1">
      <c r="A151" s="12"/>
      <c r="B151" s="221"/>
      <c r="C151" s="222"/>
      <c r="D151" s="223" t="s">
        <v>175</v>
      </c>
      <c r="E151" s="224" t="s">
        <v>19</v>
      </c>
      <c r="F151" s="225" t="s">
        <v>1015</v>
      </c>
      <c r="G151" s="222"/>
      <c r="H151" s="226">
        <v>165</v>
      </c>
      <c r="I151" s="227"/>
      <c r="J151" s="222"/>
      <c r="K151" s="222"/>
      <c r="L151" s="228"/>
      <c r="M151" s="229"/>
      <c r="N151" s="230"/>
      <c r="O151" s="230"/>
      <c r="P151" s="230"/>
      <c r="Q151" s="230"/>
      <c r="R151" s="230"/>
      <c r="S151" s="230"/>
      <c r="T151" s="231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2" t="s">
        <v>175</v>
      </c>
      <c r="AU151" s="232" t="s">
        <v>79</v>
      </c>
      <c r="AV151" s="12" t="s">
        <v>79</v>
      </c>
      <c r="AW151" s="12" t="s">
        <v>31</v>
      </c>
      <c r="AX151" s="12" t="s">
        <v>69</v>
      </c>
      <c r="AY151" s="232" t="s">
        <v>151</v>
      </c>
    </row>
    <row r="152" s="14" customFormat="1">
      <c r="A152" s="14"/>
      <c r="B152" s="250"/>
      <c r="C152" s="251"/>
      <c r="D152" s="223" t="s">
        <v>175</v>
      </c>
      <c r="E152" s="252" t="s">
        <v>19</v>
      </c>
      <c r="F152" s="253" t="s">
        <v>249</v>
      </c>
      <c r="G152" s="251"/>
      <c r="H152" s="254">
        <v>165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175</v>
      </c>
      <c r="AU152" s="260" t="s">
        <v>79</v>
      </c>
      <c r="AV152" s="14" t="s">
        <v>150</v>
      </c>
      <c r="AW152" s="14" t="s">
        <v>31</v>
      </c>
      <c r="AX152" s="14" t="s">
        <v>77</v>
      </c>
      <c r="AY152" s="260" t="s">
        <v>151</v>
      </c>
    </row>
    <row r="153" s="2" customFormat="1" ht="24.15" customHeight="1">
      <c r="A153" s="41"/>
      <c r="B153" s="42"/>
      <c r="C153" s="208" t="s">
        <v>7</v>
      </c>
      <c r="D153" s="208" t="s">
        <v>152</v>
      </c>
      <c r="E153" s="209" t="s">
        <v>330</v>
      </c>
      <c r="F153" s="210" t="s">
        <v>331</v>
      </c>
      <c r="G153" s="211" t="s">
        <v>332</v>
      </c>
      <c r="H153" s="212">
        <v>1600.135</v>
      </c>
      <c r="I153" s="213"/>
      <c r="J153" s="214">
        <f>ROUND(I153*H153,2)</f>
        <v>0</v>
      </c>
      <c r="K153" s="210" t="s">
        <v>239</v>
      </c>
      <c r="L153" s="47"/>
      <c r="M153" s="215" t="s">
        <v>19</v>
      </c>
      <c r="N153" s="216" t="s">
        <v>40</v>
      </c>
      <c r="O153" s="87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150</v>
      </c>
      <c r="AT153" s="219" t="s">
        <v>152</v>
      </c>
      <c r="AU153" s="219" t="s">
        <v>79</v>
      </c>
      <c r="AY153" s="20" t="s">
        <v>151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77</v>
      </c>
      <c r="BK153" s="220">
        <f>ROUND(I153*H153,2)</f>
        <v>0</v>
      </c>
      <c r="BL153" s="20" t="s">
        <v>150</v>
      </c>
      <c r="BM153" s="219" t="s">
        <v>1016</v>
      </c>
    </row>
    <row r="154" s="2" customFormat="1">
      <c r="A154" s="41"/>
      <c r="B154" s="42"/>
      <c r="C154" s="43"/>
      <c r="D154" s="245" t="s">
        <v>241</v>
      </c>
      <c r="E154" s="43"/>
      <c r="F154" s="246" t="s">
        <v>334</v>
      </c>
      <c r="G154" s="43"/>
      <c r="H154" s="43"/>
      <c r="I154" s="247"/>
      <c r="J154" s="43"/>
      <c r="K154" s="43"/>
      <c r="L154" s="47"/>
      <c r="M154" s="248"/>
      <c r="N154" s="249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241</v>
      </c>
      <c r="AU154" s="20" t="s">
        <v>79</v>
      </c>
    </row>
    <row r="155" s="12" customFormat="1">
      <c r="A155" s="12"/>
      <c r="B155" s="221"/>
      <c r="C155" s="222"/>
      <c r="D155" s="223" t="s">
        <v>175</v>
      </c>
      <c r="E155" s="224" t="s">
        <v>19</v>
      </c>
      <c r="F155" s="225" t="s">
        <v>1017</v>
      </c>
      <c r="G155" s="222"/>
      <c r="H155" s="226">
        <v>1600.135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2" t="s">
        <v>175</v>
      </c>
      <c r="AU155" s="232" t="s">
        <v>79</v>
      </c>
      <c r="AV155" s="12" t="s">
        <v>79</v>
      </c>
      <c r="AW155" s="12" t="s">
        <v>31</v>
      </c>
      <c r="AX155" s="12" t="s">
        <v>69</v>
      </c>
      <c r="AY155" s="232" t="s">
        <v>151</v>
      </c>
    </row>
    <row r="156" s="14" customFormat="1">
      <c r="A156" s="14"/>
      <c r="B156" s="250"/>
      <c r="C156" s="251"/>
      <c r="D156" s="223" t="s">
        <v>175</v>
      </c>
      <c r="E156" s="252" t="s">
        <v>19</v>
      </c>
      <c r="F156" s="253" t="s">
        <v>249</v>
      </c>
      <c r="G156" s="251"/>
      <c r="H156" s="254">
        <v>1600.135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175</v>
      </c>
      <c r="AU156" s="260" t="s">
        <v>79</v>
      </c>
      <c r="AV156" s="14" t="s">
        <v>150</v>
      </c>
      <c r="AW156" s="14" t="s">
        <v>31</v>
      </c>
      <c r="AX156" s="14" t="s">
        <v>77</v>
      </c>
      <c r="AY156" s="260" t="s">
        <v>151</v>
      </c>
    </row>
    <row r="157" s="2" customFormat="1" ht="24.15" customHeight="1">
      <c r="A157" s="41"/>
      <c r="B157" s="42"/>
      <c r="C157" s="208" t="s">
        <v>348</v>
      </c>
      <c r="D157" s="208" t="s">
        <v>152</v>
      </c>
      <c r="E157" s="209" t="s">
        <v>337</v>
      </c>
      <c r="F157" s="210" t="s">
        <v>338</v>
      </c>
      <c r="G157" s="211" t="s">
        <v>276</v>
      </c>
      <c r="H157" s="212">
        <v>888.96400000000006</v>
      </c>
      <c r="I157" s="213"/>
      <c r="J157" s="214">
        <f>ROUND(I157*H157,2)</f>
        <v>0</v>
      </c>
      <c r="K157" s="210" t="s">
        <v>239</v>
      </c>
      <c r="L157" s="47"/>
      <c r="M157" s="215" t="s">
        <v>19</v>
      </c>
      <c r="N157" s="216" t="s">
        <v>40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150</v>
      </c>
      <c r="AT157" s="219" t="s">
        <v>152</v>
      </c>
      <c r="AU157" s="219" t="s">
        <v>79</v>
      </c>
      <c r="AY157" s="20" t="s">
        <v>151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77</v>
      </c>
      <c r="BK157" s="220">
        <f>ROUND(I157*H157,2)</f>
        <v>0</v>
      </c>
      <c r="BL157" s="20" t="s">
        <v>150</v>
      </c>
      <c r="BM157" s="219" t="s">
        <v>1018</v>
      </c>
    </row>
    <row r="158" s="2" customFormat="1">
      <c r="A158" s="41"/>
      <c r="B158" s="42"/>
      <c r="C158" s="43"/>
      <c r="D158" s="245" t="s">
        <v>241</v>
      </c>
      <c r="E158" s="43"/>
      <c r="F158" s="246" t="s">
        <v>340</v>
      </c>
      <c r="G158" s="43"/>
      <c r="H158" s="43"/>
      <c r="I158" s="247"/>
      <c r="J158" s="43"/>
      <c r="K158" s="43"/>
      <c r="L158" s="47"/>
      <c r="M158" s="248"/>
      <c r="N158" s="249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241</v>
      </c>
      <c r="AU158" s="20" t="s">
        <v>79</v>
      </c>
    </row>
    <row r="159" s="12" customFormat="1">
      <c r="A159" s="12"/>
      <c r="B159" s="221"/>
      <c r="C159" s="222"/>
      <c r="D159" s="223" t="s">
        <v>175</v>
      </c>
      <c r="E159" s="224" t="s">
        <v>19</v>
      </c>
      <c r="F159" s="225" t="s">
        <v>1019</v>
      </c>
      <c r="G159" s="222"/>
      <c r="H159" s="226">
        <v>888.96400000000006</v>
      </c>
      <c r="I159" s="227"/>
      <c r="J159" s="222"/>
      <c r="K159" s="222"/>
      <c r="L159" s="228"/>
      <c r="M159" s="229"/>
      <c r="N159" s="230"/>
      <c r="O159" s="230"/>
      <c r="P159" s="230"/>
      <c r="Q159" s="230"/>
      <c r="R159" s="230"/>
      <c r="S159" s="230"/>
      <c r="T159" s="23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2" t="s">
        <v>175</v>
      </c>
      <c r="AU159" s="232" t="s">
        <v>79</v>
      </c>
      <c r="AV159" s="12" t="s">
        <v>79</v>
      </c>
      <c r="AW159" s="12" t="s">
        <v>31</v>
      </c>
      <c r="AX159" s="12" t="s">
        <v>69</v>
      </c>
      <c r="AY159" s="232" t="s">
        <v>151</v>
      </c>
    </row>
    <row r="160" s="14" customFormat="1">
      <c r="A160" s="14"/>
      <c r="B160" s="250"/>
      <c r="C160" s="251"/>
      <c r="D160" s="223" t="s">
        <v>175</v>
      </c>
      <c r="E160" s="252" t="s">
        <v>19</v>
      </c>
      <c r="F160" s="253" t="s">
        <v>249</v>
      </c>
      <c r="G160" s="251"/>
      <c r="H160" s="254">
        <v>888.96400000000006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175</v>
      </c>
      <c r="AU160" s="260" t="s">
        <v>79</v>
      </c>
      <c r="AV160" s="14" t="s">
        <v>150</v>
      </c>
      <c r="AW160" s="14" t="s">
        <v>31</v>
      </c>
      <c r="AX160" s="14" t="s">
        <v>77</v>
      </c>
      <c r="AY160" s="260" t="s">
        <v>151</v>
      </c>
    </row>
    <row r="161" s="2" customFormat="1" ht="24.15" customHeight="1">
      <c r="A161" s="41"/>
      <c r="B161" s="42"/>
      <c r="C161" s="208" t="s">
        <v>354</v>
      </c>
      <c r="D161" s="208" t="s">
        <v>152</v>
      </c>
      <c r="E161" s="209" t="s">
        <v>342</v>
      </c>
      <c r="F161" s="210" t="s">
        <v>343</v>
      </c>
      <c r="G161" s="211" t="s">
        <v>276</v>
      </c>
      <c r="H161" s="212">
        <v>15</v>
      </c>
      <c r="I161" s="213"/>
      <c r="J161" s="214">
        <f>ROUND(I161*H161,2)</f>
        <v>0</v>
      </c>
      <c r="K161" s="210" t="s">
        <v>239</v>
      </c>
      <c r="L161" s="47"/>
      <c r="M161" s="215" t="s">
        <v>19</v>
      </c>
      <c r="N161" s="216" t="s">
        <v>40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150</v>
      </c>
      <c r="AT161" s="219" t="s">
        <v>152</v>
      </c>
      <c r="AU161" s="219" t="s">
        <v>79</v>
      </c>
      <c r="AY161" s="20" t="s">
        <v>151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77</v>
      </c>
      <c r="BK161" s="220">
        <f>ROUND(I161*H161,2)</f>
        <v>0</v>
      </c>
      <c r="BL161" s="20" t="s">
        <v>150</v>
      </c>
      <c r="BM161" s="219" t="s">
        <v>1020</v>
      </c>
    </row>
    <row r="162" s="2" customFormat="1">
      <c r="A162" s="41"/>
      <c r="B162" s="42"/>
      <c r="C162" s="43"/>
      <c r="D162" s="245" t="s">
        <v>241</v>
      </c>
      <c r="E162" s="43"/>
      <c r="F162" s="246" t="s">
        <v>345</v>
      </c>
      <c r="G162" s="43"/>
      <c r="H162" s="43"/>
      <c r="I162" s="247"/>
      <c r="J162" s="43"/>
      <c r="K162" s="43"/>
      <c r="L162" s="47"/>
      <c r="M162" s="248"/>
      <c r="N162" s="249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241</v>
      </c>
      <c r="AU162" s="20" t="s">
        <v>79</v>
      </c>
    </row>
    <row r="163" s="12" customFormat="1">
      <c r="A163" s="12"/>
      <c r="B163" s="221"/>
      <c r="C163" s="222"/>
      <c r="D163" s="223" t="s">
        <v>175</v>
      </c>
      <c r="E163" s="224" t="s">
        <v>19</v>
      </c>
      <c r="F163" s="225" t="s">
        <v>1021</v>
      </c>
      <c r="G163" s="222"/>
      <c r="H163" s="226">
        <v>15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175</v>
      </c>
      <c r="AU163" s="232" t="s">
        <v>79</v>
      </c>
      <c r="AV163" s="12" t="s">
        <v>79</v>
      </c>
      <c r="AW163" s="12" t="s">
        <v>31</v>
      </c>
      <c r="AX163" s="12" t="s">
        <v>69</v>
      </c>
      <c r="AY163" s="232" t="s">
        <v>151</v>
      </c>
    </row>
    <row r="164" s="14" customFormat="1">
      <c r="A164" s="14"/>
      <c r="B164" s="250"/>
      <c r="C164" s="251"/>
      <c r="D164" s="223" t="s">
        <v>175</v>
      </c>
      <c r="E164" s="252" t="s">
        <v>19</v>
      </c>
      <c r="F164" s="253" t="s">
        <v>249</v>
      </c>
      <c r="G164" s="251"/>
      <c r="H164" s="254">
        <v>15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175</v>
      </c>
      <c r="AU164" s="260" t="s">
        <v>79</v>
      </c>
      <c r="AV164" s="14" t="s">
        <v>150</v>
      </c>
      <c r="AW164" s="14" t="s">
        <v>31</v>
      </c>
      <c r="AX164" s="14" t="s">
        <v>77</v>
      </c>
      <c r="AY164" s="260" t="s">
        <v>151</v>
      </c>
    </row>
    <row r="165" s="2" customFormat="1" ht="16.5" customHeight="1">
      <c r="A165" s="41"/>
      <c r="B165" s="42"/>
      <c r="C165" s="261" t="s">
        <v>359</v>
      </c>
      <c r="D165" s="261" t="s">
        <v>349</v>
      </c>
      <c r="E165" s="262" t="s">
        <v>350</v>
      </c>
      <c r="F165" s="263" t="s">
        <v>351</v>
      </c>
      <c r="G165" s="264" t="s">
        <v>332</v>
      </c>
      <c r="H165" s="265">
        <v>324</v>
      </c>
      <c r="I165" s="266"/>
      <c r="J165" s="267">
        <f>ROUND(I165*H165,2)</f>
        <v>0</v>
      </c>
      <c r="K165" s="263" t="s">
        <v>239</v>
      </c>
      <c r="L165" s="268"/>
      <c r="M165" s="269" t="s">
        <v>19</v>
      </c>
      <c r="N165" s="270" t="s">
        <v>40</v>
      </c>
      <c r="O165" s="87"/>
      <c r="P165" s="217">
        <f>O165*H165</f>
        <v>0</v>
      </c>
      <c r="Q165" s="217">
        <v>1</v>
      </c>
      <c r="R165" s="217">
        <f>Q165*H165</f>
        <v>324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181</v>
      </c>
      <c r="AT165" s="219" t="s">
        <v>349</v>
      </c>
      <c r="AU165" s="219" t="s">
        <v>79</v>
      </c>
      <c r="AY165" s="20" t="s">
        <v>151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77</v>
      </c>
      <c r="BK165" s="220">
        <f>ROUND(I165*H165,2)</f>
        <v>0</v>
      </c>
      <c r="BL165" s="20" t="s">
        <v>150</v>
      </c>
      <c r="BM165" s="219" t="s">
        <v>1022</v>
      </c>
    </row>
    <row r="166" s="12" customFormat="1">
      <c r="A166" s="12"/>
      <c r="B166" s="221"/>
      <c r="C166" s="222"/>
      <c r="D166" s="223" t="s">
        <v>175</v>
      </c>
      <c r="E166" s="224" t="s">
        <v>19</v>
      </c>
      <c r="F166" s="225" t="s">
        <v>1023</v>
      </c>
      <c r="G166" s="222"/>
      <c r="H166" s="226">
        <v>297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2" t="s">
        <v>175</v>
      </c>
      <c r="AU166" s="232" t="s">
        <v>79</v>
      </c>
      <c r="AV166" s="12" t="s">
        <v>79</v>
      </c>
      <c r="AW166" s="12" t="s">
        <v>31</v>
      </c>
      <c r="AX166" s="12" t="s">
        <v>69</v>
      </c>
      <c r="AY166" s="232" t="s">
        <v>151</v>
      </c>
    </row>
    <row r="167" s="12" customFormat="1">
      <c r="A167" s="12"/>
      <c r="B167" s="221"/>
      <c r="C167" s="222"/>
      <c r="D167" s="223" t="s">
        <v>175</v>
      </c>
      <c r="E167" s="224" t="s">
        <v>19</v>
      </c>
      <c r="F167" s="225" t="s">
        <v>1024</v>
      </c>
      <c r="G167" s="222"/>
      <c r="H167" s="226">
        <v>27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175</v>
      </c>
      <c r="AU167" s="232" t="s">
        <v>79</v>
      </c>
      <c r="AV167" s="12" t="s">
        <v>79</v>
      </c>
      <c r="AW167" s="12" t="s">
        <v>31</v>
      </c>
      <c r="AX167" s="12" t="s">
        <v>69</v>
      </c>
      <c r="AY167" s="232" t="s">
        <v>151</v>
      </c>
    </row>
    <row r="168" s="14" customFormat="1">
      <c r="A168" s="14"/>
      <c r="B168" s="250"/>
      <c r="C168" s="251"/>
      <c r="D168" s="223" t="s">
        <v>175</v>
      </c>
      <c r="E168" s="252" t="s">
        <v>19</v>
      </c>
      <c r="F168" s="253" t="s">
        <v>249</v>
      </c>
      <c r="G168" s="251"/>
      <c r="H168" s="254">
        <v>324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175</v>
      </c>
      <c r="AU168" s="260" t="s">
        <v>79</v>
      </c>
      <c r="AV168" s="14" t="s">
        <v>150</v>
      </c>
      <c r="AW168" s="14" t="s">
        <v>31</v>
      </c>
      <c r="AX168" s="14" t="s">
        <v>77</v>
      </c>
      <c r="AY168" s="260" t="s">
        <v>151</v>
      </c>
    </row>
    <row r="169" s="2" customFormat="1" ht="16.5" customHeight="1">
      <c r="A169" s="41"/>
      <c r="B169" s="42"/>
      <c r="C169" s="208" t="s">
        <v>367</v>
      </c>
      <c r="D169" s="208" t="s">
        <v>152</v>
      </c>
      <c r="E169" s="209" t="s">
        <v>355</v>
      </c>
      <c r="F169" s="210" t="s">
        <v>356</v>
      </c>
      <c r="G169" s="211" t="s">
        <v>245</v>
      </c>
      <c r="H169" s="212">
        <v>6</v>
      </c>
      <c r="I169" s="213"/>
      <c r="J169" s="214">
        <f>ROUND(I169*H169,2)</f>
        <v>0</v>
      </c>
      <c r="K169" s="210" t="s">
        <v>239</v>
      </c>
      <c r="L169" s="47"/>
      <c r="M169" s="215" t="s">
        <v>19</v>
      </c>
      <c r="N169" s="216" t="s">
        <v>40</v>
      </c>
      <c r="O169" s="87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150</v>
      </c>
      <c r="AT169" s="219" t="s">
        <v>152</v>
      </c>
      <c r="AU169" s="219" t="s">
        <v>79</v>
      </c>
      <c r="AY169" s="20" t="s">
        <v>151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77</v>
      </c>
      <c r="BK169" s="220">
        <f>ROUND(I169*H169,2)</f>
        <v>0</v>
      </c>
      <c r="BL169" s="20" t="s">
        <v>150</v>
      </c>
      <c r="BM169" s="219" t="s">
        <v>1025</v>
      </c>
    </row>
    <row r="170" s="2" customFormat="1">
      <c r="A170" s="41"/>
      <c r="B170" s="42"/>
      <c r="C170" s="43"/>
      <c r="D170" s="245" t="s">
        <v>241</v>
      </c>
      <c r="E170" s="43"/>
      <c r="F170" s="246" t="s">
        <v>358</v>
      </c>
      <c r="G170" s="43"/>
      <c r="H170" s="43"/>
      <c r="I170" s="247"/>
      <c r="J170" s="43"/>
      <c r="K170" s="43"/>
      <c r="L170" s="47"/>
      <c r="M170" s="248"/>
      <c r="N170" s="249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241</v>
      </c>
      <c r="AU170" s="20" t="s">
        <v>79</v>
      </c>
    </row>
    <row r="171" s="12" customFormat="1">
      <c r="A171" s="12"/>
      <c r="B171" s="221"/>
      <c r="C171" s="222"/>
      <c r="D171" s="223" t="s">
        <v>175</v>
      </c>
      <c r="E171" s="224" t="s">
        <v>19</v>
      </c>
      <c r="F171" s="225" t="s">
        <v>1026</v>
      </c>
      <c r="G171" s="222"/>
      <c r="H171" s="226">
        <v>6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2" t="s">
        <v>175</v>
      </c>
      <c r="AU171" s="232" t="s">
        <v>79</v>
      </c>
      <c r="AV171" s="12" t="s">
        <v>79</v>
      </c>
      <c r="AW171" s="12" t="s">
        <v>31</v>
      </c>
      <c r="AX171" s="12" t="s">
        <v>77</v>
      </c>
      <c r="AY171" s="232" t="s">
        <v>151</v>
      </c>
    </row>
    <row r="172" s="2" customFormat="1" ht="16.5" customHeight="1">
      <c r="A172" s="41"/>
      <c r="B172" s="42"/>
      <c r="C172" s="208" t="s">
        <v>373</v>
      </c>
      <c r="D172" s="208" t="s">
        <v>152</v>
      </c>
      <c r="E172" s="209" t="s">
        <v>360</v>
      </c>
      <c r="F172" s="210" t="s">
        <v>361</v>
      </c>
      <c r="G172" s="211" t="s">
        <v>245</v>
      </c>
      <c r="H172" s="212">
        <v>2409</v>
      </c>
      <c r="I172" s="213"/>
      <c r="J172" s="214">
        <f>ROUND(I172*H172,2)</f>
        <v>0</v>
      </c>
      <c r="K172" s="210" t="s">
        <v>239</v>
      </c>
      <c r="L172" s="47"/>
      <c r="M172" s="215" t="s">
        <v>19</v>
      </c>
      <c r="N172" s="216" t="s">
        <v>40</v>
      </c>
      <c r="O172" s="87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9" t="s">
        <v>150</v>
      </c>
      <c r="AT172" s="219" t="s">
        <v>152</v>
      </c>
      <c r="AU172" s="219" t="s">
        <v>79</v>
      </c>
      <c r="AY172" s="20" t="s">
        <v>151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77</v>
      </c>
      <c r="BK172" s="220">
        <f>ROUND(I172*H172,2)</f>
        <v>0</v>
      </c>
      <c r="BL172" s="20" t="s">
        <v>150</v>
      </c>
      <c r="BM172" s="219" t="s">
        <v>1027</v>
      </c>
    </row>
    <row r="173" s="2" customFormat="1">
      <c r="A173" s="41"/>
      <c r="B173" s="42"/>
      <c r="C173" s="43"/>
      <c r="D173" s="245" t="s">
        <v>241</v>
      </c>
      <c r="E173" s="43"/>
      <c r="F173" s="246" t="s">
        <v>363</v>
      </c>
      <c r="G173" s="43"/>
      <c r="H173" s="43"/>
      <c r="I173" s="247"/>
      <c r="J173" s="43"/>
      <c r="K173" s="43"/>
      <c r="L173" s="47"/>
      <c r="M173" s="248"/>
      <c r="N173" s="249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241</v>
      </c>
      <c r="AU173" s="20" t="s">
        <v>79</v>
      </c>
    </row>
    <row r="174" s="12" customFormat="1">
      <c r="A174" s="12"/>
      <c r="B174" s="221"/>
      <c r="C174" s="222"/>
      <c r="D174" s="223" t="s">
        <v>175</v>
      </c>
      <c r="E174" s="224" t="s">
        <v>19</v>
      </c>
      <c r="F174" s="225" t="s">
        <v>1028</v>
      </c>
      <c r="G174" s="222"/>
      <c r="H174" s="226">
        <v>2409</v>
      </c>
      <c r="I174" s="227"/>
      <c r="J174" s="222"/>
      <c r="K174" s="222"/>
      <c r="L174" s="228"/>
      <c r="M174" s="229"/>
      <c r="N174" s="230"/>
      <c r="O174" s="230"/>
      <c r="P174" s="230"/>
      <c r="Q174" s="230"/>
      <c r="R174" s="230"/>
      <c r="S174" s="230"/>
      <c r="T174" s="231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2" t="s">
        <v>175</v>
      </c>
      <c r="AU174" s="232" t="s">
        <v>79</v>
      </c>
      <c r="AV174" s="12" t="s">
        <v>79</v>
      </c>
      <c r="AW174" s="12" t="s">
        <v>31</v>
      </c>
      <c r="AX174" s="12" t="s">
        <v>69</v>
      </c>
      <c r="AY174" s="232" t="s">
        <v>151</v>
      </c>
    </row>
    <row r="175" s="14" customFormat="1">
      <c r="A175" s="14"/>
      <c r="B175" s="250"/>
      <c r="C175" s="251"/>
      <c r="D175" s="223" t="s">
        <v>175</v>
      </c>
      <c r="E175" s="252" t="s">
        <v>19</v>
      </c>
      <c r="F175" s="253" t="s">
        <v>249</v>
      </c>
      <c r="G175" s="251"/>
      <c r="H175" s="254">
        <v>2409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175</v>
      </c>
      <c r="AU175" s="260" t="s">
        <v>79</v>
      </c>
      <c r="AV175" s="14" t="s">
        <v>150</v>
      </c>
      <c r="AW175" s="14" t="s">
        <v>31</v>
      </c>
      <c r="AX175" s="14" t="s">
        <v>77</v>
      </c>
      <c r="AY175" s="260" t="s">
        <v>151</v>
      </c>
    </row>
    <row r="176" s="2" customFormat="1" ht="24.15" customHeight="1">
      <c r="A176" s="41"/>
      <c r="B176" s="42"/>
      <c r="C176" s="208" t="s">
        <v>379</v>
      </c>
      <c r="D176" s="208" t="s">
        <v>152</v>
      </c>
      <c r="E176" s="209" t="s">
        <v>368</v>
      </c>
      <c r="F176" s="210" t="s">
        <v>369</v>
      </c>
      <c r="G176" s="211" t="s">
        <v>245</v>
      </c>
      <c r="H176" s="212">
        <v>6</v>
      </c>
      <c r="I176" s="213"/>
      <c r="J176" s="214">
        <f>ROUND(I176*H176,2)</f>
        <v>0</v>
      </c>
      <c r="K176" s="210" t="s">
        <v>239</v>
      </c>
      <c r="L176" s="47"/>
      <c r="M176" s="215" t="s">
        <v>19</v>
      </c>
      <c r="N176" s="216" t="s">
        <v>40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150</v>
      </c>
      <c r="AT176" s="219" t="s">
        <v>152</v>
      </c>
      <c r="AU176" s="219" t="s">
        <v>79</v>
      </c>
      <c r="AY176" s="20" t="s">
        <v>151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77</v>
      </c>
      <c r="BK176" s="220">
        <f>ROUND(I176*H176,2)</f>
        <v>0</v>
      </c>
      <c r="BL176" s="20" t="s">
        <v>150</v>
      </c>
      <c r="BM176" s="219" t="s">
        <v>1029</v>
      </c>
    </row>
    <row r="177" s="2" customFormat="1">
      <c r="A177" s="41"/>
      <c r="B177" s="42"/>
      <c r="C177" s="43"/>
      <c r="D177" s="245" t="s">
        <v>241</v>
      </c>
      <c r="E177" s="43"/>
      <c r="F177" s="246" t="s">
        <v>371</v>
      </c>
      <c r="G177" s="43"/>
      <c r="H177" s="43"/>
      <c r="I177" s="247"/>
      <c r="J177" s="43"/>
      <c r="K177" s="43"/>
      <c r="L177" s="47"/>
      <c r="M177" s="248"/>
      <c r="N177" s="249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241</v>
      </c>
      <c r="AU177" s="20" t="s">
        <v>79</v>
      </c>
    </row>
    <row r="178" s="12" customFormat="1">
      <c r="A178" s="12"/>
      <c r="B178" s="221"/>
      <c r="C178" s="222"/>
      <c r="D178" s="223" t="s">
        <v>175</v>
      </c>
      <c r="E178" s="224" t="s">
        <v>19</v>
      </c>
      <c r="F178" s="225" t="s">
        <v>1030</v>
      </c>
      <c r="G178" s="222"/>
      <c r="H178" s="226">
        <v>6</v>
      </c>
      <c r="I178" s="227"/>
      <c r="J178" s="222"/>
      <c r="K178" s="222"/>
      <c r="L178" s="228"/>
      <c r="M178" s="229"/>
      <c r="N178" s="230"/>
      <c r="O178" s="230"/>
      <c r="P178" s="230"/>
      <c r="Q178" s="230"/>
      <c r="R178" s="230"/>
      <c r="S178" s="230"/>
      <c r="T178" s="231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32" t="s">
        <v>175</v>
      </c>
      <c r="AU178" s="232" t="s">
        <v>79</v>
      </c>
      <c r="AV178" s="12" t="s">
        <v>79</v>
      </c>
      <c r="AW178" s="12" t="s">
        <v>31</v>
      </c>
      <c r="AX178" s="12" t="s">
        <v>77</v>
      </c>
      <c r="AY178" s="232" t="s">
        <v>151</v>
      </c>
    </row>
    <row r="179" s="2" customFormat="1" ht="24.15" customHeight="1">
      <c r="A179" s="41"/>
      <c r="B179" s="42"/>
      <c r="C179" s="208" t="s">
        <v>385</v>
      </c>
      <c r="D179" s="208" t="s">
        <v>152</v>
      </c>
      <c r="E179" s="209" t="s">
        <v>374</v>
      </c>
      <c r="F179" s="210" t="s">
        <v>375</v>
      </c>
      <c r="G179" s="211" t="s">
        <v>245</v>
      </c>
      <c r="H179" s="212">
        <v>492.95999999999998</v>
      </c>
      <c r="I179" s="213"/>
      <c r="J179" s="214">
        <f>ROUND(I179*H179,2)</f>
        <v>0</v>
      </c>
      <c r="K179" s="210" t="s">
        <v>239</v>
      </c>
      <c r="L179" s="47"/>
      <c r="M179" s="215" t="s">
        <v>19</v>
      </c>
      <c r="N179" s="216" t="s">
        <v>40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150</v>
      </c>
      <c r="AT179" s="219" t="s">
        <v>152</v>
      </c>
      <c r="AU179" s="219" t="s">
        <v>79</v>
      </c>
      <c r="AY179" s="20" t="s">
        <v>151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77</v>
      </c>
      <c r="BK179" s="220">
        <f>ROUND(I179*H179,2)</f>
        <v>0</v>
      </c>
      <c r="BL179" s="20" t="s">
        <v>150</v>
      </c>
      <c r="BM179" s="219" t="s">
        <v>1031</v>
      </c>
    </row>
    <row r="180" s="2" customFormat="1">
      <c r="A180" s="41"/>
      <c r="B180" s="42"/>
      <c r="C180" s="43"/>
      <c r="D180" s="245" t="s">
        <v>241</v>
      </c>
      <c r="E180" s="43"/>
      <c r="F180" s="246" t="s">
        <v>377</v>
      </c>
      <c r="G180" s="43"/>
      <c r="H180" s="43"/>
      <c r="I180" s="247"/>
      <c r="J180" s="43"/>
      <c r="K180" s="43"/>
      <c r="L180" s="47"/>
      <c r="M180" s="248"/>
      <c r="N180" s="249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241</v>
      </c>
      <c r="AU180" s="20" t="s">
        <v>79</v>
      </c>
    </row>
    <row r="181" s="12" customFormat="1">
      <c r="A181" s="12"/>
      <c r="B181" s="221"/>
      <c r="C181" s="222"/>
      <c r="D181" s="223" t="s">
        <v>175</v>
      </c>
      <c r="E181" s="224" t="s">
        <v>19</v>
      </c>
      <c r="F181" s="225" t="s">
        <v>1032</v>
      </c>
      <c r="G181" s="222"/>
      <c r="H181" s="226">
        <v>492.95999999999998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2" t="s">
        <v>175</v>
      </c>
      <c r="AU181" s="232" t="s">
        <v>79</v>
      </c>
      <c r="AV181" s="12" t="s">
        <v>79</v>
      </c>
      <c r="AW181" s="12" t="s">
        <v>31</v>
      </c>
      <c r="AX181" s="12" t="s">
        <v>69</v>
      </c>
      <c r="AY181" s="232" t="s">
        <v>151</v>
      </c>
    </row>
    <row r="182" s="14" customFormat="1">
      <c r="A182" s="14"/>
      <c r="B182" s="250"/>
      <c r="C182" s="251"/>
      <c r="D182" s="223" t="s">
        <v>175</v>
      </c>
      <c r="E182" s="252" t="s">
        <v>19</v>
      </c>
      <c r="F182" s="253" t="s">
        <v>249</v>
      </c>
      <c r="G182" s="251"/>
      <c r="H182" s="254">
        <v>492.95999999999998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175</v>
      </c>
      <c r="AU182" s="260" t="s">
        <v>79</v>
      </c>
      <c r="AV182" s="14" t="s">
        <v>150</v>
      </c>
      <c r="AW182" s="14" t="s">
        <v>31</v>
      </c>
      <c r="AX182" s="14" t="s">
        <v>77</v>
      </c>
      <c r="AY182" s="260" t="s">
        <v>151</v>
      </c>
    </row>
    <row r="183" s="2" customFormat="1" ht="24.15" customHeight="1">
      <c r="A183" s="41"/>
      <c r="B183" s="42"/>
      <c r="C183" s="208" t="s">
        <v>391</v>
      </c>
      <c r="D183" s="208" t="s">
        <v>152</v>
      </c>
      <c r="E183" s="209" t="s">
        <v>380</v>
      </c>
      <c r="F183" s="210" t="s">
        <v>381</v>
      </c>
      <c r="G183" s="211" t="s">
        <v>245</v>
      </c>
      <c r="H183" s="212">
        <v>492.95999999999998</v>
      </c>
      <c r="I183" s="213"/>
      <c r="J183" s="214">
        <f>ROUND(I183*H183,2)</f>
        <v>0</v>
      </c>
      <c r="K183" s="210" t="s">
        <v>239</v>
      </c>
      <c r="L183" s="47"/>
      <c r="M183" s="215" t="s">
        <v>19</v>
      </c>
      <c r="N183" s="216" t="s">
        <v>40</v>
      </c>
      <c r="O183" s="87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150</v>
      </c>
      <c r="AT183" s="219" t="s">
        <v>152</v>
      </c>
      <c r="AU183" s="219" t="s">
        <v>79</v>
      </c>
      <c r="AY183" s="20" t="s">
        <v>151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77</v>
      </c>
      <c r="BK183" s="220">
        <f>ROUND(I183*H183,2)</f>
        <v>0</v>
      </c>
      <c r="BL183" s="20" t="s">
        <v>150</v>
      </c>
      <c r="BM183" s="219" t="s">
        <v>1033</v>
      </c>
    </row>
    <row r="184" s="2" customFormat="1">
      <c r="A184" s="41"/>
      <c r="B184" s="42"/>
      <c r="C184" s="43"/>
      <c r="D184" s="245" t="s">
        <v>241</v>
      </c>
      <c r="E184" s="43"/>
      <c r="F184" s="246" t="s">
        <v>383</v>
      </c>
      <c r="G184" s="43"/>
      <c r="H184" s="43"/>
      <c r="I184" s="247"/>
      <c r="J184" s="43"/>
      <c r="K184" s="43"/>
      <c r="L184" s="47"/>
      <c r="M184" s="248"/>
      <c r="N184" s="249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241</v>
      </c>
      <c r="AU184" s="20" t="s">
        <v>79</v>
      </c>
    </row>
    <row r="185" s="12" customFormat="1">
      <c r="A185" s="12"/>
      <c r="B185" s="221"/>
      <c r="C185" s="222"/>
      <c r="D185" s="223" t="s">
        <v>175</v>
      </c>
      <c r="E185" s="224" t="s">
        <v>19</v>
      </c>
      <c r="F185" s="225" t="s">
        <v>1034</v>
      </c>
      <c r="G185" s="222"/>
      <c r="H185" s="226">
        <v>492.95999999999998</v>
      </c>
      <c r="I185" s="227"/>
      <c r="J185" s="222"/>
      <c r="K185" s="222"/>
      <c r="L185" s="228"/>
      <c r="M185" s="229"/>
      <c r="N185" s="230"/>
      <c r="O185" s="230"/>
      <c r="P185" s="230"/>
      <c r="Q185" s="230"/>
      <c r="R185" s="230"/>
      <c r="S185" s="230"/>
      <c r="T185" s="231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2" t="s">
        <v>175</v>
      </c>
      <c r="AU185" s="232" t="s">
        <v>79</v>
      </c>
      <c r="AV185" s="12" t="s">
        <v>79</v>
      </c>
      <c r="AW185" s="12" t="s">
        <v>31</v>
      </c>
      <c r="AX185" s="12" t="s">
        <v>69</v>
      </c>
      <c r="AY185" s="232" t="s">
        <v>151</v>
      </c>
    </row>
    <row r="186" s="14" customFormat="1">
      <c r="A186" s="14"/>
      <c r="B186" s="250"/>
      <c r="C186" s="251"/>
      <c r="D186" s="223" t="s">
        <v>175</v>
      </c>
      <c r="E186" s="252" t="s">
        <v>19</v>
      </c>
      <c r="F186" s="253" t="s">
        <v>249</v>
      </c>
      <c r="G186" s="251"/>
      <c r="H186" s="254">
        <v>492.95999999999998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175</v>
      </c>
      <c r="AU186" s="260" t="s">
        <v>79</v>
      </c>
      <c r="AV186" s="14" t="s">
        <v>150</v>
      </c>
      <c r="AW186" s="14" t="s">
        <v>31</v>
      </c>
      <c r="AX186" s="14" t="s">
        <v>77</v>
      </c>
      <c r="AY186" s="260" t="s">
        <v>151</v>
      </c>
    </row>
    <row r="187" s="2" customFormat="1" ht="16.5" customHeight="1">
      <c r="A187" s="41"/>
      <c r="B187" s="42"/>
      <c r="C187" s="208" t="s">
        <v>397</v>
      </c>
      <c r="D187" s="208" t="s">
        <v>152</v>
      </c>
      <c r="E187" s="209" t="s">
        <v>386</v>
      </c>
      <c r="F187" s="210" t="s">
        <v>387</v>
      </c>
      <c r="G187" s="211" t="s">
        <v>245</v>
      </c>
      <c r="H187" s="212">
        <v>498.95999999999998</v>
      </c>
      <c r="I187" s="213"/>
      <c r="J187" s="214">
        <f>ROUND(I187*H187,2)</f>
        <v>0</v>
      </c>
      <c r="K187" s="210" t="s">
        <v>239</v>
      </c>
      <c r="L187" s="47"/>
      <c r="M187" s="215" t="s">
        <v>19</v>
      </c>
      <c r="N187" s="216" t="s">
        <v>40</v>
      </c>
      <c r="O187" s="87"/>
      <c r="P187" s="217">
        <f>O187*H187</f>
        <v>0</v>
      </c>
      <c r="Q187" s="217">
        <v>0.0012700000000000001</v>
      </c>
      <c r="R187" s="217">
        <f>Q187*H187</f>
        <v>0.6336792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150</v>
      </c>
      <c r="AT187" s="219" t="s">
        <v>152</v>
      </c>
      <c r="AU187" s="219" t="s">
        <v>79</v>
      </c>
      <c r="AY187" s="20" t="s">
        <v>151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77</v>
      </c>
      <c r="BK187" s="220">
        <f>ROUND(I187*H187,2)</f>
        <v>0</v>
      </c>
      <c r="BL187" s="20" t="s">
        <v>150</v>
      </c>
      <c r="BM187" s="219" t="s">
        <v>1035</v>
      </c>
    </row>
    <row r="188" s="2" customFormat="1">
      <c r="A188" s="41"/>
      <c r="B188" s="42"/>
      <c r="C188" s="43"/>
      <c r="D188" s="245" t="s">
        <v>241</v>
      </c>
      <c r="E188" s="43"/>
      <c r="F188" s="246" t="s">
        <v>389</v>
      </c>
      <c r="G188" s="43"/>
      <c r="H188" s="43"/>
      <c r="I188" s="247"/>
      <c r="J188" s="43"/>
      <c r="K188" s="43"/>
      <c r="L188" s="47"/>
      <c r="M188" s="248"/>
      <c r="N188" s="24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241</v>
      </c>
      <c r="AU188" s="20" t="s">
        <v>79</v>
      </c>
    </row>
    <row r="189" s="12" customFormat="1">
      <c r="A189" s="12"/>
      <c r="B189" s="221"/>
      <c r="C189" s="222"/>
      <c r="D189" s="223" t="s">
        <v>175</v>
      </c>
      <c r="E189" s="224" t="s">
        <v>19</v>
      </c>
      <c r="F189" s="225" t="s">
        <v>1034</v>
      </c>
      <c r="G189" s="222"/>
      <c r="H189" s="226">
        <v>492.95999999999998</v>
      </c>
      <c r="I189" s="227"/>
      <c r="J189" s="222"/>
      <c r="K189" s="222"/>
      <c r="L189" s="228"/>
      <c r="M189" s="229"/>
      <c r="N189" s="230"/>
      <c r="O189" s="230"/>
      <c r="P189" s="230"/>
      <c r="Q189" s="230"/>
      <c r="R189" s="230"/>
      <c r="S189" s="230"/>
      <c r="T189" s="231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2" t="s">
        <v>175</v>
      </c>
      <c r="AU189" s="232" t="s">
        <v>79</v>
      </c>
      <c r="AV189" s="12" t="s">
        <v>79</v>
      </c>
      <c r="AW189" s="12" t="s">
        <v>31</v>
      </c>
      <c r="AX189" s="12" t="s">
        <v>69</v>
      </c>
      <c r="AY189" s="232" t="s">
        <v>151</v>
      </c>
    </row>
    <row r="190" s="12" customFormat="1">
      <c r="A190" s="12"/>
      <c r="B190" s="221"/>
      <c r="C190" s="222"/>
      <c r="D190" s="223" t="s">
        <v>175</v>
      </c>
      <c r="E190" s="224" t="s">
        <v>19</v>
      </c>
      <c r="F190" s="225" t="s">
        <v>171</v>
      </c>
      <c r="G190" s="222"/>
      <c r="H190" s="226">
        <v>6</v>
      </c>
      <c r="I190" s="227"/>
      <c r="J190" s="222"/>
      <c r="K190" s="222"/>
      <c r="L190" s="228"/>
      <c r="M190" s="229"/>
      <c r="N190" s="230"/>
      <c r="O190" s="230"/>
      <c r="P190" s="230"/>
      <c r="Q190" s="230"/>
      <c r="R190" s="230"/>
      <c r="S190" s="230"/>
      <c r="T190" s="23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2" t="s">
        <v>175</v>
      </c>
      <c r="AU190" s="232" t="s">
        <v>79</v>
      </c>
      <c r="AV190" s="12" t="s">
        <v>79</v>
      </c>
      <c r="AW190" s="12" t="s">
        <v>31</v>
      </c>
      <c r="AX190" s="12" t="s">
        <v>69</v>
      </c>
      <c r="AY190" s="232" t="s">
        <v>151</v>
      </c>
    </row>
    <row r="191" s="14" customFormat="1">
      <c r="A191" s="14"/>
      <c r="B191" s="250"/>
      <c r="C191" s="251"/>
      <c r="D191" s="223" t="s">
        <v>175</v>
      </c>
      <c r="E191" s="252" t="s">
        <v>19</v>
      </c>
      <c r="F191" s="253" t="s">
        <v>249</v>
      </c>
      <c r="G191" s="251"/>
      <c r="H191" s="254">
        <v>498.95999999999998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175</v>
      </c>
      <c r="AU191" s="260" t="s">
        <v>79</v>
      </c>
      <c r="AV191" s="14" t="s">
        <v>150</v>
      </c>
      <c r="AW191" s="14" t="s">
        <v>31</v>
      </c>
      <c r="AX191" s="14" t="s">
        <v>77</v>
      </c>
      <c r="AY191" s="260" t="s">
        <v>151</v>
      </c>
    </row>
    <row r="192" s="2" customFormat="1" ht="16.5" customHeight="1">
      <c r="A192" s="41"/>
      <c r="B192" s="42"/>
      <c r="C192" s="261" t="s">
        <v>402</v>
      </c>
      <c r="D192" s="261" t="s">
        <v>349</v>
      </c>
      <c r="E192" s="262" t="s">
        <v>392</v>
      </c>
      <c r="F192" s="263" t="s">
        <v>393</v>
      </c>
      <c r="G192" s="264" t="s">
        <v>394</v>
      </c>
      <c r="H192" s="265">
        <v>12.324</v>
      </c>
      <c r="I192" s="266"/>
      <c r="J192" s="267">
        <f>ROUND(I192*H192,2)</f>
        <v>0</v>
      </c>
      <c r="K192" s="263" t="s">
        <v>239</v>
      </c>
      <c r="L192" s="268"/>
      <c r="M192" s="269" t="s">
        <v>19</v>
      </c>
      <c r="N192" s="270" t="s">
        <v>40</v>
      </c>
      <c r="O192" s="87"/>
      <c r="P192" s="217">
        <f>O192*H192</f>
        <v>0</v>
      </c>
      <c r="Q192" s="217">
        <v>0.001</v>
      </c>
      <c r="R192" s="217">
        <f>Q192*H192</f>
        <v>0.012324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181</v>
      </c>
      <c r="AT192" s="219" t="s">
        <v>349</v>
      </c>
      <c r="AU192" s="219" t="s">
        <v>79</v>
      </c>
      <c r="AY192" s="20" t="s">
        <v>151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0" t="s">
        <v>77</v>
      </c>
      <c r="BK192" s="220">
        <f>ROUND(I192*H192,2)</f>
        <v>0</v>
      </c>
      <c r="BL192" s="20" t="s">
        <v>150</v>
      </c>
      <c r="BM192" s="219" t="s">
        <v>1036</v>
      </c>
    </row>
    <row r="193" s="12" customFormat="1">
      <c r="A193" s="12"/>
      <c r="B193" s="221"/>
      <c r="C193" s="222"/>
      <c r="D193" s="223" t="s">
        <v>175</v>
      </c>
      <c r="E193" s="224" t="s">
        <v>19</v>
      </c>
      <c r="F193" s="225" t="s">
        <v>1037</v>
      </c>
      <c r="G193" s="222"/>
      <c r="H193" s="226">
        <v>12.324</v>
      </c>
      <c r="I193" s="227"/>
      <c r="J193" s="222"/>
      <c r="K193" s="222"/>
      <c r="L193" s="228"/>
      <c r="M193" s="229"/>
      <c r="N193" s="230"/>
      <c r="O193" s="230"/>
      <c r="P193" s="230"/>
      <c r="Q193" s="230"/>
      <c r="R193" s="230"/>
      <c r="S193" s="230"/>
      <c r="T193" s="231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2" t="s">
        <v>175</v>
      </c>
      <c r="AU193" s="232" t="s">
        <v>79</v>
      </c>
      <c r="AV193" s="12" t="s">
        <v>79</v>
      </c>
      <c r="AW193" s="12" t="s">
        <v>31</v>
      </c>
      <c r="AX193" s="12" t="s">
        <v>69</v>
      </c>
      <c r="AY193" s="232" t="s">
        <v>151</v>
      </c>
    </row>
    <row r="194" s="14" customFormat="1">
      <c r="A194" s="14"/>
      <c r="B194" s="250"/>
      <c r="C194" s="251"/>
      <c r="D194" s="223" t="s">
        <v>175</v>
      </c>
      <c r="E194" s="252" t="s">
        <v>19</v>
      </c>
      <c r="F194" s="253" t="s">
        <v>249</v>
      </c>
      <c r="G194" s="251"/>
      <c r="H194" s="254">
        <v>12.324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175</v>
      </c>
      <c r="AU194" s="260" t="s">
        <v>79</v>
      </c>
      <c r="AV194" s="14" t="s">
        <v>150</v>
      </c>
      <c r="AW194" s="14" t="s">
        <v>31</v>
      </c>
      <c r="AX194" s="14" t="s">
        <v>77</v>
      </c>
      <c r="AY194" s="260" t="s">
        <v>151</v>
      </c>
    </row>
    <row r="195" s="2" customFormat="1" ht="16.5" customHeight="1">
      <c r="A195" s="41"/>
      <c r="B195" s="42"/>
      <c r="C195" s="261" t="s">
        <v>407</v>
      </c>
      <c r="D195" s="261" t="s">
        <v>349</v>
      </c>
      <c r="E195" s="262" t="s">
        <v>398</v>
      </c>
      <c r="F195" s="263" t="s">
        <v>399</v>
      </c>
      <c r="G195" s="264" t="s">
        <v>394</v>
      </c>
      <c r="H195" s="265">
        <v>0.14999999999999999</v>
      </c>
      <c r="I195" s="266"/>
      <c r="J195" s="267">
        <f>ROUND(I195*H195,2)</f>
        <v>0</v>
      </c>
      <c r="K195" s="263" t="s">
        <v>239</v>
      </c>
      <c r="L195" s="268"/>
      <c r="M195" s="269" t="s">
        <v>19</v>
      </c>
      <c r="N195" s="270" t="s">
        <v>40</v>
      </c>
      <c r="O195" s="87"/>
      <c r="P195" s="217">
        <f>O195*H195</f>
        <v>0</v>
      </c>
      <c r="Q195" s="217">
        <v>0.001</v>
      </c>
      <c r="R195" s="217">
        <f>Q195*H195</f>
        <v>0.00014999999999999999</v>
      </c>
      <c r="S195" s="217">
        <v>0</v>
      </c>
      <c r="T195" s="21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9" t="s">
        <v>181</v>
      </c>
      <c r="AT195" s="219" t="s">
        <v>349</v>
      </c>
      <c r="AU195" s="219" t="s">
        <v>79</v>
      </c>
      <c r="AY195" s="20" t="s">
        <v>151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0" t="s">
        <v>77</v>
      </c>
      <c r="BK195" s="220">
        <f>ROUND(I195*H195,2)</f>
        <v>0</v>
      </c>
      <c r="BL195" s="20" t="s">
        <v>150</v>
      </c>
      <c r="BM195" s="219" t="s">
        <v>1038</v>
      </c>
    </row>
    <row r="196" s="12" customFormat="1">
      <c r="A196" s="12"/>
      <c r="B196" s="221"/>
      <c r="C196" s="222"/>
      <c r="D196" s="223" t="s">
        <v>175</v>
      </c>
      <c r="E196" s="224" t="s">
        <v>19</v>
      </c>
      <c r="F196" s="225" t="s">
        <v>1039</v>
      </c>
      <c r="G196" s="222"/>
      <c r="H196" s="226">
        <v>0.14999999999999999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175</v>
      </c>
      <c r="AU196" s="232" t="s">
        <v>79</v>
      </c>
      <c r="AV196" s="12" t="s">
        <v>79</v>
      </c>
      <c r="AW196" s="12" t="s">
        <v>31</v>
      </c>
      <c r="AX196" s="12" t="s">
        <v>77</v>
      </c>
      <c r="AY196" s="232" t="s">
        <v>151</v>
      </c>
    </row>
    <row r="197" s="11" customFormat="1" ht="22.8" customHeight="1">
      <c r="A197" s="11"/>
      <c r="B197" s="194"/>
      <c r="C197" s="195"/>
      <c r="D197" s="196" t="s">
        <v>68</v>
      </c>
      <c r="E197" s="243" t="s">
        <v>79</v>
      </c>
      <c r="F197" s="243" t="s">
        <v>406</v>
      </c>
      <c r="G197" s="195"/>
      <c r="H197" s="195"/>
      <c r="I197" s="198"/>
      <c r="J197" s="244">
        <f>BK197</f>
        <v>0</v>
      </c>
      <c r="K197" s="195"/>
      <c r="L197" s="200"/>
      <c r="M197" s="201"/>
      <c r="N197" s="202"/>
      <c r="O197" s="202"/>
      <c r="P197" s="203">
        <f>SUM(P198:P216)</f>
        <v>0</v>
      </c>
      <c r="Q197" s="202"/>
      <c r="R197" s="203">
        <f>SUM(R198:R216)</f>
        <v>151.18220009999999</v>
      </c>
      <c r="S197" s="202"/>
      <c r="T197" s="204">
        <f>SUM(T198:T216)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205" t="s">
        <v>77</v>
      </c>
      <c r="AT197" s="206" t="s">
        <v>68</v>
      </c>
      <c r="AU197" s="206" t="s">
        <v>77</v>
      </c>
      <c r="AY197" s="205" t="s">
        <v>151</v>
      </c>
      <c r="BK197" s="207">
        <f>SUM(BK198:BK216)</f>
        <v>0</v>
      </c>
    </row>
    <row r="198" s="2" customFormat="1" ht="24.15" customHeight="1">
      <c r="A198" s="41"/>
      <c r="B198" s="42"/>
      <c r="C198" s="208" t="s">
        <v>414</v>
      </c>
      <c r="D198" s="208" t="s">
        <v>152</v>
      </c>
      <c r="E198" s="209" t="s">
        <v>408</v>
      </c>
      <c r="F198" s="210" t="s">
        <v>409</v>
      </c>
      <c r="G198" s="211" t="s">
        <v>245</v>
      </c>
      <c r="H198" s="212">
        <v>629.19000000000005</v>
      </c>
      <c r="I198" s="213"/>
      <c r="J198" s="214">
        <f>ROUND(I198*H198,2)</f>
        <v>0</v>
      </c>
      <c r="K198" s="210" t="s">
        <v>239</v>
      </c>
      <c r="L198" s="47"/>
      <c r="M198" s="215" t="s">
        <v>19</v>
      </c>
      <c r="N198" s="216" t="s">
        <v>40</v>
      </c>
      <c r="O198" s="87"/>
      <c r="P198" s="217">
        <f>O198*H198</f>
        <v>0</v>
      </c>
      <c r="Q198" s="217">
        <v>0.00031</v>
      </c>
      <c r="R198" s="217">
        <f>Q198*H198</f>
        <v>0.19504890000000003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150</v>
      </c>
      <c r="AT198" s="219" t="s">
        <v>152</v>
      </c>
      <c r="AU198" s="219" t="s">
        <v>79</v>
      </c>
      <c r="AY198" s="20" t="s">
        <v>151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77</v>
      </c>
      <c r="BK198" s="220">
        <f>ROUND(I198*H198,2)</f>
        <v>0</v>
      </c>
      <c r="BL198" s="20" t="s">
        <v>150</v>
      </c>
      <c r="BM198" s="219" t="s">
        <v>1040</v>
      </c>
    </row>
    <row r="199" s="2" customFormat="1">
      <c r="A199" s="41"/>
      <c r="B199" s="42"/>
      <c r="C199" s="43"/>
      <c r="D199" s="245" t="s">
        <v>241</v>
      </c>
      <c r="E199" s="43"/>
      <c r="F199" s="246" t="s">
        <v>411</v>
      </c>
      <c r="G199" s="43"/>
      <c r="H199" s="43"/>
      <c r="I199" s="247"/>
      <c r="J199" s="43"/>
      <c r="K199" s="43"/>
      <c r="L199" s="47"/>
      <c r="M199" s="248"/>
      <c r="N199" s="249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241</v>
      </c>
      <c r="AU199" s="20" t="s">
        <v>79</v>
      </c>
    </row>
    <row r="200" s="12" customFormat="1">
      <c r="A200" s="12"/>
      <c r="B200" s="221"/>
      <c r="C200" s="222"/>
      <c r="D200" s="223" t="s">
        <v>175</v>
      </c>
      <c r="E200" s="224" t="s">
        <v>19</v>
      </c>
      <c r="F200" s="225" t="s">
        <v>1041</v>
      </c>
      <c r="G200" s="222"/>
      <c r="H200" s="226">
        <v>601.44000000000005</v>
      </c>
      <c r="I200" s="227"/>
      <c r="J200" s="222"/>
      <c r="K200" s="222"/>
      <c r="L200" s="228"/>
      <c r="M200" s="229"/>
      <c r="N200" s="230"/>
      <c r="O200" s="230"/>
      <c r="P200" s="230"/>
      <c r="Q200" s="230"/>
      <c r="R200" s="230"/>
      <c r="S200" s="230"/>
      <c r="T200" s="23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2" t="s">
        <v>175</v>
      </c>
      <c r="AU200" s="232" t="s">
        <v>79</v>
      </c>
      <c r="AV200" s="12" t="s">
        <v>79</v>
      </c>
      <c r="AW200" s="12" t="s">
        <v>31</v>
      </c>
      <c r="AX200" s="12" t="s">
        <v>69</v>
      </c>
      <c r="AY200" s="232" t="s">
        <v>151</v>
      </c>
    </row>
    <row r="201" s="12" customFormat="1">
      <c r="A201" s="12"/>
      <c r="B201" s="221"/>
      <c r="C201" s="222"/>
      <c r="D201" s="223" t="s">
        <v>175</v>
      </c>
      <c r="E201" s="224" t="s">
        <v>19</v>
      </c>
      <c r="F201" s="225" t="s">
        <v>1042</v>
      </c>
      <c r="G201" s="222"/>
      <c r="H201" s="226">
        <v>27.75</v>
      </c>
      <c r="I201" s="227"/>
      <c r="J201" s="222"/>
      <c r="K201" s="222"/>
      <c r="L201" s="228"/>
      <c r="M201" s="229"/>
      <c r="N201" s="230"/>
      <c r="O201" s="230"/>
      <c r="P201" s="230"/>
      <c r="Q201" s="230"/>
      <c r="R201" s="230"/>
      <c r="S201" s="230"/>
      <c r="T201" s="231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32" t="s">
        <v>175</v>
      </c>
      <c r="AU201" s="232" t="s">
        <v>79</v>
      </c>
      <c r="AV201" s="12" t="s">
        <v>79</v>
      </c>
      <c r="AW201" s="12" t="s">
        <v>31</v>
      </c>
      <c r="AX201" s="12" t="s">
        <v>69</v>
      </c>
      <c r="AY201" s="232" t="s">
        <v>151</v>
      </c>
    </row>
    <row r="202" s="14" customFormat="1">
      <c r="A202" s="14"/>
      <c r="B202" s="250"/>
      <c r="C202" s="251"/>
      <c r="D202" s="223" t="s">
        <v>175</v>
      </c>
      <c r="E202" s="252" t="s">
        <v>19</v>
      </c>
      <c r="F202" s="253" t="s">
        <v>249</v>
      </c>
      <c r="G202" s="251"/>
      <c r="H202" s="254">
        <v>629.19000000000005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175</v>
      </c>
      <c r="AU202" s="260" t="s">
        <v>79</v>
      </c>
      <c r="AV202" s="14" t="s">
        <v>150</v>
      </c>
      <c r="AW202" s="14" t="s">
        <v>31</v>
      </c>
      <c r="AX202" s="14" t="s">
        <v>77</v>
      </c>
      <c r="AY202" s="260" t="s">
        <v>151</v>
      </c>
    </row>
    <row r="203" s="2" customFormat="1" ht="16.5" customHeight="1">
      <c r="A203" s="41"/>
      <c r="B203" s="42"/>
      <c r="C203" s="261" t="s">
        <v>419</v>
      </c>
      <c r="D203" s="261" t="s">
        <v>349</v>
      </c>
      <c r="E203" s="262" t="s">
        <v>415</v>
      </c>
      <c r="F203" s="263" t="s">
        <v>416</v>
      </c>
      <c r="G203" s="264" t="s">
        <v>245</v>
      </c>
      <c r="H203" s="265">
        <v>745.27599999999995</v>
      </c>
      <c r="I203" s="266"/>
      <c r="J203" s="267">
        <f>ROUND(I203*H203,2)</f>
        <v>0</v>
      </c>
      <c r="K203" s="263" t="s">
        <v>239</v>
      </c>
      <c r="L203" s="268"/>
      <c r="M203" s="269" t="s">
        <v>19</v>
      </c>
      <c r="N203" s="270" t="s">
        <v>40</v>
      </c>
      <c r="O203" s="87"/>
      <c r="P203" s="217">
        <f>O203*H203</f>
        <v>0</v>
      </c>
      <c r="Q203" s="217">
        <v>0.00020000000000000001</v>
      </c>
      <c r="R203" s="217">
        <f>Q203*H203</f>
        <v>0.1490552</v>
      </c>
      <c r="S203" s="217">
        <v>0</v>
      </c>
      <c r="T203" s="21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9" t="s">
        <v>181</v>
      </c>
      <c r="AT203" s="219" t="s">
        <v>349</v>
      </c>
      <c r="AU203" s="219" t="s">
        <v>79</v>
      </c>
      <c r="AY203" s="20" t="s">
        <v>151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77</v>
      </c>
      <c r="BK203" s="220">
        <f>ROUND(I203*H203,2)</f>
        <v>0</v>
      </c>
      <c r="BL203" s="20" t="s">
        <v>150</v>
      </c>
      <c r="BM203" s="219" t="s">
        <v>1043</v>
      </c>
    </row>
    <row r="204" s="12" customFormat="1">
      <c r="A204" s="12"/>
      <c r="B204" s="221"/>
      <c r="C204" s="222"/>
      <c r="D204" s="223" t="s">
        <v>175</v>
      </c>
      <c r="E204" s="222"/>
      <c r="F204" s="225" t="s">
        <v>1044</v>
      </c>
      <c r="G204" s="222"/>
      <c r="H204" s="226">
        <v>745.27599999999995</v>
      </c>
      <c r="I204" s="227"/>
      <c r="J204" s="222"/>
      <c r="K204" s="222"/>
      <c r="L204" s="228"/>
      <c r="M204" s="229"/>
      <c r="N204" s="230"/>
      <c r="O204" s="230"/>
      <c r="P204" s="230"/>
      <c r="Q204" s="230"/>
      <c r="R204" s="230"/>
      <c r="S204" s="230"/>
      <c r="T204" s="23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2" t="s">
        <v>175</v>
      </c>
      <c r="AU204" s="232" t="s">
        <v>79</v>
      </c>
      <c r="AV204" s="12" t="s">
        <v>79</v>
      </c>
      <c r="AW204" s="12" t="s">
        <v>4</v>
      </c>
      <c r="AX204" s="12" t="s">
        <v>77</v>
      </c>
      <c r="AY204" s="232" t="s">
        <v>151</v>
      </c>
    </row>
    <row r="205" s="2" customFormat="1" ht="33" customHeight="1">
      <c r="A205" s="41"/>
      <c r="B205" s="42"/>
      <c r="C205" s="208" t="s">
        <v>427</v>
      </c>
      <c r="D205" s="208" t="s">
        <v>152</v>
      </c>
      <c r="E205" s="209" t="s">
        <v>420</v>
      </c>
      <c r="F205" s="210" t="s">
        <v>421</v>
      </c>
      <c r="G205" s="211" t="s">
        <v>422</v>
      </c>
      <c r="H205" s="212">
        <v>503.19999999999999</v>
      </c>
      <c r="I205" s="213"/>
      <c r="J205" s="214">
        <f>ROUND(I205*H205,2)</f>
        <v>0</v>
      </c>
      <c r="K205" s="210" t="s">
        <v>239</v>
      </c>
      <c r="L205" s="47"/>
      <c r="M205" s="215" t="s">
        <v>19</v>
      </c>
      <c r="N205" s="216" t="s">
        <v>40</v>
      </c>
      <c r="O205" s="87"/>
      <c r="P205" s="217">
        <f>O205*H205</f>
        <v>0</v>
      </c>
      <c r="Q205" s="217">
        <v>0.27378000000000002</v>
      </c>
      <c r="R205" s="217">
        <f>Q205*H205</f>
        <v>137.76609600000001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150</v>
      </c>
      <c r="AT205" s="219" t="s">
        <v>152</v>
      </c>
      <c r="AU205" s="219" t="s">
        <v>79</v>
      </c>
      <c r="AY205" s="20" t="s">
        <v>151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77</v>
      </c>
      <c r="BK205" s="220">
        <f>ROUND(I205*H205,2)</f>
        <v>0</v>
      </c>
      <c r="BL205" s="20" t="s">
        <v>150</v>
      </c>
      <c r="BM205" s="219" t="s">
        <v>1045</v>
      </c>
    </row>
    <row r="206" s="2" customFormat="1">
      <c r="A206" s="41"/>
      <c r="B206" s="42"/>
      <c r="C206" s="43"/>
      <c r="D206" s="245" t="s">
        <v>241</v>
      </c>
      <c r="E206" s="43"/>
      <c r="F206" s="246" t="s">
        <v>424</v>
      </c>
      <c r="G206" s="43"/>
      <c r="H206" s="43"/>
      <c r="I206" s="247"/>
      <c r="J206" s="43"/>
      <c r="K206" s="43"/>
      <c r="L206" s="47"/>
      <c r="M206" s="248"/>
      <c r="N206" s="249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241</v>
      </c>
      <c r="AU206" s="20" t="s">
        <v>79</v>
      </c>
    </row>
    <row r="207" s="12" customFormat="1">
      <c r="A207" s="12"/>
      <c r="B207" s="221"/>
      <c r="C207" s="222"/>
      <c r="D207" s="223" t="s">
        <v>175</v>
      </c>
      <c r="E207" s="224" t="s">
        <v>19</v>
      </c>
      <c r="F207" s="225" t="s">
        <v>1046</v>
      </c>
      <c r="G207" s="222"/>
      <c r="H207" s="226">
        <v>501.19999999999999</v>
      </c>
      <c r="I207" s="227"/>
      <c r="J207" s="222"/>
      <c r="K207" s="222"/>
      <c r="L207" s="228"/>
      <c r="M207" s="229"/>
      <c r="N207" s="230"/>
      <c r="O207" s="230"/>
      <c r="P207" s="230"/>
      <c r="Q207" s="230"/>
      <c r="R207" s="230"/>
      <c r="S207" s="230"/>
      <c r="T207" s="231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2" t="s">
        <v>175</v>
      </c>
      <c r="AU207" s="232" t="s">
        <v>79</v>
      </c>
      <c r="AV207" s="12" t="s">
        <v>79</v>
      </c>
      <c r="AW207" s="12" t="s">
        <v>31</v>
      </c>
      <c r="AX207" s="12" t="s">
        <v>69</v>
      </c>
      <c r="AY207" s="232" t="s">
        <v>151</v>
      </c>
    </row>
    <row r="208" s="12" customFormat="1">
      <c r="A208" s="12"/>
      <c r="B208" s="221"/>
      <c r="C208" s="222"/>
      <c r="D208" s="223" t="s">
        <v>175</v>
      </c>
      <c r="E208" s="224" t="s">
        <v>19</v>
      </c>
      <c r="F208" s="225" t="s">
        <v>426</v>
      </c>
      <c r="G208" s="222"/>
      <c r="H208" s="226">
        <v>2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2" t="s">
        <v>175</v>
      </c>
      <c r="AU208" s="232" t="s">
        <v>79</v>
      </c>
      <c r="AV208" s="12" t="s">
        <v>79</v>
      </c>
      <c r="AW208" s="12" t="s">
        <v>31</v>
      </c>
      <c r="AX208" s="12" t="s">
        <v>69</v>
      </c>
      <c r="AY208" s="232" t="s">
        <v>151</v>
      </c>
    </row>
    <row r="209" s="14" customFormat="1">
      <c r="A209" s="14"/>
      <c r="B209" s="250"/>
      <c r="C209" s="251"/>
      <c r="D209" s="223" t="s">
        <v>175</v>
      </c>
      <c r="E209" s="252" t="s">
        <v>19</v>
      </c>
      <c r="F209" s="253" t="s">
        <v>249</v>
      </c>
      <c r="G209" s="251"/>
      <c r="H209" s="254">
        <v>503.19999999999999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175</v>
      </c>
      <c r="AU209" s="260" t="s">
        <v>79</v>
      </c>
      <c r="AV209" s="14" t="s">
        <v>150</v>
      </c>
      <c r="AW209" s="14" t="s">
        <v>31</v>
      </c>
      <c r="AX209" s="14" t="s">
        <v>77</v>
      </c>
      <c r="AY209" s="260" t="s">
        <v>151</v>
      </c>
    </row>
    <row r="210" s="2" customFormat="1" ht="16.5" customHeight="1">
      <c r="A210" s="41"/>
      <c r="B210" s="42"/>
      <c r="C210" s="208" t="s">
        <v>433</v>
      </c>
      <c r="D210" s="208" t="s">
        <v>152</v>
      </c>
      <c r="E210" s="209" t="s">
        <v>1047</v>
      </c>
      <c r="F210" s="210" t="s">
        <v>1048</v>
      </c>
      <c r="G210" s="211" t="s">
        <v>245</v>
      </c>
      <c r="H210" s="212">
        <v>24</v>
      </c>
      <c r="I210" s="213"/>
      <c r="J210" s="214">
        <f>ROUND(I210*H210,2)</f>
        <v>0</v>
      </c>
      <c r="K210" s="210" t="s">
        <v>239</v>
      </c>
      <c r="L210" s="47"/>
      <c r="M210" s="215" t="s">
        <v>19</v>
      </c>
      <c r="N210" s="216" t="s">
        <v>40</v>
      </c>
      <c r="O210" s="87"/>
      <c r="P210" s="217">
        <f>O210*H210</f>
        <v>0</v>
      </c>
      <c r="Q210" s="217">
        <v>0.108</v>
      </c>
      <c r="R210" s="217">
        <f>Q210*H210</f>
        <v>2.5920000000000001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150</v>
      </c>
      <c r="AT210" s="219" t="s">
        <v>152</v>
      </c>
      <c r="AU210" s="219" t="s">
        <v>79</v>
      </c>
      <c r="AY210" s="20" t="s">
        <v>151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77</v>
      </c>
      <c r="BK210" s="220">
        <f>ROUND(I210*H210,2)</f>
        <v>0</v>
      </c>
      <c r="BL210" s="20" t="s">
        <v>150</v>
      </c>
      <c r="BM210" s="219" t="s">
        <v>1049</v>
      </c>
    </row>
    <row r="211" s="2" customFormat="1">
      <c r="A211" s="41"/>
      <c r="B211" s="42"/>
      <c r="C211" s="43"/>
      <c r="D211" s="245" t="s">
        <v>241</v>
      </c>
      <c r="E211" s="43"/>
      <c r="F211" s="246" t="s">
        <v>1050</v>
      </c>
      <c r="G211" s="43"/>
      <c r="H211" s="43"/>
      <c r="I211" s="247"/>
      <c r="J211" s="43"/>
      <c r="K211" s="43"/>
      <c r="L211" s="47"/>
      <c r="M211" s="248"/>
      <c r="N211" s="249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241</v>
      </c>
      <c r="AU211" s="20" t="s">
        <v>79</v>
      </c>
    </row>
    <row r="212" s="12" customFormat="1">
      <c r="A212" s="12"/>
      <c r="B212" s="221"/>
      <c r="C212" s="222"/>
      <c r="D212" s="223" t="s">
        <v>175</v>
      </c>
      <c r="E212" s="224" t="s">
        <v>19</v>
      </c>
      <c r="F212" s="225" t="s">
        <v>359</v>
      </c>
      <c r="G212" s="222"/>
      <c r="H212" s="226">
        <v>24</v>
      </c>
      <c r="I212" s="227"/>
      <c r="J212" s="222"/>
      <c r="K212" s="222"/>
      <c r="L212" s="228"/>
      <c r="M212" s="229"/>
      <c r="N212" s="230"/>
      <c r="O212" s="230"/>
      <c r="P212" s="230"/>
      <c r="Q212" s="230"/>
      <c r="R212" s="230"/>
      <c r="S212" s="230"/>
      <c r="T212" s="231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2" t="s">
        <v>175</v>
      </c>
      <c r="AU212" s="232" t="s">
        <v>79</v>
      </c>
      <c r="AV212" s="12" t="s">
        <v>79</v>
      </c>
      <c r="AW212" s="12" t="s">
        <v>31</v>
      </c>
      <c r="AX212" s="12" t="s">
        <v>69</v>
      </c>
      <c r="AY212" s="232" t="s">
        <v>151</v>
      </c>
    </row>
    <row r="213" s="14" customFormat="1">
      <c r="A213" s="14"/>
      <c r="B213" s="250"/>
      <c r="C213" s="251"/>
      <c r="D213" s="223" t="s">
        <v>175</v>
      </c>
      <c r="E213" s="252" t="s">
        <v>19</v>
      </c>
      <c r="F213" s="253" t="s">
        <v>249</v>
      </c>
      <c r="G213" s="251"/>
      <c r="H213" s="254">
        <v>24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175</v>
      </c>
      <c r="AU213" s="260" t="s">
        <v>79</v>
      </c>
      <c r="AV213" s="14" t="s">
        <v>150</v>
      </c>
      <c r="AW213" s="14" t="s">
        <v>31</v>
      </c>
      <c r="AX213" s="14" t="s">
        <v>77</v>
      </c>
      <c r="AY213" s="260" t="s">
        <v>151</v>
      </c>
    </row>
    <row r="214" s="2" customFormat="1" ht="16.5" customHeight="1">
      <c r="A214" s="41"/>
      <c r="B214" s="42"/>
      <c r="C214" s="261" t="s">
        <v>439</v>
      </c>
      <c r="D214" s="261" t="s">
        <v>349</v>
      </c>
      <c r="E214" s="262" t="s">
        <v>1051</v>
      </c>
      <c r="F214" s="263" t="s">
        <v>1052</v>
      </c>
      <c r="G214" s="264" t="s">
        <v>238</v>
      </c>
      <c r="H214" s="265">
        <v>8</v>
      </c>
      <c r="I214" s="266"/>
      <c r="J214" s="267">
        <f>ROUND(I214*H214,2)</f>
        <v>0</v>
      </c>
      <c r="K214" s="263" t="s">
        <v>239</v>
      </c>
      <c r="L214" s="268"/>
      <c r="M214" s="269" t="s">
        <v>19</v>
      </c>
      <c r="N214" s="270" t="s">
        <v>40</v>
      </c>
      <c r="O214" s="87"/>
      <c r="P214" s="217">
        <f>O214*H214</f>
        <v>0</v>
      </c>
      <c r="Q214" s="217">
        <v>1.3100000000000001</v>
      </c>
      <c r="R214" s="217">
        <f>Q214*H214</f>
        <v>10.48</v>
      </c>
      <c r="S214" s="217">
        <v>0</v>
      </c>
      <c r="T214" s="218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9" t="s">
        <v>181</v>
      </c>
      <c r="AT214" s="219" t="s">
        <v>349</v>
      </c>
      <c r="AU214" s="219" t="s">
        <v>79</v>
      </c>
      <c r="AY214" s="20" t="s">
        <v>151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20" t="s">
        <v>77</v>
      </c>
      <c r="BK214" s="220">
        <f>ROUND(I214*H214,2)</f>
        <v>0</v>
      </c>
      <c r="BL214" s="20" t="s">
        <v>150</v>
      </c>
      <c r="BM214" s="219" t="s">
        <v>1053</v>
      </c>
    </row>
    <row r="215" s="12" customFormat="1">
      <c r="A215" s="12"/>
      <c r="B215" s="221"/>
      <c r="C215" s="222"/>
      <c r="D215" s="223" t="s">
        <v>175</v>
      </c>
      <c r="E215" s="224" t="s">
        <v>19</v>
      </c>
      <c r="F215" s="225" t="s">
        <v>181</v>
      </c>
      <c r="G215" s="222"/>
      <c r="H215" s="226">
        <v>8</v>
      </c>
      <c r="I215" s="227"/>
      <c r="J215" s="222"/>
      <c r="K215" s="222"/>
      <c r="L215" s="228"/>
      <c r="M215" s="229"/>
      <c r="N215" s="230"/>
      <c r="O215" s="230"/>
      <c r="P215" s="230"/>
      <c r="Q215" s="230"/>
      <c r="R215" s="230"/>
      <c r="S215" s="230"/>
      <c r="T215" s="23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32" t="s">
        <v>175</v>
      </c>
      <c r="AU215" s="232" t="s">
        <v>79</v>
      </c>
      <c r="AV215" s="12" t="s">
        <v>79</v>
      </c>
      <c r="AW215" s="12" t="s">
        <v>31</v>
      </c>
      <c r="AX215" s="12" t="s">
        <v>69</v>
      </c>
      <c r="AY215" s="232" t="s">
        <v>151</v>
      </c>
    </row>
    <row r="216" s="14" customFormat="1">
      <c r="A216" s="14"/>
      <c r="B216" s="250"/>
      <c r="C216" s="251"/>
      <c r="D216" s="223" t="s">
        <v>175</v>
      </c>
      <c r="E216" s="252" t="s">
        <v>19</v>
      </c>
      <c r="F216" s="253" t="s">
        <v>249</v>
      </c>
      <c r="G216" s="251"/>
      <c r="H216" s="254">
        <v>8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175</v>
      </c>
      <c r="AU216" s="260" t="s">
        <v>79</v>
      </c>
      <c r="AV216" s="14" t="s">
        <v>150</v>
      </c>
      <c r="AW216" s="14" t="s">
        <v>31</v>
      </c>
      <c r="AX216" s="14" t="s">
        <v>77</v>
      </c>
      <c r="AY216" s="260" t="s">
        <v>151</v>
      </c>
    </row>
    <row r="217" s="11" customFormat="1" ht="22.8" customHeight="1">
      <c r="A217" s="11"/>
      <c r="B217" s="194"/>
      <c r="C217" s="195"/>
      <c r="D217" s="196" t="s">
        <v>68</v>
      </c>
      <c r="E217" s="243" t="s">
        <v>167</v>
      </c>
      <c r="F217" s="243" t="s">
        <v>485</v>
      </c>
      <c r="G217" s="195"/>
      <c r="H217" s="195"/>
      <c r="I217" s="198"/>
      <c r="J217" s="244">
        <f>BK217</f>
        <v>0</v>
      </c>
      <c r="K217" s="195"/>
      <c r="L217" s="200"/>
      <c r="M217" s="201"/>
      <c r="N217" s="202"/>
      <c r="O217" s="202"/>
      <c r="P217" s="203">
        <f>SUM(P218:P249)</f>
        <v>0</v>
      </c>
      <c r="Q217" s="202"/>
      <c r="R217" s="203">
        <f>SUM(R218:R249)</f>
        <v>152.947</v>
      </c>
      <c r="S217" s="202"/>
      <c r="T217" s="204">
        <f>SUM(T218:T249)</f>
        <v>0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205" t="s">
        <v>77</v>
      </c>
      <c r="AT217" s="206" t="s">
        <v>68</v>
      </c>
      <c r="AU217" s="206" t="s">
        <v>77</v>
      </c>
      <c r="AY217" s="205" t="s">
        <v>151</v>
      </c>
      <c r="BK217" s="207">
        <f>SUM(BK218:BK249)</f>
        <v>0</v>
      </c>
    </row>
    <row r="218" s="2" customFormat="1" ht="37.8" customHeight="1">
      <c r="A218" s="41"/>
      <c r="B218" s="42"/>
      <c r="C218" s="208" t="s">
        <v>444</v>
      </c>
      <c r="D218" s="208" t="s">
        <v>152</v>
      </c>
      <c r="E218" s="209" t="s">
        <v>487</v>
      </c>
      <c r="F218" s="210" t="s">
        <v>488</v>
      </c>
      <c r="G218" s="211" t="s">
        <v>245</v>
      </c>
      <c r="H218" s="212">
        <v>2306.8000000000002</v>
      </c>
      <c r="I218" s="213"/>
      <c r="J218" s="214">
        <f>ROUND(I218*H218,2)</f>
        <v>0</v>
      </c>
      <c r="K218" s="210" t="s">
        <v>239</v>
      </c>
      <c r="L218" s="47"/>
      <c r="M218" s="215" t="s">
        <v>19</v>
      </c>
      <c r="N218" s="216" t="s">
        <v>40</v>
      </c>
      <c r="O218" s="87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150</v>
      </c>
      <c r="AT218" s="219" t="s">
        <v>152</v>
      </c>
      <c r="AU218" s="219" t="s">
        <v>79</v>
      </c>
      <c r="AY218" s="20" t="s">
        <v>151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77</v>
      </c>
      <c r="BK218" s="220">
        <f>ROUND(I218*H218,2)</f>
        <v>0</v>
      </c>
      <c r="BL218" s="20" t="s">
        <v>150</v>
      </c>
      <c r="BM218" s="219" t="s">
        <v>1054</v>
      </c>
    </row>
    <row r="219" s="2" customFormat="1">
      <c r="A219" s="41"/>
      <c r="B219" s="42"/>
      <c r="C219" s="43"/>
      <c r="D219" s="245" t="s">
        <v>241</v>
      </c>
      <c r="E219" s="43"/>
      <c r="F219" s="246" t="s">
        <v>490</v>
      </c>
      <c r="G219" s="43"/>
      <c r="H219" s="43"/>
      <c r="I219" s="247"/>
      <c r="J219" s="43"/>
      <c r="K219" s="43"/>
      <c r="L219" s="47"/>
      <c r="M219" s="248"/>
      <c r="N219" s="249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241</v>
      </c>
      <c r="AU219" s="20" t="s">
        <v>79</v>
      </c>
    </row>
    <row r="220" s="12" customFormat="1">
      <c r="A220" s="12"/>
      <c r="B220" s="221"/>
      <c r="C220" s="222"/>
      <c r="D220" s="223" t="s">
        <v>175</v>
      </c>
      <c r="E220" s="224" t="s">
        <v>19</v>
      </c>
      <c r="F220" s="225" t="s">
        <v>1055</v>
      </c>
      <c r="G220" s="222"/>
      <c r="H220" s="226">
        <v>2306.8000000000002</v>
      </c>
      <c r="I220" s="227"/>
      <c r="J220" s="222"/>
      <c r="K220" s="222"/>
      <c r="L220" s="228"/>
      <c r="M220" s="229"/>
      <c r="N220" s="230"/>
      <c r="O220" s="230"/>
      <c r="P220" s="230"/>
      <c r="Q220" s="230"/>
      <c r="R220" s="230"/>
      <c r="S220" s="230"/>
      <c r="T220" s="231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2" t="s">
        <v>175</v>
      </c>
      <c r="AU220" s="232" t="s">
        <v>79</v>
      </c>
      <c r="AV220" s="12" t="s">
        <v>79</v>
      </c>
      <c r="AW220" s="12" t="s">
        <v>31</v>
      </c>
      <c r="AX220" s="12" t="s">
        <v>69</v>
      </c>
      <c r="AY220" s="232" t="s">
        <v>151</v>
      </c>
    </row>
    <row r="221" s="14" customFormat="1">
      <c r="A221" s="14"/>
      <c r="B221" s="250"/>
      <c r="C221" s="251"/>
      <c r="D221" s="223" t="s">
        <v>175</v>
      </c>
      <c r="E221" s="252" t="s">
        <v>19</v>
      </c>
      <c r="F221" s="253" t="s">
        <v>249</v>
      </c>
      <c r="G221" s="251"/>
      <c r="H221" s="254">
        <v>2306.8000000000002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175</v>
      </c>
      <c r="AU221" s="260" t="s">
        <v>79</v>
      </c>
      <c r="AV221" s="14" t="s">
        <v>150</v>
      </c>
      <c r="AW221" s="14" t="s">
        <v>31</v>
      </c>
      <c r="AX221" s="14" t="s">
        <v>77</v>
      </c>
      <c r="AY221" s="260" t="s">
        <v>151</v>
      </c>
    </row>
    <row r="222" s="2" customFormat="1" ht="16.5" customHeight="1">
      <c r="A222" s="41"/>
      <c r="B222" s="42"/>
      <c r="C222" s="261" t="s">
        <v>451</v>
      </c>
      <c r="D222" s="261" t="s">
        <v>349</v>
      </c>
      <c r="E222" s="262" t="s">
        <v>494</v>
      </c>
      <c r="F222" s="263" t="s">
        <v>495</v>
      </c>
      <c r="G222" s="264" t="s">
        <v>332</v>
      </c>
      <c r="H222" s="265">
        <v>66.436000000000007</v>
      </c>
      <c r="I222" s="266"/>
      <c r="J222" s="267">
        <f>ROUND(I222*H222,2)</f>
        <v>0</v>
      </c>
      <c r="K222" s="263" t="s">
        <v>239</v>
      </c>
      <c r="L222" s="268"/>
      <c r="M222" s="269" t="s">
        <v>19</v>
      </c>
      <c r="N222" s="270" t="s">
        <v>40</v>
      </c>
      <c r="O222" s="87"/>
      <c r="P222" s="217">
        <f>O222*H222</f>
        <v>0</v>
      </c>
      <c r="Q222" s="217">
        <v>1</v>
      </c>
      <c r="R222" s="217">
        <f>Q222*H222</f>
        <v>66.436000000000007</v>
      </c>
      <c r="S222" s="217">
        <v>0</v>
      </c>
      <c r="T222" s="218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9" t="s">
        <v>181</v>
      </c>
      <c r="AT222" s="219" t="s">
        <v>349</v>
      </c>
      <c r="AU222" s="219" t="s">
        <v>79</v>
      </c>
      <c r="AY222" s="20" t="s">
        <v>151</v>
      </c>
      <c r="BE222" s="220">
        <f>IF(N222="základní",J222,0)</f>
        <v>0</v>
      </c>
      <c r="BF222" s="220">
        <f>IF(N222="snížená",J222,0)</f>
        <v>0</v>
      </c>
      <c r="BG222" s="220">
        <f>IF(N222="zákl. přenesená",J222,0)</f>
        <v>0</v>
      </c>
      <c r="BH222" s="220">
        <f>IF(N222="sníž. přenesená",J222,0)</f>
        <v>0</v>
      </c>
      <c r="BI222" s="220">
        <f>IF(N222="nulová",J222,0)</f>
        <v>0</v>
      </c>
      <c r="BJ222" s="20" t="s">
        <v>77</v>
      </c>
      <c r="BK222" s="220">
        <f>ROUND(I222*H222,2)</f>
        <v>0</v>
      </c>
      <c r="BL222" s="20" t="s">
        <v>150</v>
      </c>
      <c r="BM222" s="219" t="s">
        <v>1056</v>
      </c>
    </row>
    <row r="223" s="12" customFormat="1">
      <c r="A223" s="12"/>
      <c r="B223" s="221"/>
      <c r="C223" s="222"/>
      <c r="D223" s="223" t="s">
        <v>175</v>
      </c>
      <c r="E223" s="224" t="s">
        <v>19</v>
      </c>
      <c r="F223" s="225" t="s">
        <v>1057</v>
      </c>
      <c r="G223" s="222"/>
      <c r="H223" s="226">
        <v>66.436000000000007</v>
      </c>
      <c r="I223" s="227"/>
      <c r="J223" s="222"/>
      <c r="K223" s="222"/>
      <c r="L223" s="228"/>
      <c r="M223" s="229"/>
      <c r="N223" s="230"/>
      <c r="O223" s="230"/>
      <c r="P223" s="230"/>
      <c r="Q223" s="230"/>
      <c r="R223" s="230"/>
      <c r="S223" s="230"/>
      <c r="T223" s="231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2" t="s">
        <v>175</v>
      </c>
      <c r="AU223" s="232" t="s">
        <v>79</v>
      </c>
      <c r="AV223" s="12" t="s">
        <v>79</v>
      </c>
      <c r="AW223" s="12" t="s">
        <v>31</v>
      </c>
      <c r="AX223" s="12" t="s">
        <v>69</v>
      </c>
      <c r="AY223" s="232" t="s">
        <v>151</v>
      </c>
    </row>
    <row r="224" s="14" customFormat="1">
      <c r="A224" s="14"/>
      <c r="B224" s="250"/>
      <c r="C224" s="251"/>
      <c r="D224" s="223" t="s">
        <v>175</v>
      </c>
      <c r="E224" s="252" t="s">
        <v>19</v>
      </c>
      <c r="F224" s="253" t="s">
        <v>249</v>
      </c>
      <c r="G224" s="251"/>
      <c r="H224" s="254">
        <v>66.436000000000007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175</v>
      </c>
      <c r="AU224" s="260" t="s">
        <v>79</v>
      </c>
      <c r="AV224" s="14" t="s">
        <v>150</v>
      </c>
      <c r="AW224" s="14" t="s">
        <v>31</v>
      </c>
      <c r="AX224" s="14" t="s">
        <v>77</v>
      </c>
      <c r="AY224" s="260" t="s">
        <v>151</v>
      </c>
    </row>
    <row r="225" s="2" customFormat="1" ht="21.75" customHeight="1">
      <c r="A225" s="41"/>
      <c r="B225" s="42"/>
      <c r="C225" s="208" t="s">
        <v>457</v>
      </c>
      <c r="D225" s="208" t="s">
        <v>152</v>
      </c>
      <c r="E225" s="209" t="s">
        <v>499</v>
      </c>
      <c r="F225" s="210" t="s">
        <v>500</v>
      </c>
      <c r="G225" s="211" t="s">
        <v>245</v>
      </c>
      <c r="H225" s="212">
        <v>4392.3999999999996</v>
      </c>
      <c r="I225" s="213"/>
      <c r="J225" s="214">
        <f>ROUND(I225*H225,2)</f>
        <v>0</v>
      </c>
      <c r="K225" s="210" t="s">
        <v>239</v>
      </c>
      <c r="L225" s="47"/>
      <c r="M225" s="215" t="s">
        <v>19</v>
      </c>
      <c r="N225" s="216" t="s">
        <v>40</v>
      </c>
      <c r="O225" s="87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150</v>
      </c>
      <c r="AT225" s="219" t="s">
        <v>152</v>
      </c>
      <c r="AU225" s="219" t="s">
        <v>79</v>
      </c>
      <c r="AY225" s="20" t="s">
        <v>151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77</v>
      </c>
      <c r="BK225" s="220">
        <f>ROUND(I225*H225,2)</f>
        <v>0</v>
      </c>
      <c r="BL225" s="20" t="s">
        <v>150</v>
      </c>
      <c r="BM225" s="219" t="s">
        <v>1058</v>
      </c>
    </row>
    <row r="226" s="2" customFormat="1">
      <c r="A226" s="41"/>
      <c r="B226" s="42"/>
      <c r="C226" s="43"/>
      <c r="D226" s="245" t="s">
        <v>241</v>
      </c>
      <c r="E226" s="43"/>
      <c r="F226" s="246" t="s">
        <v>502</v>
      </c>
      <c r="G226" s="43"/>
      <c r="H226" s="43"/>
      <c r="I226" s="247"/>
      <c r="J226" s="43"/>
      <c r="K226" s="43"/>
      <c r="L226" s="47"/>
      <c r="M226" s="248"/>
      <c r="N226" s="249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241</v>
      </c>
      <c r="AU226" s="20" t="s">
        <v>79</v>
      </c>
    </row>
    <row r="227" s="12" customFormat="1">
      <c r="A227" s="12"/>
      <c r="B227" s="221"/>
      <c r="C227" s="222"/>
      <c r="D227" s="223" t="s">
        <v>175</v>
      </c>
      <c r="E227" s="224" t="s">
        <v>19</v>
      </c>
      <c r="F227" s="225" t="s">
        <v>1059</v>
      </c>
      <c r="G227" s="222"/>
      <c r="H227" s="226">
        <v>2306.8000000000002</v>
      </c>
      <c r="I227" s="227"/>
      <c r="J227" s="222"/>
      <c r="K227" s="222"/>
      <c r="L227" s="228"/>
      <c r="M227" s="229"/>
      <c r="N227" s="230"/>
      <c r="O227" s="230"/>
      <c r="P227" s="230"/>
      <c r="Q227" s="230"/>
      <c r="R227" s="230"/>
      <c r="S227" s="230"/>
      <c r="T227" s="231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32" t="s">
        <v>175</v>
      </c>
      <c r="AU227" s="232" t="s">
        <v>79</v>
      </c>
      <c r="AV227" s="12" t="s">
        <v>79</v>
      </c>
      <c r="AW227" s="12" t="s">
        <v>31</v>
      </c>
      <c r="AX227" s="12" t="s">
        <v>69</v>
      </c>
      <c r="AY227" s="232" t="s">
        <v>151</v>
      </c>
    </row>
    <row r="228" s="12" customFormat="1">
      <c r="A228" s="12"/>
      <c r="B228" s="221"/>
      <c r="C228" s="222"/>
      <c r="D228" s="223" t="s">
        <v>175</v>
      </c>
      <c r="E228" s="224" t="s">
        <v>19</v>
      </c>
      <c r="F228" s="225" t="s">
        <v>1060</v>
      </c>
      <c r="G228" s="222"/>
      <c r="H228" s="226">
        <v>2085.5999999999999</v>
      </c>
      <c r="I228" s="227"/>
      <c r="J228" s="222"/>
      <c r="K228" s="222"/>
      <c r="L228" s="228"/>
      <c r="M228" s="229"/>
      <c r="N228" s="230"/>
      <c r="O228" s="230"/>
      <c r="P228" s="230"/>
      <c r="Q228" s="230"/>
      <c r="R228" s="230"/>
      <c r="S228" s="230"/>
      <c r="T228" s="231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2" t="s">
        <v>175</v>
      </c>
      <c r="AU228" s="232" t="s">
        <v>79</v>
      </c>
      <c r="AV228" s="12" t="s">
        <v>79</v>
      </c>
      <c r="AW228" s="12" t="s">
        <v>31</v>
      </c>
      <c r="AX228" s="12" t="s">
        <v>69</v>
      </c>
      <c r="AY228" s="232" t="s">
        <v>151</v>
      </c>
    </row>
    <row r="229" s="14" customFormat="1">
      <c r="A229" s="14"/>
      <c r="B229" s="250"/>
      <c r="C229" s="251"/>
      <c r="D229" s="223" t="s">
        <v>175</v>
      </c>
      <c r="E229" s="252" t="s">
        <v>19</v>
      </c>
      <c r="F229" s="253" t="s">
        <v>249</v>
      </c>
      <c r="G229" s="251"/>
      <c r="H229" s="254">
        <v>4392.3999999999996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175</v>
      </c>
      <c r="AU229" s="260" t="s">
        <v>79</v>
      </c>
      <c r="AV229" s="14" t="s">
        <v>150</v>
      </c>
      <c r="AW229" s="14" t="s">
        <v>31</v>
      </c>
      <c r="AX229" s="14" t="s">
        <v>77</v>
      </c>
      <c r="AY229" s="260" t="s">
        <v>151</v>
      </c>
    </row>
    <row r="230" s="2" customFormat="1" ht="21.75" customHeight="1">
      <c r="A230" s="41"/>
      <c r="B230" s="42"/>
      <c r="C230" s="208" t="s">
        <v>463</v>
      </c>
      <c r="D230" s="208" t="s">
        <v>152</v>
      </c>
      <c r="E230" s="209" t="s">
        <v>506</v>
      </c>
      <c r="F230" s="210" t="s">
        <v>507</v>
      </c>
      <c r="G230" s="211" t="s">
        <v>245</v>
      </c>
      <c r="H230" s="212">
        <v>250.59999999999999</v>
      </c>
      <c r="I230" s="213"/>
      <c r="J230" s="214">
        <f>ROUND(I230*H230,2)</f>
        <v>0</v>
      </c>
      <c r="K230" s="210" t="s">
        <v>239</v>
      </c>
      <c r="L230" s="47"/>
      <c r="M230" s="215" t="s">
        <v>19</v>
      </c>
      <c r="N230" s="216" t="s">
        <v>40</v>
      </c>
      <c r="O230" s="87"/>
      <c r="P230" s="217">
        <f>O230*H230</f>
        <v>0</v>
      </c>
      <c r="Q230" s="217">
        <v>0.34499999999999997</v>
      </c>
      <c r="R230" s="217">
        <f>Q230*H230</f>
        <v>86.456999999999994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150</v>
      </c>
      <c r="AT230" s="219" t="s">
        <v>152</v>
      </c>
      <c r="AU230" s="219" t="s">
        <v>79</v>
      </c>
      <c r="AY230" s="20" t="s">
        <v>151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77</v>
      </c>
      <c r="BK230" s="220">
        <f>ROUND(I230*H230,2)</f>
        <v>0</v>
      </c>
      <c r="BL230" s="20" t="s">
        <v>150</v>
      </c>
      <c r="BM230" s="219" t="s">
        <v>1061</v>
      </c>
    </row>
    <row r="231" s="2" customFormat="1">
      <c r="A231" s="41"/>
      <c r="B231" s="42"/>
      <c r="C231" s="43"/>
      <c r="D231" s="245" t="s">
        <v>241</v>
      </c>
      <c r="E231" s="43"/>
      <c r="F231" s="246" t="s">
        <v>509</v>
      </c>
      <c r="G231" s="43"/>
      <c r="H231" s="43"/>
      <c r="I231" s="247"/>
      <c r="J231" s="43"/>
      <c r="K231" s="43"/>
      <c r="L231" s="47"/>
      <c r="M231" s="248"/>
      <c r="N231" s="249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241</v>
      </c>
      <c r="AU231" s="20" t="s">
        <v>79</v>
      </c>
    </row>
    <row r="232" s="12" customFormat="1">
      <c r="A232" s="12"/>
      <c r="B232" s="221"/>
      <c r="C232" s="222"/>
      <c r="D232" s="223" t="s">
        <v>175</v>
      </c>
      <c r="E232" s="224" t="s">
        <v>19</v>
      </c>
      <c r="F232" s="225" t="s">
        <v>1062</v>
      </c>
      <c r="G232" s="222"/>
      <c r="H232" s="226">
        <v>250.59999999999999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2" t="s">
        <v>175</v>
      </c>
      <c r="AU232" s="232" t="s">
        <v>79</v>
      </c>
      <c r="AV232" s="12" t="s">
        <v>79</v>
      </c>
      <c r="AW232" s="12" t="s">
        <v>31</v>
      </c>
      <c r="AX232" s="12" t="s">
        <v>69</v>
      </c>
      <c r="AY232" s="232" t="s">
        <v>151</v>
      </c>
    </row>
    <row r="233" s="14" customFormat="1">
      <c r="A233" s="14"/>
      <c r="B233" s="250"/>
      <c r="C233" s="251"/>
      <c r="D233" s="223" t="s">
        <v>175</v>
      </c>
      <c r="E233" s="252" t="s">
        <v>19</v>
      </c>
      <c r="F233" s="253" t="s">
        <v>249</v>
      </c>
      <c r="G233" s="251"/>
      <c r="H233" s="254">
        <v>250.59999999999999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175</v>
      </c>
      <c r="AU233" s="260" t="s">
        <v>79</v>
      </c>
      <c r="AV233" s="14" t="s">
        <v>150</v>
      </c>
      <c r="AW233" s="14" t="s">
        <v>31</v>
      </c>
      <c r="AX233" s="14" t="s">
        <v>77</v>
      </c>
      <c r="AY233" s="260" t="s">
        <v>151</v>
      </c>
    </row>
    <row r="234" s="2" customFormat="1" ht="24.15" customHeight="1">
      <c r="A234" s="41"/>
      <c r="B234" s="42"/>
      <c r="C234" s="208" t="s">
        <v>468</v>
      </c>
      <c r="D234" s="208" t="s">
        <v>152</v>
      </c>
      <c r="E234" s="209" t="s">
        <v>512</v>
      </c>
      <c r="F234" s="210" t="s">
        <v>513</v>
      </c>
      <c r="G234" s="211" t="s">
        <v>245</v>
      </c>
      <c r="H234" s="212">
        <v>1580</v>
      </c>
      <c r="I234" s="213"/>
      <c r="J234" s="214">
        <f>ROUND(I234*H234,2)</f>
        <v>0</v>
      </c>
      <c r="K234" s="210" t="s">
        <v>239</v>
      </c>
      <c r="L234" s="47"/>
      <c r="M234" s="215" t="s">
        <v>19</v>
      </c>
      <c r="N234" s="216" t="s">
        <v>40</v>
      </c>
      <c r="O234" s="87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9" t="s">
        <v>150</v>
      </c>
      <c r="AT234" s="219" t="s">
        <v>152</v>
      </c>
      <c r="AU234" s="219" t="s">
        <v>79</v>
      </c>
      <c r="AY234" s="20" t="s">
        <v>151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77</v>
      </c>
      <c r="BK234" s="220">
        <f>ROUND(I234*H234,2)</f>
        <v>0</v>
      </c>
      <c r="BL234" s="20" t="s">
        <v>150</v>
      </c>
      <c r="BM234" s="219" t="s">
        <v>1063</v>
      </c>
    </row>
    <row r="235" s="2" customFormat="1">
      <c r="A235" s="41"/>
      <c r="B235" s="42"/>
      <c r="C235" s="43"/>
      <c r="D235" s="245" t="s">
        <v>241</v>
      </c>
      <c r="E235" s="43"/>
      <c r="F235" s="246" t="s">
        <v>515</v>
      </c>
      <c r="G235" s="43"/>
      <c r="H235" s="43"/>
      <c r="I235" s="247"/>
      <c r="J235" s="43"/>
      <c r="K235" s="43"/>
      <c r="L235" s="47"/>
      <c r="M235" s="248"/>
      <c r="N235" s="249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241</v>
      </c>
      <c r="AU235" s="20" t="s">
        <v>79</v>
      </c>
    </row>
    <row r="236" s="12" customFormat="1">
      <c r="A236" s="12"/>
      <c r="B236" s="221"/>
      <c r="C236" s="222"/>
      <c r="D236" s="223" t="s">
        <v>175</v>
      </c>
      <c r="E236" s="224" t="s">
        <v>19</v>
      </c>
      <c r="F236" s="225" t="s">
        <v>1064</v>
      </c>
      <c r="G236" s="222"/>
      <c r="H236" s="226">
        <v>1580</v>
      </c>
      <c r="I236" s="227"/>
      <c r="J236" s="222"/>
      <c r="K236" s="222"/>
      <c r="L236" s="228"/>
      <c r="M236" s="229"/>
      <c r="N236" s="230"/>
      <c r="O236" s="230"/>
      <c r="P236" s="230"/>
      <c r="Q236" s="230"/>
      <c r="R236" s="230"/>
      <c r="S236" s="230"/>
      <c r="T236" s="231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2" t="s">
        <v>175</v>
      </c>
      <c r="AU236" s="232" t="s">
        <v>79</v>
      </c>
      <c r="AV236" s="12" t="s">
        <v>79</v>
      </c>
      <c r="AW236" s="12" t="s">
        <v>31</v>
      </c>
      <c r="AX236" s="12" t="s">
        <v>69</v>
      </c>
      <c r="AY236" s="232" t="s">
        <v>151</v>
      </c>
    </row>
    <row r="237" s="14" customFormat="1">
      <c r="A237" s="14"/>
      <c r="B237" s="250"/>
      <c r="C237" s="251"/>
      <c r="D237" s="223" t="s">
        <v>175</v>
      </c>
      <c r="E237" s="252" t="s">
        <v>19</v>
      </c>
      <c r="F237" s="253" t="s">
        <v>249</v>
      </c>
      <c r="G237" s="251"/>
      <c r="H237" s="254">
        <v>1580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175</v>
      </c>
      <c r="AU237" s="260" t="s">
        <v>79</v>
      </c>
      <c r="AV237" s="14" t="s">
        <v>150</v>
      </c>
      <c r="AW237" s="14" t="s">
        <v>31</v>
      </c>
      <c r="AX237" s="14" t="s">
        <v>77</v>
      </c>
      <c r="AY237" s="260" t="s">
        <v>151</v>
      </c>
    </row>
    <row r="238" s="2" customFormat="1" ht="21.75" customHeight="1">
      <c r="A238" s="41"/>
      <c r="B238" s="42"/>
      <c r="C238" s="208" t="s">
        <v>476</v>
      </c>
      <c r="D238" s="208" t="s">
        <v>152</v>
      </c>
      <c r="E238" s="209" t="s">
        <v>518</v>
      </c>
      <c r="F238" s="210" t="s">
        <v>519</v>
      </c>
      <c r="G238" s="211" t="s">
        <v>245</v>
      </c>
      <c r="H238" s="212">
        <v>1580</v>
      </c>
      <c r="I238" s="213"/>
      <c r="J238" s="214">
        <f>ROUND(I238*H238,2)</f>
        <v>0</v>
      </c>
      <c r="K238" s="210" t="s">
        <v>239</v>
      </c>
      <c r="L238" s="47"/>
      <c r="M238" s="215" t="s">
        <v>19</v>
      </c>
      <c r="N238" s="216" t="s">
        <v>40</v>
      </c>
      <c r="O238" s="87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9" t="s">
        <v>150</v>
      </c>
      <c r="AT238" s="219" t="s">
        <v>152</v>
      </c>
      <c r="AU238" s="219" t="s">
        <v>79</v>
      </c>
      <c r="AY238" s="20" t="s">
        <v>151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20" t="s">
        <v>77</v>
      </c>
      <c r="BK238" s="220">
        <f>ROUND(I238*H238,2)</f>
        <v>0</v>
      </c>
      <c r="BL238" s="20" t="s">
        <v>150</v>
      </c>
      <c r="BM238" s="219" t="s">
        <v>1065</v>
      </c>
    </row>
    <row r="239" s="2" customFormat="1">
      <c r="A239" s="41"/>
      <c r="B239" s="42"/>
      <c r="C239" s="43"/>
      <c r="D239" s="245" t="s">
        <v>241</v>
      </c>
      <c r="E239" s="43"/>
      <c r="F239" s="246" t="s">
        <v>521</v>
      </c>
      <c r="G239" s="43"/>
      <c r="H239" s="43"/>
      <c r="I239" s="247"/>
      <c r="J239" s="43"/>
      <c r="K239" s="43"/>
      <c r="L239" s="47"/>
      <c r="M239" s="248"/>
      <c r="N239" s="249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241</v>
      </c>
      <c r="AU239" s="20" t="s">
        <v>79</v>
      </c>
    </row>
    <row r="240" s="12" customFormat="1">
      <c r="A240" s="12"/>
      <c r="B240" s="221"/>
      <c r="C240" s="222"/>
      <c r="D240" s="223" t="s">
        <v>175</v>
      </c>
      <c r="E240" s="224" t="s">
        <v>19</v>
      </c>
      <c r="F240" s="225" t="s">
        <v>1066</v>
      </c>
      <c r="G240" s="222"/>
      <c r="H240" s="226">
        <v>1580</v>
      </c>
      <c r="I240" s="227"/>
      <c r="J240" s="222"/>
      <c r="K240" s="222"/>
      <c r="L240" s="228"/>
      <c r="M240" s="229"/>
      <c r="N240" s="230"/>
      <c r="O240" s="230"/>
      <c r="P240" s="230"/>
      <c r="Q240" s="230"/>
      <c r="R240" s="230"/>
      <c r="S240" s="230"/>
      <c r="T240" s="231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2" t="s">
        <v>175</v>
      </c>
      <c r="AU240" s="232" t="s">
        <v>79</v>
      </c>
      <c r="AV240" s="12" t="s">
        <v>79</v>
      </c>
      <c r="AW240" s="12" t="s">
        <v>31</v>
      </c>
      <c r="AX240" s="12" t="s">
        <v>69</v>
      </c>
      <c r="AY240" s="232" t="s">
        <v>151</v>
      </c>
    </row>
    <row r="241" s="14" customFormat="1">
      <c r="A241" s="14"/>
      <c r="B241" s="250"/>
      <c r="C241" s="251"/>
      <c r="D241" s="223" t="s">
        <v>175</v>
      </c>
      <c r="E241" s="252" t="s">
        <v>19</v>
      </c>
      <c r="F241" s="253" t="s">
        <v>249</v>
      </c>
      <c r="G241" s="251"/>
      <c r="H241" s="254">
        <v>1580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175</v>
      </c>
      <c r="AU241" s="260" t="s">
        <v>79</v>
      </c>
      <c r="AV241" s="14" t="s">
        <v>150</v>
      </c>
      <c r="AW241" s="14" t="s">
        <v>31</v>
      </c>
      <c r="AX241" s="14" t="s">
        <v>77</v>
      </c>
      <c r="AY241" s="260" t="s">
        <v>151</v>
      </c>
    </row>
    <row r="242" s="2" customFormat="1" ht="24.15" customHeight="1">
      <c r="A242" s="41"/>
      <c r="B242" s="42"/>
      <c r="C242" s="208" t="s">
        <v>481</v>
      </c>
      <c r="D242" s="208" t="s">
        <v>152</v>
      </c>
      <c r="E242" s="209" t="s">
        <v>524</v>
      </c>
      <c r="F242" s="210" t="s">
        <v>525</v>
      </c>
      <c r="G242" s="211" t="s">
        <v>245</v>
      </c>
      <c r="H242" s="212">
        <v>1580</v>
      </c>
      <c r="I242" s="213"/>
      <c r="J242" s="214">
        <f>ROUND(I242*H242,2)</f>
        <v>0</v>
      </c>
      <c r="K242" s="210" t="s">
        <v>239</v>
      </c>
      <c r="L242" s="47"/>
      <c r="M242" s="215" t="s">
        <v>19</v>
      </c>
      <c r="N242" s="216" t="s">
        <v>40</v>
      </c>
      <c r="O242" s="87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150</v>
      </c>
      <c r="AT242" s="219" t="s">
        <v>152</v>
      </c>
      <c r="AU242" s="219" t="s">
        <v>79</v>
      </c>
      <c r="AY242" s="20" t="s">
        <v>151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77</v>
      </c>
      <c r="BK242" s="220">
        <f>ROUND(I242*H242,2)</f>
        <v>0</v>
      </c>
      <c r="BL242" s="20" t="s">
        <v>150</v>
      </c>
      <c r="BM242" s="219" t="s">
        <v>1067</v>
      </c>
    </row>
    <row r="243" s="2" customFormat="1">
      <c r="A243" s="41"/>
      <c r="B243" s="42"/>
      <c r="C243" s="43"/>
      <c r="D243" s="245" t="s">
        <v>241</v>
      </c>
      <c r="E243" s="43"/>
      <c r="F243" s="246" t="s">
        <v>527</v>
      </c>
      <c r="G243" s="43"/>
      <c r="H243" s="43"/>
      <c r="I243" s="247"/>
      <c r="J243" s="43"/>
      <c r="K243" s="43"/>
      <c r="L243" s="47"/>
      <c r="M243" s="248"/>
      <c r="N243" s="249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241</v>
      </c>
      <c r="AU243" s="20" t="s">
        <v>79</v>
      </c>
    </row>
    <row r="244" s="12" customFormat="1">
      <c r="A244" s="12"/>
      <c r="B244" s="221"/>
      <c r="C244" s="222"/>
      <c r="D244" s="223" t="s">
        <v>175</v>
      </c>
      <c r="E244" s="224" t="s">
        <v>19</v>
      </c>
      <c r="F244" s="225" t="s">
        <v>1066</v>
      </c>
      <c r="G244" s="222"/>
      <c r="H244" s="226">
        <v>1580</v>
      </c>
      <c r="I244" s="227"/>
      <c r="J244" s="222"/>
      <c r="K244" s="222"/>
      <c r="L244" s="228"/>
      <c r="M244" s="229"/>
      <c r="N244" s="230"/>
      <c r="O244" s="230"/>
      <c r="P244" s="230"/>
      <c r="Q244" s="230"/>
      <c r="R244" s="230"/>
      <c r="S244" s="230"/>
      <c r="T244" s="231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2" t="s">
        <v>175</v>
      </c>
      <c r="AU244" s="232" t="s">
        <v>79</v>
      </c>
      <c r="AV244" s="12" t="s">
        <v>79</v>
      </c>
      <c r="AW244" s="12" t="s">
        <v>31</v>
      </c>
      <c r="AX244" s="12" t="s">
        <v>69</v>
      </c>
      <c r="AY244" s="232" t="s">
        <v>151</v>
      </c>
    </row>
    <row r="245" s="14" customFormat="1">
      <c r="A245" s="14"/>
      <c r="B245" s="250"/>
      <c r="C245" s="251"/>
      <c r="D245" s="223" t="s">
        <v>175</v>
      </c>
      <c r="E245" s="252" t="s">
        <v>19</v>
      </c>
      <c r="F245" s="253" t="s">
        <v>249</v>
      </c>
      <c r="G245" s="251"/>
      <c r="H245" s="254">
        <v>1580</v>
      </c>
      <c r="I245" s="255"/>
      <c r="J245" s="251"/>
      <c r="K245" s="251"/>
      <c r="L245" s="256"/>
      <c r="M245" s="257"/>
      <c r="N245" s="258"/>
      <c r="O245" s="258"/>
      <c r="P245" s="258"/>
      <c r="Q245" s="258"/>
      <c r="R245" s="258"/>
      <c r="S245" s="258"/>
      <c r="T245" s="25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0" t="s">
        <v>175</v>
      </c>
      <c r="AU245" s="260" t="s">
        <v>79</v>
      </c>
      <c r="AV245" s="14" t="s">
        <v>150</v>
      </c>
      <c r="AW245" s="14" t="s">
        <v>31</v>
      </c>
      <c r="AX245" s="14" t="s">
        <v>77</v>
      </c>
      <c r="AY245" s="260" t="s">
        <v>151</v>
      </c>
    </row>
    <row r="246" s="2" customFormat="1" ht="16.5" customHeight="1">
      <c r="A246" s="41"/>
      <c r="B246" s="42"/>
      <c r="C246" s="208" t="s">
        <v>486</v>
      </c>
      <c r="D246" s="208" t="s">
        <v>152</v>
      </c>
      <c r="E246" s="209" t="s">
        <v>667</v>
      </c>
      <c r="F246" s="210" t="s">
        <v>668</v>
      </c>
      <c r="G246" s="211" t="s">
        <v>422</v>
      </c>
      <c r="H246" s="212">
        <v>15</v>
      </c>
      <c r="I246" s="213"/>
      <c r="J246" s="214">
        <f>ROUND(I246*H246,2)</f>
        <v>0</v>
      </c>
      <c r="K246" s="210" t="s">
        <v>239</v>
      </c>
      <c r="L246" s="47"/>
      <c r="M246" s="215" t="s">
        <v>19</v>
      </c>
      <c r="N246" s="216" t="s">
        <v>40</v>
      </c>
      <c r="O246" s="87"/>
      <c r="P246" s="217">
        <f>O246*H246</f>
        <v>0</v>
      </c>
      <c r="Q246" s="217">
        <v>0.0035999999999999999</v>
      </c>
      <c r="R246" s="217">
        <f>Q246*H246</f>
        <v>0.053999999999999999</v>
      </c>
      <c r="S246" s="217">
        <v>0</v>
      </c>
      <c r="T246" s="218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9" t="s">
        <v>150</v>
      </c>
      <c r="AT246" s="219" t="s">
        <v>152</v>
      </c>
      <c r="AU246" s="219" t="s">
        <v>79</v>
      </c>
      <c r="AY246" s="20" t="s">
        <v>151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0" t="s">
        <v>77</v>
      </c>
      <c r="BK246" s="220">
        <f>ROUND(I246*H246,2)</f>
        <v>0</v>
      </c>
      <c r="BL246" s="20" t="s">
        <v>150</v>
      </c>
      <c r="BM246" s="219" t="s">
        <v>1068</v>
      </c>
    </row>
    <row r="247" s="2" customFormat="1">
      <c r="A247" s="41"/>
      <c r="B247" s="42"/>
      <c r="C247" s="43"/>
      <c r="D247" s="245" t="s">
        <v>241</v>
      </c>
      <c r="E247" s="43"/>
      <c r="F247" s="246" t="s">
        <v>670</v>
      </c>
      <c r="G247" s="43"/>
      <c r="H247" s="43"/>
      <c r="I247" s="247"/>
      <c r="J247" s="43"/>
      <c r="K247" s="43"/>
      <c r="L247" s="47"/>
      <c r="M247" s="248"/>
      <c r="N247" s="249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241</v>
      </c>
      <c r="AU247" s="20" t="s">
        <v>79</v>
      </c>
    </row>
    <row r="248" s="12" customFormat="1">
      <c r="A248" s="12"/>
      <c r="B248" s="221"/>
      <c r="C248" s="222"/>
      <c r="D248" s="223" t="s">
        <v>175</v>
      </c>
      <c r="E248" s="224" t="s">
        <v>19</v>
      </c>
      <c r="F248" s="225" t="s">
        <v>967</v>
      </c>
      <c r="G248" s="222"/>
      <c r="H248" s="226">
        <v>15</v>
      </c>
      <c r="I248" s="227"/>
      <c r="J248" s="222"/>
      <c r="K248" s="222"/>
      <c r="L248" s="228"/>
      <c r="M248" s="229"/>
      <c r="N248" s="230"/>
      <c r="O248" s="230"/>
      <c r="P248" s="230"/>
      <c r="Q248" s="230"/>
      <c r="R248" s="230"/>
      <c r="S248" s="230"/>
      <c r="T248" s="23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2" t="s">
        <v>175</v>
      </c>
      <c r="AU248" s="232" t="s">
        <v>79</v>
      </c>
      <c r="AV248" s="12" t="s">
        <v>79</v>
      </c>
      <c r="AW248" s="12" t="s">
        <v>31</v>
      </c>
      <c r="AX248" s="12" t="s">
        <v>69</v>
      </c>
      <c r="AY248" s="232" t="s">
        <v>151</v>
      </c>
    </row>
    <row r="249" s="14" customFormat="1">
      <c r="A249" s="14"/>
      <c r="B249" s="250"/>
      <c r="C249" s="251"/>
      <c r="D249" s="223" t="s">
        <v>175</v>
      </c>
      <c r="E249" s="252" t="s">
        <v>19</v>
      </c>
      <c r="F249" s="253" t="s">
        <v>249</v>
      </c>
      <c r="G249" s="251"/>
      <c r="H249" s="254">
        <v>15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175</v>
      </c>
      <c r="AU249" s="260" t="s">
        <v>79</v>
      </c>
      <c r="AV249" s="14" t="s">
        <v>150</v>
      </c>
      <c r="AW249" s="14" t="s">
        <v>31</v>
      </c>
      <c r="AX249" s="14" t="s">
        <v>77</v>
      </c>
      <c r="AY249" s="260" t="s">
        <v>151</v>
      </c>
    </row>
    <row r="250" s="11" customFormat="1" ht="22.8" customHeight="1">
      <c r="A250" s="11"/>
      <c r="B250" s="194"/>
      <c r="C250" s="195"/>
      <c r="D250" s="196" t="s">
        <v>68</v>
      </c>
      <c r="E250" s="243" t="s">
        <v>185</v>
      </c>
      <c r="F250" s="243" t="s">
        <v>554</v>
      </c>
      <c r="G250" s="195"/>
      <c r="H250" s="195"/>
      <c r="I250" s="198"/>
      <c r="J250" s="244">
        <f>BK250</f>
        <v>0</v>
      </c>
      <c r="K250" s="195"/>
      <c r="L250" s="200"/>
      <c r="M250" s="201"/>
      <c r="N250" s="202"/>
      <c r="O250" s="202"/>
      <c r="P250" s="203">
        <f>SUM(P251:P267)</f>
        <v>0</v>
      </c>
      <c r="Q250" s="202"/>
      <c r="R250" s="203">
        <f>SUM(R251:R267)</f>
        <v>0.48064000000000001</v>
      </c>
      <c r="S250" s="202"/>
      <c r="T250" s="204">
        <f>SUM(T251:T267)</f>
        <v>0</v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R250" s="205" t="s">
        <v>77</v>
      </c>
      <c r="AT250" s="206" t="s">
        <v>68</v>
      </c>
      <c r="AU250" s="206" t="s">
        <v>77</v>
      </c>
      <c r="AY250" s="205" t="s">
        <v>151</v>
      </c>
      <c r="BK250" s="207">
        <f>SUM(BK251:BK267)</f>
        <v>0</v>
      </c>
    </row>
    <row r="251" s="2" customFormat="1" ht="21.75" customHeight="1">
      <c r="A251" s="41"/>
      <c r="B251" s="42"/>
      <c r="C251" s="208" t="s">
        <v>493</v>
      </c>
      <c r="D251" s="208" t="s">
        <v>152</v>
      </c>
      <c r="E251" s="209" t="s">
        <v>556</v>
      </c>
      <c r="F251" s="210" t="s">
        <v>557</v>
      </c>
      <c r="G251" s="211" t="s">
        <v>238</v>
      </c>
      <c r="H251" s="212">
        <v>2</v>
      </c>
      <c r="I251" s="213"/>
      <c r="J251" s="214">
        <f>ROUND(I251*H251,2)</f>
        <v>0</v>
      </c>
      <c r="K251" s="210" t="s">
        <v>239</v>
      </c>
      <c r="L251" s="47"/>
      <c r="M251" s="215" t="s">
        <v>19</v>
      </c>
      <c r="N251" s="216" t="s">
        <v>40</v>
      </c>
      <c r="O251" s="87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150</v>
      </c>
      <c r="AT251" s="219" t="s">
        <v>152</v>
      </c>
      <c r="AU251" s="219" t="s">
        <v>79</v>
      </c>
      <c r="AY251" s="20" t="s">
        <v>151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77</v>
      </c>
      <c r="BK251" s="220">
        <f>ROUND(I251*H251,2)</f>
        <v>0</v>
      </c>
      <c r="BL251" s="20" t="s">
        <v>150</v>
      </c>
      <c r="BM251" s="219" t="s">
        <v>1069</v>
      </c>
    </row>
    <row r="252" s="2" customFormat="1">
      <c r="A252" s="41"/>
      <c r="B252" s="42"/>
      <c r="C252" s="43"/>
      <c r="D252" s="245" t="s">
        <v>241</v>
      </c>
      <c r="E252" s="43"/>
      <c r="F252" s="246" t="s">
        <v>559</v>
      </c>
      <c r="G252" s="43"/>
      <c r="H252" s="43"/>
      <c r="I252" s="247"/>
      <c r="J252" s="43"/>
      <c r="K252" s="43"/>
      <c r="L252" s="47"/>
      <c r="M252" s="248"/>
      <c r="N252" s="249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241</v>
      </c>
      <c r="AU252" s="20" t="s">
        <v>79</v>
      </c>
    </row>
    <row r="253" s="12" customFormat="1">
      <c r="A253" s="12"/>
      <c r="B253" s="221"/>
      <c r="C253" s="222"/>
      <c r="D253" s="223" t="s">
        <v>175</v>
      </c>
      <c r="E253" s="224" t="s">
        <v>19</v>
      </c>
      <c r="F253" s="225" t="s">
        <v>79</v>
      </c>
      <c r="G253" s="222"/>
      <c r="H253" s="226">
        <v>2</v>
      </c>
      <c r="I253" s="227"/>
      <c r="J253" s="222"/>
      <c r="K253" s="222"/>
      <c r="L253" s="228"/>
      <c r="M253" s="229"/>
      <c r="N253" s="230"/>
      <c r="O253" s="230"/>
      <c r="P253" s="230"/>
      <c r="Q253" s="230"/>
      <c r="R253" s="230"/>
      <c r="S253" s="230"/>
      <c r="T253" s="231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T253" s="232" t="s">
        <v>175</v>
      </c>
      <c r="AU253" s="232" t="s">
        <v>79</v>
      </c>
      <c r="AV253" s="12" t="s">
        <v>79</v>
      </c>
      <c r="AW253" s="12" t="s">
        <v>31</v>
      </c>
      <c r="AX253" s="12" t="s">
        <v>69</v>
      </c>
      <c r="AY253" s="232" t="s">
        <v>151</v>
      </c>
    </row>
    <row r="254" s="14" customFormat="1">
      <c r="A254" s="14"/>
      <c r="B254" s="250"/>
      <c r="C254" s="251"/>
      <c r="D254" s="223" t="s">
        <v>175</v>
      </c>
      <c r="E254" s="252" t="s">
        <v>19</v>
      </c>
      <c r="F254" s="253" t="s">
        <v>249</v>
      </c>
      <c r="G254" s="251"/>
      <c r="H254" s="254">
        <v>2</v>
      </c>
      <c r="I254" s="255"/>
      <c r="J254" s="251"/>
      <c r="K254" s="251"/>
      <c r="L254" s="256"/>
      <c r="M254" s="257"/>
      <c r="N254" s="258"/>
      <c r="O254" s="258"/>
      <c r="P254" s="258"/>
      <c r="Q254" s="258"/>
      <c r="R254" s="258"/>
      <c r="S254" s="258"/>
      <c r="T254" s="25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0" t="s">
        <v>175</v>
      </c>
      <c r="AU254" s="260" t="s">
        <v>79</v>
      </c>
      <c r="AV254" s="14" t="s">
        <v>150</v>
      </c>
      <c r="AW254" s="14" t="s">
        <v>31</v>
      </c>
      <c r="AX254" s="14" t="s">
        <v>77</v>
      </c>
      <c r="AY254" s="260" t="s">
        <v>151</v>
      </c>
    </row>
    <row r="255" s="2" customFormat="1" ht="16.5" customHeight="1">
      <c r="A255" s="41"/>
      <c r="B255" s="42"/>
      <c r="C255" s="261" t="s">
        <v>498</v>
      </c>
      <c r="D255" s="261" t="s">
        <v>349</v>
      </c>
      <c r="E255" s="262" t="s">
        <v>561</v>
      </c>
      <c r="F255" s="263" t="s">
        <v>562</v>
      </c>
      <c r="G255" s="264" t="s">
        <v>238</v>
      </c>
      <c r="H255" s="265">
        <v>2</v>
      </c>
      <c r="I255" s="266"/>
      <c r="J255" s="267">
        <f>ROUND(I255*H255,2)</f>
        <v>0</v>
      </c>
      <c r="K255" s="263" t="s">
        <v>239</v>
      </c>
      <c r="L255" s="268"/>
      <c r="M255" s="269" t="s">
        <v>19</v>
      </c>
      <c r="N255" s="270" t="s">
        <v>40</v>
      </c>
      <c r="O255" s="87"/>
      <c r="P255" s="217">
        <f>O255*H255</f>
        <v>0</v>
      </c>
      <c r="Q255" s="217">
        <v>0.0020999999999999999</v>
      </c>
      <c r="R255" s="217">
        <f>Q255*H255</f>
        <v>0.0041999999999999997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181</v>
      </c>
      <c r="AT255" s="219" t="s">
        <v>349</v>
      </c>
      <c r="AU255" s="219" t="s">
        <v>79</v>
      </c>
      <c r="AY255" s="20" t="s">
        <v>151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77</v>
      </c>
      <c r="BK255" s="220">
        <f>ROUND(I255*H255,2)</f>
        <v>0</v>
      </c>
      <c r="BL255" s="20" t="s">
        <v>150</v>
      </c>
      <c r="BM255" s="219" t="s">
        <v>1070</v>
      </c>
    </row>
    <row r="256" s="2" customFormat="1" ht="16.5" customHeight="1">
      <c r="A256" s="41"/>
      <c r="B256" s="42"/>
      <c r="C256" s="208" t="s">
        <v>505</v>
      </c>
      <c r="D256" s="208" t="s">
        <v>152</v>
      </c>
      <c r="E256" s="209" t="s">
        <v>1071</v>
      </c>
      <c r="F256" s="210" t="s">
        <v>1072</v>
      </c>
      <c r="G256" s="211" t="s">
        <v>238</v>
      </c>
      <c r="H256" s="212">
        <v>4</v>
      </c>
      <c r="I256" s="213"/>
      <c r="J256" s="214">
        <f>ROUND(I256*H256,2)</f>
        <v>0</v>
      </c>
      <c r="K256" s="210" t="s">
        <v>239</v>
      </c>
      <c r="L256" s="47"/>
      <c r="M256" s="215" t="s">
        <v>19</v>
      </c>
      <c r="N256" s="216" t="s">
        <v>40</v>
      </c>
      <c r="O256" s="87"/>
      <c r="P256" s="217">
        <f>O256*H256</f>
        <v>0</v>
      </c>
      <c r="Q256" s="217">
        <v>0.00069999999999999999</v>
      </c>
      <c r="R256" s="217">
        <f>Q256*H256</f>
        <v>0.0028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150</v>
      </c>
      <c r="AT256" s="219" t="s">
        <v>152</v>
      </c>
      <c r="AU256" s="219" t="s">
        <v>79</v>
      </c>
      <c r="AY256" s="20" t="s">
        <v>151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77</v>
      </c>
      <c r="BK256" s="220">
        <f>ROUND(I256*H256,2)</f>
        <v>0</v>
      </c>
      <c r="BL256" s="20" t="s">
        <v>150</v>
      </c>
      <c r="BM256" s="219" t="s">
        <v>1073</v>
      </c>
    </row>
    <row r="257" s="2" customFormat="1">
      <c r="A257" s="41"/>
      <c r="B257" s="42"/>
      <c r="C257" s="43"/>
      <c r="D257" s="245" t="s">
        <v>241</v>
      </c>
      <c r="E257" s="43"/>
      <c r="F257" s="246" t="s">
        <v>1074</v>
      </c>
      <c r="G257" s="43"/>
      <c r="H257" s="43"/>
      <c r="I257" s="247"/>
      <c r="J257" s="43"/>
      <c r="K257" s="43"/>
      <c r="L257" s="47"/>
      <c r="M257" s="248"/>
      <c r="N257" s="249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241</v>
      </c>
      <c r="AU257" s="20" t="s">
        <v>79</v>
      </c>
    </row>
    <row r="258" s="12" customFormat="1">
      <c r="A258" s="12"/>
      <c r="B258" s="221"/>
      <c r="C258" s="222"/>
      <c r="D258" s="223" t="s">
        <v>175</v>
      </c>
      <c r="E258" s="224" t="s">
        <v>19</v>
      </c>
      <c r="F258" s="225" t="s">
        <v>150</v>
      </c>
      <c r="G258" s="222"/>
      <c r="H258" s="226">
        <v>4</v>
      </c>
      <c r="I258" s="227"/>
      <c r="J258" s="222"/>
      <c r="K258" s="222"/>
      <c r="L258" s="228"/>
      <c r="M258" s="229"/>
      <c r="N258" s="230"/>
      <c r="O258" s="230"/>
      <c r="P258" s="230"/>
      <c r="Q258" s="230"/>
      <c r="R258" s="230"/>
      <c r="S258" s="230"/>
      <c r="T258" s="23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2" t="s">
        <v>175</v>
      </c>
      <c r="AU258" s="232" t="s">
        <v>79</v>
      </c>
      <c r="AV258" s="12" t="s">
        <v>79</v>
      </c>
      <c r="AW258" s="12" t="s">
        <v>31</v>
      </c>
      <c r="AX258" s="12" t="s">
        <v>77</v>
      </c>
      <c r="AY258" s="232" t="s">
        <v>151</v>
      </c>
    </row>
    <row r="259" s="2" customFormat="1" ht="16.5" customHeight="1">
      <c r="A259" s="41"/>
      <c r="B259" s="42"/>
      <c r="C259" s="261" t="s">
        <v>511</v>
      </c>
      <c r="D259" s="261" t="s">
        <v>349</v>
      </c>
      <c r="E259" s="262" t="s">
        <v>1075</v>
      </c>
      <c r="F259" s="263" t="s">
        <v>1076</v>
      </c>
      <c r="G259" s="264" t="s">
        <v>238</v>
      </c>
      <c r="H259" s="265">
        <v>4</v>
      </c>
      <c r="I259" s="266"/>
      <c r="J259" s="267">
        <f>ROUND(I259*H259,2)</f>
        <v>0</v>
      </c>
      <c r="K259" s="263" t="s">
        <v>239</v>
      </c>
      <c r="L259" s="268"/>
      <c r="M259" s="269" t="s">
        <v>19</v>
      </c>
      <c r="N259" s="270" t="s">
        <v>40</v>
      </c>
      <c r="O259" s="87"/>
      <c r="P259" s="217">
        <f>O259*H259</f>
        <v>0</v>
      </c>
      <c r="Q259" s="217">
        <v>0.0025000000000000001</v>
      </c>
      <c r="R259" s="217">
        <f>Q259*H259</f>
        <v>0.01</v>
      </c>
      <c r="S259" s="217">
        <v>0</v>
      </c>
      <c r="T259" s="218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9" t="s">
        <v>181</v>
      </c>
      <c r="AT259" s="219" t="s">
        <v>349</v>
      </c>
      <c r="AU259" s="219" t="s">
        <v>79</v>
      </c>
      <c r="AY259" s="20" t="s">
        <v>151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20" t="s">
        <v>77</v>
      </c>
      <c r="BK259" s="220">
        <f>ROUND(I259*H259,2)</f>
        <v>0</v>
      </c>
      <c r="BL259" s="20" t="s">
        <v>150</v>
      </c>
      <c r="BM259" s="219" t="s">
        <v>1077</v>
      </c>
    </row>
    <row r="260" s="2" customFormat="1" ht="16.5" customHeight="1">
      <c r="A260" s="41"/>
      <c r="B260" s="42"/>
      <c r="C260" s="208" t="s">
        <v>517</v>
      </c>
      <c r="D260" s="208" t="s">
        <v>152</v>
      </c>
      <c r="E260" s="209" t="s">
        <v>1078</v>
      </c>
      <c r="F260" s="210" t="s">
        <v>1079</v>
      </c>
      <c r="G260" s="211" t="s">
        <v>238</v>
      </c>
      <c r="H260" s="212">
        <v>4</v>
      </c>
      <c r="I260" s="213"/>
      <c r="J260" s="214">
        <f>ROUND(I260*H260,2)</f>
        <v>0</v>
      </c>
      <c r="K260" s="210" t="s">
        <v>239</v>
      </c>
      <c r="L260" s="47"/>
      <c r="M260" s="215" t="s">
        <v>19</v>
      </c>
      <c r="N260" s="216" t="s">
        <v>40</v>
      </c>
      <c r="O260" s="87"/>
      <c r="P260" s="217">
        <f>O260*H260</f>
        <v>0</v>
      </c>
      <c r="Q260" s="217">
        <v>0.10940999999999999</v>
      </c>
      <c r="R260" s="217">
        <f>Q260*H260</f>
        <v>0.43763999999999997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150</v>
      </c>
      <c r="AT260" s="219" t="s">
        <v>152</v>
      </c>
      <c r="AU260" s="219" t="s">
        <v>79</v>
      </c>
      <c r="AY260" s="20" t="s">
        <v>151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77</v>
      </c>
      <c r="BK260" s="220">
        <f>ROUND(I260*H260,2)</f>
        <v>0</v>
      </c>
      <c r="BL260" s="20" t="s">
        <v>150</v>
      </c>
      <c r="BM260" s="219" t="s">
        <v>1080</v>
      </c>
    </row>
    <row r="261" s="2" customFormat="1">
      <c r="A261" s="41"/>
      <c r="B261" s="42"/>
      <c r="C261" s="43"/>
      <c r="D261" s="245" t="s">
        <v>241</v>
      </c>
      <c r="E261" s="43"/>
      <c r="F261" s="246" t="s">
        <v>1081</v>
      </c>
      <c r="G261" s="43"/>
      <c r="H261" s="43"/>
      <c r="I261" s="247"/>
      <c r="J261" s="43"/>
      <c r="K261" s="43"/>
      <c r="L261" s="47"/>
      <c r="M261" s="248"/>
      <c r="N261" s="249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241</v>
      </c>
      <c r="AU261" s="20" t="s">
        <v>79</v>
      </c>
    </row>
    <row r="262" s="12" customFormat="1">
      <c r="A262" s="12"/>
      <c r="B262" s="221"/>
      <c r="C262" s="222"/>
      <c r="D262" s="223" t="s">
        <v>175</v>
      </c>
      <c r="E262" s="224" t="s">
        <v>19</v>
      </c>
      <c r="F262" s="225" t="s">
        <v>150</v>
      </c>
      <c r="G262" s="222"/>
      <c r="H262" s="226">
        <v>4</v>
      </c>
      <c r="I262" s="227"/>
      <c r="J262" s="222"/>
      <c r="K262" s="222"/>
      <c r="L262" s="228"/>
      <c r="M262" s="229"/>
      <c r="N262" s="230"/>
      <c r="O262" s="230"/>
      <c r="P262" s="230"/>
      <c r="Q262" s="230"/>
      <c r="R262" s="230"/>
      <c r="S262" s="230"/>
      <c r="T262" s="231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2" t="s">
        <v>175</v>
      </c>
      <c r="AU262" s="232" t="s">
        <v>79</v>
      </c>
      <c r="AV262" s="12" t="s">
        <v>79</v>
      </c>
      <c r="AW262" s="12" t="s">
        <v>31</v>
      </c>
      <c r="AX262" s="12" t="s">
        <v>77</v>
      </c>
      <c r="AY262" s="232" t="s">
        <v>151</v>
      </c>
    </row>
    <row r="263" s="2" customFormat="1" ht="16.5" customHeight="1">
      <c r="A263" s="41"/>
      <c r="B263" s="42"/>
      <c r="C263" s="261" t="s">
        <v>523</v>
      </c>
      <c r="D263" s="261" t="s">
        <v>349</v>
      </c>
      <c r="E263" s="262" t="s">
        <v>1082</v>
      </c>
      <c r="F263" s="263" t="s">
        <v>1083</v>
      </c>
      <c r="G263" s="264" t="s">
        <v>238</v>
      </c>
      <c r="H263" s="265">
        <v>4</v>
      </c>
      <c r="I263" s="266"/>
      <c r="J263" s="267">
        <f>ROUND(I263*H263,2)</f>
        <v>0</v>
      </c>
      <c r="K263" s="263" t="s">
        <v>239</v>
      </c>
      <c r="L263" s="268"/>
      <c r="M263" s="269" t="s">
        <v>19</v>
      </c>
      <c r="N263" s="270" t="s">
        <v>40</v>
      </c>
      <c r="O263" s="87"/>
      <c r="P263" s="217">
        <f>O263*H263</f>
        <v>0</v>
      </c>
      <c r="Q263" s="217">
        <v>0.0064999999999999997</v>
      </c>
      <c r="R263" s="217">
        <f>Q263*H263</f>
        <v>0.025999999999999999</v>
      </c>
      <c r="S263" s="217">
        <v>0</v>
      </c>
      <c r="T263" s="218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9" t="s">
        <v>181</v>
      </c>
      <c r="AT263" s="219" t="s">
        <v>349</v>
      </c>
      <c r="AU263" s="219" t="s">
        <v>79</v>
      </c>
      <c r="AY263" s="20" t="s">
        <v>151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77</v>
      </c>
      <c r="BK263" s="220">
        <f>ROUND(I263*H263,2)</f>
        <v>0</v>
      </c>
      <c r="BL263" s="20" t="s">
        <v>150</v>
      </c>
      <c r="BM263" s="219" t="s">
        <v>1084</v>
      </c>
    </row>
    <row r="264" s="2" customFormat="1" ht="16.5" customHeight="1">
      <c r="A264" s="41"/>
      <c r="B264" s="42"/>
      <c r="C264" s="208" t="s">
        <v>529</v>
      </c>
      <c r="D264" s="208" t="s">
        <v>152</v>
      </c>
      <c r="E264" s="209" t="s">
        <v>963</v>
      </c>
      <c r="F264" s="210" t="s">
        <v>964</v>
      </c>
      <c r="G264" s="211" t="s">
        <v>422</v>
      </c>
      <c r="H264" s="212">
        <v>15</v>
      </c>
      <c r="I264" s="213"/>
      <c r="J264" s="214">
        <f>ROUND(I264*H264,2)</f>
        <v>0</v>
      </c>
      <c r="K264" s="210" t="s">
        <v>239</v>
      </c>
      <c r="L264" s="47"/>
      <c r="M264" s="215" t="s">
        <v>19</v>
      </c>
      <c r="N264" s="216" t="s">
        <v>40</v>
      </c>
      <c r="O264" s="87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9" t="s">
        <v>150</v>
      </c>
      <c r="AT264" s="219" t="s">
        <v>152</v>
      </c>
      <c r="AU264" s="219" t="s">
        <v>79</v>
      </c>
      <c r="AY264" s="20" t="s">
        <v>151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20" t="s">
        <v>77</v>
      </c>
      <c r="BK264" s="220">
        <f>ROUND(I264*H264,2)</f>
        <v>0</v>
      </c>
      <c r="BL264" s="20" t="s">
        <v>150</v>
      </c>
      <c r="BM264" s="219" t="s">
        <v>1085</v>
      </c>
    </row>
    <row r="265" s="2" customFormat="1">
      <c r="A265" s="41"/>
      <c r="B265" s="42"/>
      <c r="C265" s="43"/>
      <c r="D265" s="245" t="s">
        <v>241</v>
      </c>
      <c r="E265" s="43"/>
      <c r="F265" s="246" t="s">
        <v>966</v>
      </c>
      <c r="G265" s="43"/>
      <c r="H265" s="43"/>
      <c r="I265" s="247"/>
      <c r="J265" s="43"/>
      <c r="K265" s="43"/>
      <c r="L265" s="47"/>
      <c r="M265" s="248"/>
      <c r="N265" s="249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241</v>
      </c>
      <c r="AU265" s="20" t="s">
        <v>79</v>
      </c>
    </row>
    <row r="266" s="12" customFormat="1">
      <c r="A266" s="12"/>
      <c r="B266" s="221"/>
      <c r="C266" s="222"/>
      <c r="D266" s="223" t="s">
        <v>175</v>
      </c>
      <c r="E266" s="224" t="s">
        <v>19</v>
      </c>
      <c r="F266" s="225" t="s">
        <v>967</v>
      </c>
      <c r="G266" s="222"/>
      <c r="H266" s="226">
        <v>15</v>
      </c>
      <c r="I266" s="227"/>
      <c r="J266" s="222"/>
      <c r="K266" s="222"/>
      <c r="L266" s="228"/>
      <c r="M266" s="229"/>
      <c r="N266" s="230"/>
      <c r="O266" s="230"/>
      <c r="P266" s="230"/>
      <c r="Q266" s="230"/>
      <c r="R266" s="230"/>
      <c r="S266" s="230"/>
      <c r="T266" s="231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2" t="s">
        <v>175</v>
      </c>
      <c r="AU266" s="232" t="s">
        <v>79</v>
      </c>
      <c r="AV266" s="12" t="s">
        <v>79</v>
      </c>
      <c r="AW266" s="12" t="s">
        <v>31</v>
      </c>
      <c r="AX266" s="12" t="s">
        <v>69</v>
      </c>
      <c r="AY266" s="232" t="s">
        <v>151</v>
      </c>
    </row>
    <row r="267" s="14" customFormat="1">
      <c r="A267" s="14"/>
      <c r="B267" s="250"/>
      <c r="C267" s="251"/>
      <c r="D267" s="223" t="s">
        <v>175</v>
      </c>
      <c r="E267" s="252" t="s">
        <v>19</v>
      </c>
      <c r="F267" s="253" t="s">
        <v>249</v>
      </c>
      <c r="G267" s="251"/>
      <c r="H267" s="254">
        <v>15</v>
      </c>
      <c r="I267" s="255"/>
      <c r="J267" s="251"/>
      <c r="K267" s="251"/>
      <c r="L267" s="256"/>
      <c r="M267" s="257"/>
      <c r="N267" s="258"/>
      <c r="O267" s="258"/>
      <c r="P267" s="258"/>
      <c r="Q267" s="258"/>
      <c r="R267" s="258"/>
      <c r="S267" s="258"/>
      <c r="T267" s="25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0" t="s">
        <v>175</v>
      </c>
      <c r="AU267" s="260" t="s">
        <v>79</v>
      </c>
      <c r="AV267" s="14" t="s">
        <v>150</v>
      </c>
      <c r="AW267" s="14" t="s">
        <v>31</v>
      </c>
      <c r="AX267" s="14" t="s">
        <v>77</v>
      </c>
      <c r="AY267" s="260" t="s">
        <v>151</v>
      </c>
    </row>
    <row r="268" s="11" customFormat="1" ht="22.8" customHeight="1">
      <c r="A268" s="11"/>
      <c r="B268" s="194"/>
      <c r="C268" s="195"/>
      <c r="D268" s="196" t="s">
        <v>68</v>
      </c>
      <c r="E268" s="243" t="s">
        <v>594</v>
      </c>
      <c r="F268" s="243" t="s">
        <v>595</v>
      </c>
      <c r="G268" s="195"/>
      <c r="H268" s="195"/>
      <c r="I268" s="198"/>
      <c r="J268" s="244">
        <f>BK268</f>
        <v>0</v>
      </c>
      <c r="K268" s="195"/>
      <c r="L268" s="200"/>
      <c r="M268" s="201"/>
      <c r="N268" s="202"/>
      <c r="O268" s="202"/>
      <c r="P268" s="203">
        <f>SUM(P269:P270)</f>
        <v>0</v>
      </c>
      <c r="Q268" s="202"/>
      <c r="R268" s="203">
        <f>SUM(R269:R270)</f>
        <v>0</v>
      </c>
      <c r="S268" s="202"/>
      <c r="T268" s="204">
        <f>SUM(T269:T270)</f>
        <v>0</v>
      </c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R268" s="205" t="s">
        <v>77</v>
      </c>
      <c r="AT268" s="206" t="s">
        <v>68</v>
      </c>
      <c r="AU268" s="206" t="s">
        <v>77</v>
      </c>
      <c r="AY268" s="205" t="s">
        <v>151</v>
      </c>
      <c r="BK268" s="207">
        <f>SUM(BK269:BK270)</f>
        <v>0</v>
      </c>
    </row>
    <row r="269" s="2" customFormat="1" ht="24.15" customHeight="1">
      <c r="A269" s="41"/>
      <c r="B269" s="42"/>
      <c r="C269" s="208" t="s">
        <v>535</v>
      </c>
      <c r="D269" s="208" t="s">
        <v>152</v>
      </c>
      <c r="E269" s="209" t="s">
        <v>597</v>
      </c>
      <c r="F269" s="210" t="s">
        <v>598</v>
      </c>
      <c r="G269" s="211" t="s">
        <v>332</v>
      </c>
      <c r="H269" s="212">
        <v>629.26199999999994</v>
      </c>
      <c r="I269" s="213"/>
      <c r="J269" s="214">
        <f>ROUND(I269*H269,2)</f>
        <v>0</v>
      </c>
      <c r="K269" s="210" t="s">
        <v>239</v>
      </c>
      <c r="L269" s="47"/>
      <c r="M269" s="215" t="s">
        <v>19</v>
      </c>
      <c r="N269" s="216" t="s">
        <v>40</v>
      </c>
      <c r="O269" s="87"/>
      <c r="P269" s="217">
        <f>O269*H269</f>
        <v>0</v>
      </c>
      <c r="Q269" s="217">
        <v>0</v>
      </c>
      <c r="R269" s="217">
        <f>Q269*H269</f>
        <v>0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150</v>
      </c>
      <c r="AT269" s="219" t="s">
        <v>152</v>
      </c>
      <c r="AU269" s="219" t="s">
        <v>79</v>
      </c>
      <c r="AY269" s="20" t="s">
        <v>151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77</v>
      </c>
      <c r="BK269" s="220">
        <f>ROUND(I269*H269,2)</f>
        <v>0</v>
      </c>
      <c r="BL269" s="20" t="s">
        <v>150</v>
      </c>
      <c r="BM269" s="219" t="s">
        <v>1086</v>
      </c>
    </row>
    <row r="270" s="2" customFormat="1">
      <c r="A270" s="41"/>
      <c r="B270" s="42"/>
      <c r="C270" s="43"/>
      <c r="D270" s="245" t="s">
        <v>241</v>
      </c>
      <c r="E270" s="43"/>
      <c r="F270" s="246" t="s">
        <v>600</v>
      </c>
      <c r="G270" s="43"/>
      <c r="H270" s="43"/>
      <c r="I270" s="247"/>
      <c r="J270" s="43"/>
      <c r="K270" s="43"/>
      <c r="L270" s="47"/>
      <c r="M270" s="271"/>
      <c r="N270" s="272"/>
      <c r="O270" s="235"/>
      <c r="P270" s="235"/>
      <c r="Q270" s="235"/>
      <c r="R270" s="235"/>
      <c r="S270" s="235"/>
      <c r="T270" s="273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241</v>
      </c>
      <c r="AU270" s="20" t="s">
        <v>79</v>
      </c>
    </row>
    <row r="271" s="2" customFormat="1" ht="6.96" customHeight="1">
      <c r="A271" s="41"/>
      <c r="B271" s="62"/>
      <c r="C271" s="63"/>
      <c r="D271" s="63"/>
      <c r="E271" s="63"/>
      <c r="F271" s="63"/>
      <c r="G271" s="63"/>
      <c r="H271" s="63"/>
      <c r="I271" s="63"/>
      <c r="J271" s="63"/>
      <c r="K271" s="63"/>
      <c r="L271" s="47"/>
      <c r="M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</sheetData>
  <sheetProtection sheet="1" autoFilter="0" formatColumns="0" formatRows="0" objects="1" scenarios="1" spinCount="100000" saltValue="KKKlwbc7mdWEks0CGrzCe1GOhRjhxTbV8Le5rPDPJtdYHn3/Z4pbIrCoYixaR3M8ju8WOiWfF6bTEWLlZJcdAQ==" hashValue="ExdgjwsmTrYC3XlI0LbYuxl8cPPZll3O2denfWc2J57EItG8kKt2uMJ0+pUVQ07edCksvTogPHLxe3mH8yzsWg==" algorithmName="SHA-512" password="CC35"/>
  <autoFilter ref="C84:K27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11211231"/>
    <hyperlink ref="F91" r:id="rId2" display="https://podminky.urs.cz/item/CS_URS_2024_02/111211232"/>
    <hyperlink ref="F94" r:id="rId3" display="https://podminky.urs.cz/item/CS_URS_2024_02/111251101"/>
    <hyperlink ref="F98" r:id="rId4" display="https://podminky.urs.cz/item/CS_URS_2024_02/112101101"/>
    <hyperlink ref="F100" r:id="rId5" display="https://podminky.urs.cz/item/CS_URS_2024_02/112101104"/>
    <hyperlink ref="F102" r:id="rId6" display="https://podminky.urs.cz/item/CS_URS_2024_02/112111111"/>
    <hyperlink ref="F104" r:id="rId7" display="https://podminky.urs.cz/item/CS_URS_2024_02/112155121"/>
    <hyperlink ref="F108" r:id="rId8" display="https://podminky.urs.cz/item/CS_URS_2024_02/112155315"/>
    <hyperlink ref="F111" r:id="rId9" display="https://podminky.urs.cz/item/CS_URS_2024_02/112211111"/>
    <hyperlink ref="F113" r:id="rId10" display="https://podminky.urs.cz/item/CS_URS_2024_02/112211113"/>
    <hyperlink ref="F115" r:id="rId11" display="https://podminky.urs.cz/item/CS_URS_2024_02/112251101"/>
    <hyperlink ref="F118" r:id="rId12" display="https://podminky.urs.cz/item/CS_URS_2024_02/112251104"/>
    <hyperlink ref="F120" r:id="rId13" display="https://podminky.urs.cz/item/CS_URS_2024_02/115101201"/>
    <hyperlink ref="F124" r:id="rId14" display="https://podminky.urs.cz/item/CS_URS_2024_02/115101301"/>
    <hyperlink ref="F128" r:id="rId15" display="https://podminky.urs.cz/item/CS_URS_2024_02/121151126"/>
    <hyperlink ref="F133" r:id="rId16" display="https://podminky.urs.cz/item/CS_URS_2024_02/131251100"/>
    <hyperlink ref="F138" r:id="rId17" display="https://podminky.urs.cz/item/CS_URS_2024_02/162751117"/>
    <hyperlink ref="F143" r:id="rId18" display="https://podminky.urs.cz/item/CS_URS_2024_02/162751119"/>
    <hyperlink ref="F147" r:id="rId19" display="https://podminky.urs.cz/item/CS_URS_2024_02/171152101"/>
    <hyperlink ref="F154" r:id="rId20" display="https://podminky.urs.cz/item/CS_URS_2024_02/171201231"/>
    <hyperlink ref="F158" r:id="rId21" display="https://podminky.urs.cz/item/CS_URS_2024_02/171251201"/>
    <hyperlink ref="F162" r:id="rId22" display="https://podminky.urs.cz/item/CS_URS_2024_02/174251101"/>
    <hyperlink ref="F170" r:id="rId23" display="https://podminky.urs.cz/item/CS_URS_2024_02/181152301"/>
    <hyperlink ref="F173" r:id="rId24" display="https://podminky.urs.cz/item/CS_URS_2024_02/181152302"/>
    <hyperlink ref="F177" r:id="rId25" display="https://podminky.urs.cz/item/CS_URS_2024_02/181351005"/>
    <hyperlink ref="F180" r:id="rId26" display="https://podminky.urs.cz/item/CS_URS_2024_02/182151111"/>
    <hyperlink ref="F184" r:id="rId27" display="https://podminky.urs.cz/item/CS_URS_2024_02/182351133"/>
    <hyperlink ref="F188" r:id="rId28" display="https://podminky.urs.cz/item/CS_URS_2024_02/183405211"/>
    <hyperlink ref="F199" r:id="rId29" display="https://podminky.urs.cz/item/CS_URS_2024_02/211971121"/>
    <hyperlink ref="F206" r:id="rId30" display="https://podminky.urs.cz/item/CS_URS_2024_02/212752102"/>
    <hyperlink ref="F211" r:id="rId31" display="https://podminky.urs.cz/item/CS_URS_2024_02/291211111"/>
    <hyperlink ref="F219" r:id="rId32" display="https://podminky.urs.cz/item/CS_URS_2024_02/561061121"/>
    <hyperlink ref="F226" r:id="rId33" display="https://podminky.urs.cz/item/CS_URS_2024_02/564851111"/>
    <hyperlink ref="F231" r:id="rId34" display="https://podminky.urs.cz/item/CS_URS_2024_02/569851111"/>
    <hyperlink ref="F235" r:id="rId35" display="https://podminky.urs.cz/item/CS_URS_2024_02/571901111"/>
    <hyperlink ref="F239" r:id="rId36" display="https://podminky.urs.cz/item/CS_URS_2024_02/573451112"/>
    <hyperlink ref="F243" r:id="rId37" display="https://podminky.urs.cz/item/CS_URS_2024_02/574381112"/>
    <hyperlink ref="F247" r:id="rId38" display="https://podminky.urs.cz/item/CS_URS_2024_02/599141111"/>
    <hyperlink ref="F252" r:id="rId39" display="https://podminky.urs.cz/item/CS_URS_2024_02/912211111"/>
    <hyperlink ref="F257" r:id="rId40" display="https://podminky.urs.cz/item/CS_URS_2024_02/914111111"/>
    <hyperlink ref="F261" r:id="rId41" display="https://podminky.urs.cz/item/CS_URS_2024_02/914511111"/>
    <hyperlink ref="F265" r:id="rId42" display="https://podminky.urs.cz/item/CS_URS_2024_02/919735111"/>
    <hyperlink ref="F270" r:id="rId43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Vítězslav Hráček</dc:creator>
  <cp:lastModifiedBy>Vítězslav Hráček</cp:lastModifiedBy>
  <dcterms:created xsi:type="dcterms:W3CDTF">2024-10-16T06:01:08Z</dcterms:created>
  <dcterms:modified xsi:type="dcterms:W3CDTF">2024-10-16T06:01:26Z</dcterms:modified>
</cp:coreProperties>
</file>