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spucr-my.sharepoint.com/personal/v_hejtmankova_spucr_cz/Documents/EL28-10-22/Dokumenty/a VZ - STAVBY/Biokoridor_Pavlovice_2024_II/ZŘ/Žádosti o vysvětlení ZD/Vysvětlení č. 3 ZD/"/>
    </mc:Choice>
  </mc:AlternateContent>
  <xr:revisionPtr revIDLastSave="0" documentId="8_{1CF8A439-AD51-4D07-8FB5-9E67906045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770-20-0 - Vedlejší a ost..." sheetId="2" r:id="rId2"/>
    <sheet name="770-20-1 - SO 801 Biokoridor" sheetId="3" r:id="rId3"/>
    <sheet name="Seznam figur" sheetId="4" r:id="rId4"/>
    <sheet name="Pokyny pro vyplnění" sheetId="5" r:id="rId5"/>
  </sheets>
  <definedNames>
    <definedName name="_xlnm._FilterDatabase" localSheetId="1" hidden="1">'770-20-0 - Vedlejší a ost...'!$C$81:$K$93</definedName>
    <definedName name="_xlnm._FilterDatabase" localSheetId="2" hidden="1">'770-20-1 - SO 801 Biokoridor'!$C$82:$K$225</definedName>
    <definedName name="_xlnm.Print_Titles" localSheetId="1">'770-20-0 - Vedlejší a ost...'!$81:$81</definedName>
    <definedName name="_xlnm.Print_Titles" localSheetId="2">'770-20-1 - SO 801 Biokoridor'!$82:$82</definedName>
    <definedName name="_xlnm.Print_Titles" localSheetId="0">'Rekapitulace stavby'!$52:$52</definedName>
    <definedName name="_xlnm.Print_Titles" localSheetId="3">'Seznam figur'!$9:$9</definedName>
    <definedName name="_xlnm.Print_Area" localSheetId="1">'770-20-0 - Vedlejší a ost...'!$C$4:$J$39,'770-20-0 - Vedlejší a ost...'!$C$45:$J$63,'770-20-0 - Vedlejší a ost...'!$C$69:$K$93</definedName>
    <definedName name="_xlnm.Print_Area" localSheetId="2">'770-20-1 - SO 801 Biokoridor'!$C$4:$J$39,'770-20-1 - SO 801 Biokoridor'!$C$45:$J$64,'770-20-1 - SO 801 Biokoridor'!$C$70:$K$225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3">'Seznam figur'!$C$4:$G$25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J37" i="3"/>
  <c r="J36" i="3"/>
  <c r="AY56" i="1" s="1"/>
  <c r="J35" i="3"/>
  <c r="AX56" i="1" s="1"/>
  <c r="BI223" i="3"/>
  <c r="BH223" i="3"/>
  <c r="BG223" i="3"/>
  <c r="BF223" i="3"/>
  <c r="T223" i="3"/>
  <c r="T222" i="3"/>
  <c r="R223" i="3"/>
  <c r="R222" i="3" s="1"/>
  <c r="P223" i="3"/>
  <c r="P222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2" i="3"/>
  <c r="BH212" i="3"/>
  <c r="BG212" i="3"/>
  <c r="BF212" i="3"/>
  <c r="T212" i="3"/>
  <c r="R212" i="3"/>
  <c r="P212" i="3"/>
  <c r="BI207" i="3"/>
  <c r="BH207" i="3"/>
  <c r="BG207" i="3"/>
  <c r="BF207" i="3"/>
  <c r="T207" i="3"/>
  <c r="R207" i="3"/>
  <c r="P207" i="3"/>
  <c r="BI203" i="3"/>
  <c r="BH203" i="3"/>
  <c r="BG203" i="3"/>
  <c r="BF203" i="3"/>
  <c r="T203" i="3"/>
  <c r="R203" i="3"/>
  <c r="P203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BI90" i="3"/>
  <c r="BH90" i="3"/>
  <c r="BG90" i="3"/>
  <c r="BF90" i="3"/>
  <c r="T90" i="3"/>
  <c r="R90" i="3"/>
  <c r="P90" i="3"/>
  <c r="BI86" i="3"/>
  <c r="BH86" i="3"/>
  <c r="BG86" i="3"/>
  <c r="BF86" i="3"/>
  <c r="T86" i="3"/>
  <c r="R86" i="3"/>
  <c r="P86" i="3"/>
  <c r="J80" i="3"/>
  <c r="J79" i="3"/>
  <c r="F79" i="3"/>
  <c r="F77" i="3"/>
  <c r="E75" i="3"/>
  <c r="J55" i="3"/>
  <c r="J54" i="3"/>
  <c r="F54" i="3"/>
  <c r="F52" i="3"/>
  <c r="E50" i="3"/>
  <c r="J18" i="3"/>
  <c r="E18" i="3"/>
  <c r="F80" i="3"/>
  <c r="J17" i="3"/>
  <c r="J12" i="3"/>
  <c r="J77" i="3" s="1"/>
  <c r="E7" i="3"/>
  <c r="E73" i="3" s="1"/>
  <c r="J37" i="2"/>
  <c r="J36" i="2"/>
  <c r="AY55" i="1" s="1"/>
  <c r="J35" i="2"/>
  <c r="AX55" i="1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BI85" i="2"/>
  <c r="BH85" i="2"/>
  <c r="BG85" i="2"/>
  <c r="BF85" i="2"/>
  <c r="T85" i="2"/>
  <c r="T84" i="2"/>
  <c r="R85" i="2"/>
  <c r="R84" i="2" s="1"/>
  <c r="P85" i="2"/>
  <c r="P84" i="2"/>
  <c r="J79" i="2"/>
  <c r="J78" i="2"/>
  <c r="F78" i="2"/>
  <c r="F76" i="2"/>
  <c r="E74" i="2"/>
  <c r="J55" i="2"/>
  <c r="J54" i="2"/>
  <c r="F54" i="2"/>
  <c r="F52" i="2"/>
  <c r="E50" i="2"/>
  <c r="J18" i="2"/>
  <c r="E18" i="2"/>
  <c r="F79" i="2" s="1"/>
  <c r="J17" i="2"/>
  <c r="J12" i="2"/>
  <c r="J76" i="2" s="1"/>
  <c r="E7" i="2"/>
  <c r="E72" i="2" s="1"/>
  <c r="L50" i="1"/>
  <c r="AM50" i="1"/>
  <c r="AM49" i="1"/>
  <c r="L49" i="1"/>
  <c r="AM47" i="1"/>
  <c r="L47" i="1"/>
  <c r="L45" i="1"/>
  <c r="L44" i="1"/>
  <c r="J216" i="3"/>
  <c r="J161" i="3"/>
  <c r="BK90" i="3"/>
  <c r="BK141" i="3"/>
  <c r="BK101" i="3"/>
  <c r="J86" i="3"/>
  <c r="BK109" i="3"/>
  <c r="J169" i="3"/>
  <c r="J179" i="3"/>
  <c r="BK125" i="3"/>
  <c r="J194" i="3"/>
  <c r="BK94" i="3"/>
  <c r="J113" i="3"/>
  <c r="J176" i="3"/>
  <c r="J89" i="2"/>
  <c r="BK187" i="3"/>
  <c r="J94" i="3"/>
  <c r="BK145" i="3"/>
  <c r="BK212" i="3"/>
  <c r="BK198" i="3"/>
  <c r="BK91" i="2"/>
  <c r="J145" i="3"/>
  <c r="J198" i="3"/>
  <c r="BK179" i="3"/>
  <c r="J117" i="3"/>
  <c r="BK173" i="3"/>
  <c r="J135" i="3"/>
  <c r="BK129" i="3"/>
  <c r="J212" i="3"/>
  <c r="BK135" i="3"/>
  <c r="J165" i="3"/>
  <c r="BK218" i="3"/>
  <c r="BK169" i="3"/>
  <c r="BK86" i="3"/>
  <c r="J149" i="3"/>
  <c r="J85" i="2"/>
  <c r="J138" i="3"/>
  <c r="BK117" i="3"/>
  <c r="J190" i="3"/>
  <c r="BK105" i="3"/>
  <c r="BK157" i="3"/>
  <c r="BK85" i="2"/>
  <c r="BK190" i="3"/>
  <c r="BK113" i="3"/>
  <c r="J157" i="3"/>
  <c r="J173" i="3"/>
  <c r="J207" i="3"/>
  <c r="BK194" i="3"/>
  <c r="BK182" i="3"/>
  <c r="BK89" i="2"/>
  <c r="BK149" i="3"/>
  <c r="J109" i="3"/>
  <c r="BK153" i="3"/>
  <c r="J129" i="3"/>
  <c r="J105" i="3"/>
  <c r="J218" i="3"/>
  <c r="J153" i="3"/>
  <c r="BK207" i="3"/>
  <c r="BK161" i="3"/>
  <c r="BK165" i="3"/>
  <c r="BK216" i="3"/>
  <c r="J223" i="3"/>
  <c r="J132" i="3"/>
  <c r="J182" i="3"/>
  <c r="J98" i="3"/>
  <c r="J141" i="3"/>
  <c r="BK138" i="3"/>
  <c r="BK98" i="3"/>
  <c r="J101" i="3"/>
  <c r="AS54" i="1"/>
  <c r="BK223" i="3"/>
  <c r="BK132" i="3"/>
  <c r="BK176" i="3"/>
  <c r="J203" i="3"/>
  <c r="J91" i="2"/>
  <c r="BK203" i="3"/>
  <c r="J121" i="3"/>
  <c r="J187" i="3"/>
  <c r="J90" i="3"/>
  <c r="J125" i="3"/>
  <c r="BK121" i="3"/>
  <c r="BK88" i="2" l="1"/>
  <c r="J88" i="2"/>
  <c r="J62" i="2" s="1"/>
  <c r="BK85" i="3"/>
  <c r="R88" i="2"/>
  <c r="R83" i="2" s="1"/>
  <c r="R82" i="2" s="1"/>
  <c r="T85" i="3"/>
  <c r="P211" i="3"/>
  <c r="P88" i="2"/>
  <c r="P83" i="2"/>
  <c r="P82" i="2"/>
  <c r="AU55" i="1" s="1"/>
  <c r="P85" i="3"/>
  <c r="P84" i="3" s="1"/>
  <c r="P83" i="3" s="1"/>
  <c r="AU56" i="1" s="1"/>
  <c r="BK211" i="3"/>
  <c r="J211" i="3"/>
  <c r="J62" i="3"/>
  <c r="R211" i="3"/>
  <c r="T88" i="2"/>
  <c r="T83" i="2"/>
  <c r="T82" i="2"/>
  <c r="R85" i="3"/>
  <c r="T211" i="3"/>
  <c r="BK222" i="3"/>
  <c r="J222" i="3"/>
  <c r="J63" i="3" s="1"/>
  <c r="BK84" i="2"/>
  <c r="J84" i="2"/>
  <c r="J61" i="2"/>
  <c r="E48" i="3"/>
  <c r="F55" i="3"/>
  <c r="BE86" i="3"/>
  <c r="BE94" i="3"/>
  <c r="BE105" i="3"/>
  <c r="BE113" i="3"/>
  <c r="BE121" i="3"/>
  <c r="BE132" i="3"/>
  <c r="BE141" i="3"/>
  <c r="BE161" i="3"/>
  <c r="BE190" i="3"/>
  <c r="J52" i="3"/>
  <c r="BE90" i="3"/>
  <c r="BE117" i="3"/>
  <c r="BE125" i="3"/>
  <c r="BE129" i="3"/>
  <c r="BE135" i="3"/>
  <c r="BE145" i="3"/>
  <c r="BE157" i="3"/>
  <c r="BE182" i="3"/>
  <c r="BE198" i="3"/>
  <c r="BE203" i="3"/>
  <c r="BE212" i="3"/>
  <c r="BE223" i="3"/>
  <c r="BE98" i="3"/>
  <c r="BE109" i="3"/>
  <c r="BE169" i="3"/>
  <c r="BE173" i="3"/>
  <c r="BE176" i="3"/>
  <c r="BE216" i="3"/>
  <c r="BE218" i="3"/>
  <c r="BE101" i="3"/>
  <c r="BE138" i="3"/>
  <c r="BE149" i="3"/>
  <c r="BE153" i="3"/>
  <c r="BE165" i="3"/>
  <c r="BE179" i="3"/>
  <c r="BE187" i="3"/>
  <c r="BE194" i="3"/>
  <c r="BE207" i="3"/>
  <c r="E48" i="2"/>
  <c r="J52" i="2"/>
  <c r="BE91" i="2"/>
  <c r="F55" i="2"/>
  <c r="BE85" i="2"/>
  <c r="BE89" i="2"/>
  <c r="F36" i="2"/>
  <c r="BC55" i="1"/>
  <c r="F35" i="2"/>
  <c r="BB55" i="1"/>
  <c r="F37" i="3"/>
  <c r="BD56" i="1"/>
  <c r="F34" i="2"/>
  <c r="BA55" i="1"/>
  <c r="F36" i="3"/>
  <c r="BC56" i="1"/>
  <c r="J34" i="3"/>
  <c r="AW56" i="1" s="1"/>
  <c r="F35" i="3"/>
  <c r="BB56" i="1"/>
  <c r="F37" i="2"/>
  <c r="BD55" i="1"/>
  <c r="F34" i="3"/>
  <c r="BA56" i="1" s="1"/>
  <c r="J34" i="2"/>
  <c r="AW55" i="1"/>
  <c r="R84" i="3" l="1"/>
  <c r="R83" i="3"/>
  <c r="T84" i="3"/>
  <c r="T83" i="3"/>
  <c r="BK84" i="3"/>
  <c r="J84" i="3" s="1"/>
  <c r="J60" i="3" s="1"/>
  <c r="J85" i="3"/>
  <c r="J61" i="3"/>
  <c r="BK83" i="2"/>
  <c r="BK82" i="2"/>
  <c r="J82" i="2"/>
  <c r="J59" i="2" s="1"/>
  <c r="BC54" i="1"/>
  <c r="AY54" i="1" s="1"/>
  <c r="J33" i="3"/>
  <c r="AV56" i="1" s="1"/>
  <c r="AT56" i="1" s="1"/>
  <c r="BA54" i="1"/>
  <c r="AW54" i="1"/>
  <c r="AK30" i="1" s="1"/>
  <c r="J33" i="2"/>
  <c r="AV55" i="1" s="1"/>
  <c r="AT55" i="1" s="1"/>
  <c r="BB54" i="1"/>
  <c r="AX54" i="1" s="1"/>
  <c r="F33" i="2"/>
  <c r="AZ55" i="1" s="1"/>
  <c r="BD54" i="1"/>
  <c r="W33" i="1" s="1"/>
  <c r="AU54" i="1"/>
  <c r="F33" i="3"/>
  <c r="AZ56" i="1" s="1"/>
  <c r="J83" i="2" l="1"/>
  <c r="J60" i="2"/>
  <c r="BK83" i="3"/>
  <c r="J83" i="3"/>
  <c r="J59" i="3"/>
  <c r="J30" i="2"/>
  <c r="AG55" i="1"/>
  <c r="W31" i="1"/>
  <c r="W32" i="1"/>
  <c r="AZ54" i="1"/>
  <c r="AV54" i="1" s="1"/>
  <c r="AK29" i="1" s="1"/>
  <c r="W30" i="1"/>
  <c r="J39" i="2" l="1"/>
  <c r="AN55" i="1"/>
  <c r="W29" i="1"/>
  <c r="J30" i="3"/>
  <c r="AG56" i="1"/>
  <c r="AG54" i="1"/>
  <c r="AK26" i="1" s="1"/>
  <c r="AK35" i="1" s="1"/>
  <c r="AT54" i="1"/>
  <c r="J39" i="3" l="1"/>
  <c r="AN54" i="1"/>
  <c r="AN56" i="1"/>
</calcChain>
</file>

<file path=xl/sharedStrings.xml><?xml version="1.0" encoding="utf-8"?>
<sst xmlns="http://schemas.openxmlformats.org/spreadsheetml/2006/main" count="2148" uniqueCount="566">
  <si>
    <t>Export Komplet</t>
  </si>
  <si>
    <t>VZ</t>
  </si>
  <si>
    <t>2.0</t>
  </si>
  <si>
    <t>ZAMOK</t>
  </si>
  <si>
    <t>False</t>
  </si>
  <si>
    <t>{83b44262-4580-43c6-a98d-268949fc83fa}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</si>
  <si>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</si>
  <si>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</si>
  <si>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</si>
  <si>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</si>
  <si>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</si>
  <si>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</si>
  <si>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</si>
  <si>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</si>
  <si>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770/20-2-O1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</si>
  <si>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</si>
  <si>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</si>
  <si>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Výsadba biokoridoru LBK 1060/1062 v k.ú. Pavlovice u Jestřebí_OPRAVA_1</t>
  </si>
  <si>
    <t>KSO:</t>
  </si>
  <si>
    <t/>
  </si>
  <si>
    <t>CC-CZ:</t>
  </si>
  <si>
    <t>Místo:</t>
  </si>
  <si>
    <t xml:space="preserve"> </t>
  </si>
  <si>
    <t>Datum:</t>
  </si>
  <si>
    <t>16. 8. 2024</t>
  </si>
  <si>
    <t>Zadavatel:</t>
  </si>
  <si>
    <t>IČ:</t>
  </si>
  <si>
    <t>01312774</t>
  </si>
  <si>
    <t>Státní pozemkový úřad</t>
  </si>
  <si>
    <t>DIČ:</t>
  </si>
  <si>
    <t>CZ01312774</t>
  </si>
  <si>
    <t>Uchazeč:</t>
  </si>
  <si>
    <t>Vyplň údaj</t>
  </si>
  <si>
    <t>Projektant:</t>
  </si>
  <si>
    <t>64939511</t>
  </si>
  <si>
    <t>NDCon s.r.o.</t>
  </si>
  <si>
    <t>CZ64939511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</si>
  <si>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</si>
  <si>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</si>
  <si>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</si>
  <si>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</si>
  <si>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</si>
  <si>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</si>
  <si>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</si>
  <si>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</si>
  <si>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</si>
  <si>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</si>
  <si>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</si>
  <si>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</si>
  <si>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</si>
  <si>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</si>
  <si>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</si>
  <si>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</si>
  <si>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</si>
  <si>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</si>
  <si>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</si>
  <si>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</si>
  <si>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</si>
  <si>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</si>
  <si>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</si>
  <si>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</si>
  <si>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</si>
  <si>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</si>
  <si>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</si>
  <si>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</si>
  <si>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</si>
  <si>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</si>
  <si>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</si>
  <si>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</si>
  <si>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</si>
  <si>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</si>
  <si>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</si>
  <si>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</si>
  <si>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</si>
  <si>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</si>
  <si>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</si>
  <si>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</si>
  <si>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</si>
  <si>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</si>
  <si>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</si>
  <si>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770/20-0</t>
  </si>
  <si>
    <t>Vedlejší a ostatní rozpočtové náklady</t>
  </si>
  <si>
    <t>STA</t>
  </si>
  <si>
    <t>1</t>
  </si>
  <si>
    <t>{c37c596a-6a66-4b3b-9852-9f9a67fbf462}</t>
  </si>
  <si>
    <t>2</t>
  </si>
  <si>
    <t>770/20-1</t>
  </si>
  <si>
    <t>SO 801 Biokoridor</t>
  </si>
  <si>
    <t>{3f6f92cd-4a5c-4635-a72b-3d90ccafd600}</t>
  </si>
  <si>
    <t>KRYCÍ LIST SOUPISU PRACÍ</t>
  </si>
  <si>
    <t>Objekt:</t>
  </si>
  <si>
    <t>770/20-0 - Vedlejší a ostatní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</si>
  <si>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</si>
  <si>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</si>
  <si>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</si>
  <si>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</si>
  <si>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</si>
  <si>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</si>
  <si>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</si>
  <si>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</si>
  <si>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</si>
  <si>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</si>
  <si>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</si>
  <si>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</si>
  <si>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</si>
  <si>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</si>
  <si>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</si>
  <si>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</si>
  <si>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</si>
  <si>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</si>
  <si>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</si>
  <si>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</si>
  <si>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</si>
  <si>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</si>
  <si>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</si>
  <si>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</si>
  <si>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</si>
  <si>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</si>
  <si>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</si>
  <si>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</si>
  <si>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</si>
  <si>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…</t>
  </si>
  <si>
    <t>1024</t>
  </si>
  <si>
    <t>-516130099</t>
  </si>
  <si>
    <t>PP</t>
  </si>
  <si>
    <t>P</t>
  </si>
  <si>
    <t>Poznámka k položce:_x000D_
Před zahájením realizace stavby</t>
  </si>
  <si>
    <t>VRN3</t>
  </si>
  <si>
    <t>Zařízení staveniště</t>
  </si>
  <si>
    <t>032002000</t>
  </si>
  <si>
    <t>Vybavení staveniště</t>
  </si>
  <si>
    <t>ks</t>
  </si>
  <si>
    <t>CS ÚRS 2020 02</t>
  </si>
  <si>
    <t>1078266793</t>
  </si>
  <si>
    <t>3</t>
  </si>
  <si>
    <t>034503000</t>
  </si>
  <si>
    <t>Informační tabule na staveništi</t>
  </si>
  <si>
    <t>-960188514</t>
  </si>
  <si>
    <t>Poznámka k položce:_x000D_
velikosti A3</t>
  </si>
  <si>
    <t>kere</t>
  </si>
  <si>
    <t>kus</t>
  </si>
  <si>
    <t>6517</t>
  </si>
  <si>
    <t>stromy</t>
  </si>
  <si>
    <t>101</t>
  </si>
  <si>
    <t>voda</t>
  </si>
  <si>
    <t>m3</t>
  </si>
  <si>
    <t>75,27</t>
  </si>
  <si>
    <t>770/20-1 - SO 801 Biokoridor</t>
  </si>
  <si>
    <t>HSV - Práce a dodávky HSV</t>
  </si>
  <si>
    <t xml:space="preserve">    1 - Zemní práce</t>
  </si>
  <si>
    <t xml:space="preserve">    3 - Svislé a kompletní konstrukce</t>
  </si>
  <si>
    <t xml:space="preserve">    998 - Přesun hmot</t>
  </si>
  <si>
    <t>HSV</t>
  </si>
  <si>
    <t>Práce a dodávky HSV</t>
  </si>
  <si>
    <t>Zemní práce</t>
  </si>
  <si>
    <t>181451311</t>
  </si>
  <si>
    <t>Založení trávníku strojně v jedné operaci v rovině nebo na svahu do 1:5</t>
  </si>
  <si>
    <t>m2</t>
  </si>
  <si>
    <t>CS ÚRS 2024 01</t>
  </si>
  <si>
    <t>4</t>
  </si>
  <si>
    <t>-862856112</t>
  </si>
  <si>
    <t>Založení trávníku strojně výsevem včetně utažení na ploše v rovině nebo na svahu do 1:5</t>
  </si>
  <si>
    <t>Online PSC</t>
  </si>
  <si>
    <t>https://podminky.urs.cz/item/CS_URS_2024_01/181451311</t>
  </si>
  <si>
    <t>VV</t>
  </si>
  <si>
    <t>16310</t>
  </si>
  <si>
    <t>M</t>
  </si>
  <si>
    <t>00572472</t>
  </si>
  <si>
    <t>osivo směs travní krajinná-rovinná</t>
  </si>
  <si>
    <t>kg</t>
  </si>
  <si>
    <t>8</t>
  </si>
  <si>
    <t>-1081642947</t>
  </si>
  <si>
    <t>Poznámka k položce:_x000D_
travní směs pro mezofytní louky, nabízející například Planta naturalis</t>
  </si>
  <si>
    <t>16310*0,002</t>
  </si>
  <si>
    <t>183101221</t>
  </si>
  <si>
    <t>Jamky pro výsadbu s výměnou 50 % půdy zeminy skupiny 1 až 4 obj přes 0,4 do 1 m3 v rovině a svahu do 1:5</t>
  </si>
  <si>
    <t>1061161900</t>
  </si>
  <si>
    <t>Hloubení jamek pro vysazování rostlin v zemině skupiny 1 až 4 s výměnou půdy z 50% v rovině nebo na svahu do 1:5, objemu přes 0,40 do 1,00 m3</t>
  </si>
  <si>
    <t>https://podminky.urs.cz/item/CS_URS_2024_01/183101221</t>
  </si>
  <si>
    <t>10321100</t>
  </si>
  <si>
    <t>zahradní substrát pro výsadbu VL</t>
  </si>
  <si>
    <t>1333174116</t>
  </si>
  <si>
    <t>101*0,5</t>
  </si>
  <si>
    <t>183105114</t>
  </si>
  <si>
    <t>Hloubení jamek bez výměny půdy zeminy skupiny 1 až 4 obj přes 0,05 do 0,125 m3 ve svahu přes 1:2 do 1:1</t>
  </si>
  <si>
    <t>-802568050</t>
  </si>
  <si>
    <t>Hloubení jamek pro vysazování rostlin v zemině skupiny 1 až 4 bez výměny půdy na svahu přes 1:2 do 1:1, objemu přes 0,05 do 0,125 m3</t>
  </si>
  <si>
    <t>https://podminky.urs.cz/item/CS_URS_2024_01/183105114</t>
  </si>
  <si>
    <t>6</t>
  </si>
  <si>
    <t>183403151</t>
  </si>
  <si>
    <t>Obdělání půdy smykováním v rovině a svahu do 1:5</t>
  </si>
  <si>
    <t>1859640179</t>
  </si>
  <si>
    <t>Obdělání půdy smykováním v rovině nebo na svahu do 1:5</t>
  </si>
  <si>
    <t>https://podminky.urs.cz/item/CS_URS_2024_01/183403151</t>
  </si>
  <si>
    <t>7</t>
  </si>
  <si>
    <t>183403152</t>
  </si>
  <si>
    <t>Obdělání půdy vláčením v rovině a svahu do 1:5</t>
  </si>
  <si>
    <t>49377431</t>
  </si>
  <si>
    <t>Obdělání půdy vláčením v rovině nebo na svahu do 1:5</t>
  </si>
  <si>
    <t>https://podminky.urs.cz/item/CS_URS_2024_01/183403152</t>
  </si>
  <si>
    <t>183403161</t>
  </si>
  <si>
    <t>Obdělání půdy válením v rovině a svahu do 1:5</t>
  </si>
  <si>
    <t>-1664370038</t>
  </si>
  <si>
    <t>Obdělání půdy válením v rovině nebo na svahu do 1:5</t>
  </si>
  <si>
    <t>https://podminky.urs.cz/item/CS_URS_2024_01/183403161</t>
  </si>
  <si>
    <t>9</t>
  </si>
  <si>
    <t>183551013</t>
  </si>
  <si>
    <t>Úprava půdy podmítkou ploch do 5 ha sklonu do 5°</t>
  </si>
  <si>
    <t>ha</t>
  </si>
  <si>
    <t>-1999144650</t>
  </si>
  <si>
    <t>Úprava zemědělské půdy - podmítka pluhem na ploše jednotlivě do 5 ha, o sklonu do 5°</t>
  </si>
  <si>
    <t>https://podminky.urs.cz/item/CS_URS_2024_01/183551013</t>
  </si>
  <si>
    <t>16310/10000</t>
  </si>
  <si>
    <t>10</t>
  </si>
  <si>
    <t>183551313</t>
  </si>
  <si>
    <t>Úprava půdy orbou střední do 0,24 m ploch do 5 ha sklonu do 5°</t>
  </si>
  <si>
    <t>-355653984</t>
  </si>
  <si>
    <t>Úprava zemědělské půdy - orba střední, hl. do 0,24 m, na ploše jednotlivě do 5 ha, o sklonu do 5°</t>
  </si>
  <si>
    <t>https://podminky.urs.cz/item/CS_URS_2024_01/183551313</t>
  </si>
  <si>
    <t>11</t>
  </si>
  <si>
    <t>184102211</t>
  </si>
  <si>
    <t>Výsadba keře bez balu v do 1 m do jamky se zalitím v rovině a svahu do 1:5</t>
  </si>
  <si>
    <t>1227308960</t>
  </si>
  <si>
    <t>Výsadba keře bez balu do předem vyhloubené jamky se zalitím v rovině nebo na svahu do 1:5 výšky do 1 m v terénu</t>
  </si>
  <si>
    <t>https://podminky.urs.cz/item/CS_URS_2024_01/184102211</t>
  </si>
  <si>
    <t>1700+1700+1417+1700</t>
  </si>
  <si>
    <t>02650R14</t>
  </si>
  <si>
    <t>Hloh obecný (Crataegus laevigata)</t>
  </si>
  <si>
    <t>1030610103</t>
  </si>
  <si>
    <t>1700</t>
  </si>
  <si>
    <t>13</t>
  </si>
  <si>
    <t>02650R13</t>
  </si>
  <si>
    <t>Bez černý (Sambucus nigra)</t>
  </si>
  <si>
    <t>779401782</t>
  </si>
  <si>
    <t>1417</t>
  </si>
  <si>
    <t>14</t>
  </si>
  <si>
    <t>02650R15</t>
  </si>
  <si>
    <t>Ptačí zob obecný (Ligustrum vulgare)</t>
  </si>
  <si>
    <t>1629784249</t>
  </si>
  <si>
    <t>15</t>
  </si>
  <si>
    <t>02650R16</t>
  </si>
  <si>
    <t>Růže šípková (Rosa canina)</t>
  </si>
  <si>
    <t>-2052179954</t>
  </si>
  <si>
    <t>16</t>
  </si>
  <si>
    <t>184201111</t>
  </si>
  <si>
    <t>Výsadba stromu bez balu do jamky v kmene do 1,8 m v rovině a svahu do 1:5</t>
  </si>
  <si>
    <t>1212073514</t>
  </si>
  <si>
    <t>Výsadba stromů bez balu do předem vyhloubené jamky se zalitím v rovině nebo na svahu do 1:5, při výšce kmene do 1,8 m</t>
  </si>
  <si>
    <t>https://podminky.urs.cz/item/CS_URS_2024_01/184201111</t>
  </si>
  <si>
    <t>27+14+14+15+17+14</t>
  </si>
  <si>
    <t>17</t>
  </si>
  <si>
    <t>02650R6</t>
  </si>
  <si>
    <t xml:space="preserve">Dub letní /Quercus robur/ </t>
  </si>
  <si>
    <t>-609272389</t>
  </si>
  <si>
    <t>Dub letní /Quercus robur/, výsadba mimo lesní pozemek</t>
  </si>
  <si>
    <t>Poznámka k položce:_x000D_
ok 6 – 8 cm, rozvětvený, prostokořenný</t>
  </si>
  <si>
    <t>27</t>
  </si>
  <si>
    <t>18</t>
  </si>
  <si>
    <t>02650R1</t>
  </si>
  <si>
    <t>Třešeň ptačí /Prunus avium/</t>
  </si>
  <si>
    <t>-1960799248</t>
  </si>
  <si>
    <t>Třešeň ptačí /Prunus avium/, výsadba mimo lesní pozemek</t>
  </si>
  <si>
    <t>Poznámka k položce:_x000D_
minimální výška 150 cm</t>
  </si>
  <si>
    <t>19</t>
  </si>
  <si>
    <t>02650R3</t>
  </si>
  <si>
    <t>Slivoň švestka /Prunus domestica/</t>
  </si>
  <si>
    <t>-1244146960</t>
  </si>
  <si>
    <t>Slivoň švestka /Prunus domestica/, výsadba mimo lesní pozemek</t>
  </si>
  <si>
    <t>20</t>
  </si>
  <si>
    <t>49950R4</t>
  </si>
  <si>
    <t>Slivoň mirabelka /Prunus domestica subsp. syriaca/</t>
  </si>
  <si>
    <t>-1456424204</t>
  </si>
  <si>
    <t>Slivoň mirabelka /Prunus domestica subsp. syriaca/, výsadba mimo lesní pozemek</t>
  </si>
  <si>
    <t>02650R5</t>
  </si>
  <si>
    <t>Jeřáb ptačí /Sorbus aucuparia/</t>
  </si>
  <si>
    <t>-1327987929</t>
  </si>
  <si>
    <t>Jeřáb ptačí /Sorbus aucuparia/, výsadba mimo lesní pozemek</t>
  </si>
  <si>
    <t>22</t>
  </si>
  <si>
    <t>02650R8</t>
  </si>
  <si>
    <t>Lípa srdčitá /Tilia cordata/</t>
  </si>
  <si>
    <t>-237262580</t>
  </si>
  <si>
    <t>Lípa srdčitá /Tilia cordata/, výsadba mimo lesní pozemek</t>
  </si>
  <si>
    <t>23</t>
  </si>
  <si>
    <t>184215133</t>
  </si>
  <si>
    <t>Ukotvení kmene dřevin v rovině nebo na svahu do 1:5 třemi kůly D do 0,1 m dl přes 2 do 3 m</t>
  </si>
  <si>
    <t>1618346419</t>
  </si>
  <si>
    <t>Ukotvení dřeviny kůly v rovině nebo na svahu do 1:5 třemi kůly, délky přes 2 do 3 m</t>
  </si>
  <si>
    <t>https://podminky.urs.cz/item/CS_URS_2024_01/184215133</t>
  </si>
  <si>
    <t>24</t>
  </si>
  <si>
    <t>605912550</t>
  </si>
  <si>
    <t>kůl vyvazovací dřevěný impregnovaný D 8cm dl 2,5m</t>
  </si>
  <si>
    <t>-1234269671</t>
  </si>
  <si>
    <t>101*3</t>
  </si>
  <si>
    <t>25</t>
  </si>
  <si>
    <t>605912550-1</t>
  </si>
  <si>
    <t>Vyvazovací příčka, půlkuláč</t>
  </si>
  <si>
    <t>-679099918</t>
  </si>
  <si>
    <t>26</t>
  </si>
  <si>
    <t>605912550-2</t>
  </si>
  <si>
    <t>Vyvazovací popruh</t>
  </si>
  <si>
    <t>-2067302987</t>
  </si>
  <si>
    <t>184816111</t>
  </si>
  <si>
    <t>Hnojení sazenic průmyslovými hnojivy do 0,25 kg k jedné sazenici</t>
  </si>
  <si>
    <t>-2091377567</t>
  </si>
  <si>
    <t>Hnojení sazenic průmyslovými hnojivy v množství do 0,25 kg k jedné sazenici</t>
  </si>
  <si>
    <t>https://podminky.urs.cz/item/CS_URS_2024_01/184816111</t>
  </si>
  <si>
    <t>101+6517</t>
  </si>
  <si>
    <t>stromy+keře</t>
  </si>
  <si>
    <t>28</t>
  </si>
  <si>
    <t>2519115R</t>
  </si>
  <si>
    <t>mykorhizní přípravek</t>
  </si>
  <si>
    <t>1309571567</t>
  </si>
  <si>
    <t>334,475</t>
  </si>
  <si>
    <t>29</t>
  </si>
  <si>
    <t>18491142R</t>
  </si>
  <si>
    <t>Mulčování výsadbových jamek senem nebo slámou tl. do 0,1 m v rovině a svahu do 1:5</t>
  </si>
  <si>
    <t>642667216</t>
  </si>
  <si>
    <t>30</t>
  </si>
  <si>
    <t>10391100R</t>
  </si>
  <si>
    <t>mulč VL</t>
  </si>
  <si>
    <t>1209912835</t>
  </si>
  <si>
    <t xml:space="preserve">mulč VL - seno/sláma
</t>
  </si>
  <si>
    <t xml:space="preserve">Poznámka k položce:_x000D_
malý balík 40 x 50 x 60 cm = 0,12 m3 (hutný stav) x 5 = 0,6 m3 (nakypření) </t>
  </si>
  <si>
    <t>340"počet jamek*plocha * vrstva mulče</t>
  </si>
  <si>
    <t>31</t>
  </si>
  <si>
    <t>185804311</t>
  </si>
  <si>
    <t>Zalití rostlin vodou plocha do 20 m2</t>
  </si>
  <si>
    <t>1576354947</t>
  </si>
  <si>
    <t>Zalití rostlin vodou plochy záhonů jednotlivě do 20 m2</t>
  </si>
  <si>
    <t>https://podminky.urs.cz/item/CS_URS_2024_01/185804311</t>
  </si>
  <si>
    <t>Poznámka k položce:_x000D_
stromy - min. 50 l_x000D_
keře - min. 10 l</t>
  </si>
  <si>
    <t>101*0,1 + 6517*0,01</t>
  </si>
  <si>
    <t>32</t>
  </si>
  <si>
    <t>185851121</t>
  </si>
  <si>
    <t>Dovoz vody pro zálivku rostlin za vzdálenost do 1000 m</t>
  </si>
  <si>
    <t>1227882591</t>
  </si>
  <si>
    <t>Dovoz vody pro zálivku rostlin na vzdálenost do 1000 m</t>
  </si>
  <si>
    <t>https://podminky.urs.cz/item/CS_URS_2024_01/185851121</t>
  </si>
  <si>
    <t>33</t>
  </si>
  <si>
    <t>185851129</t>
  </si>
  <si>
    <t>Příplatek k dovozu vody pro zálivku rostlin do 1000 m ZKD 1000 m</t>
  </si>
  <si>
    <t>1289134896</t>
  </si>
  <si>
    <t>Dovoz vody pro zálivku rostlin Příplatek k ceně za každých dalších i započatých 1000 m</t>
  </si>
  <si>
    <t>https://podminky.urs.cz/item/CS_URS_2024_01/185851129</t>
  </si>
  <si>
    <t>voda*9</t>
  </si>
  <si>
    <t>Svislé a kompletní konstrukce</t>
  </si>
  <si>
    <t>34</t>
  </si>
  <si>
    <t>348951251</t>
  </si>
  <si>
    <t>Osazení oplocení lesních kultur výšky do 1,5 m s drátěným pletivem</t>
  </si>
  <si>
    <t>m</t>
  </si>
  <si>
    <t>-1103459868</t>
  </si>
  <si>
    <t>Osazení oplocení lesních kultur včetně dřevěných kůlů průměru do 120 mm, v osové vzdálenosti 3 m (dodávka řeziva ve specifikaci) v oplocení výšky do 1,5 m s drátěným pletivem</t>
  </si>
  <si>
    <t>https://podminky.urs.cz/item/CS_URS_2024_01/348951251</t>
  </si>
  <si>
    <t xml:space="preserve">Poznámka k položce:_x000D_
Biokoridor je umístěn na dvou parcelách, každá část bude tedy oplocena samostatně, tzn., že součástí každé oplocenky budou 2 brány. </t>
  </si>
  <si>
    <t>35</t>
  </si>
  <si>
    <t>05213011</t>
  </si>
  <si>
    <t>výřezy tyčové</t>
  </si>
  <si>
    <t>482457360</t>
  </si>
  <si>
    <t>36</t>
  </si>
  <si>
    <t>348101320</t>
  </si>
  <si>
    <t>Osazení vrat a vrátek k oplocení na dřevěné sloupky přes 2 do 4 m2</t>
  </si>
  <si>
    <t>-185892026</t>
  </si>
  <si>
    <t>Osazení vrat a vrátek k oplocení na sloupky dřevěné, plochy jednotlivě přes 2 do 4 m2</t>
  </si>
  <si>
    <t xml:space="preserve">Poznámka k položce:_x000D_
velikost brány 3,0 x 1,5 m z lesnického pletiva + dřevěný rám_x000D_
</t>
  </si>
  <si>
    <t>998</t>
  </si>
  <si>
    <t>Přesun hmot</t>
  </si>
  <si>
    <t>37</t>
  </si>
  <si>
    <t>998231311</t>
  </si>
  <si>
    <t>Přesun hmot pro sadovnické a krajinářské úpravy vodorovně do 5000 m</t>
  </si>
  <si>
    <t>t</t>
  </si>
  <si>
    <t>-624974109</t>
  </si>
  <si>
    <t>Přesun hmot pro sadovnické a krajinářské úpravy strojně dopravní vzdálenost do 5000 m</t>
  </si>
  <si>
    <t>https://podminky.urs.cz/item/CS_URS_2024_01/998231311</t>
  </si>
  <si>
    <t>SEZNAM FIGUR</t>
  </si>
  <si>
    <t>Výměra</t>
  </si>
  <si>
    <t>Použití figury:</t>
  </si>
  <si>
    <t>trava</t>
  </si>
  <si>
    <t>6869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</si>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</sst>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color rgb="FF0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83551313" TargetMode="External"/><Relationship Id="rId13" Type="http://schemas.openxmlformats.org/officeDocument/2006/relationships/hyperlink" Target="https://podminky.urs.cz/item/CS_URS_2024_01/185804311" TargetMode="External"/><Relationship Id="rId18" Type="http://schemas.openxmlformats.org/officeDocument/2006/relationships/drawing" Target="../drawings/drawing3.xml"/><Relationship Id="rId3" Type="http://schemas.openxmlformats.org/officeDocument/2006/relationships/hyperlink" Target="https://podminky.urs.cz/item/CS_URS_2024_01/183105114" TargetMode="External"/><Relationship Id="rId7" Type="http://schemas.openxmlformats.org/officeDocument/2006/relationships/hyperlink" Target="https://podminky.urs.cz/item/CS_URS_2024_01/183551013" TargetMode="External"/><Relationship Id="rId12" Type="http://schemas.openxmlformats.org/officeDocument/2006/relationships/hyperlink" Target="https://podminky.urs.cz/item/CS_URS_2024_01/184816111" TargetMode="External"/><Relationship Id="rId17" Type="http://schemas.openxmlformats.org/officeDocument/2006/relationships/hyperlink" Target="https://podminky.urs.cz/item/CS_URS_2024_01/998231311" TargetMode="External"/><Relationship Id="rId2" Type="http://schemas.openxmlformats.org/officeDocument/2006/relationships/hyperlink" Target="https://podminky.urs.cz/item/CS_URS_2024_01/183101221" TargetMode="External"/><Relationship Id="rId16" Type="http://schemas.openxmlformats.org/officeDocument/2006/relationships/hyperlink" Target="https://podminky.urs.cz/item/CS_URS_2024_01/348951251" TargetMode="External"/><Relationship Id="rId1" Type="http://schemas.openxmlformats.org/officeDocument/2006/relationships/hyperlink" Target="https://podminky.urs.cz/item/CS_URS_2024_01/181451311" TargetMode="External"/><Relationship Id="rId6" Type="http://schemas.openxmlformats.org/officeDocument/2006/relationships/hyperlink" Target="https://podminky.urs.cz/item/CS_URS_2024_01/183403161" TargetMode="External"/><Relationship Id="rId11" Type="http://schemas.openxmlformats.org/officeDocument/2006/relationships/hyperlink" Target="https://podminky.urs.cz/item/CS_URS_2024_01/184215133" TargetMode="External"/><Relationship Id="rId5" Type="http://schemas.openxmlformats.org/officeDocument/2006/relationships/hyperlink" Target="https://podminky.urs.cz/item/CS_URS_2024_01/183403152" TargetMode="External"/><Relationship Id="rId15" Type="http://schemas.openxmlformats.org/officeDocument/2006/relationships/hyperlink" Target="https://podminky.urs.cz/item/CS_URS_2024_01/185851129" TargetMode="External"/><Relationship Id="rId10" Type="http://schemas.openxmlformats.org/officeDocument/2006/relationships/hyperlink" Target="https://podminky.urs.cz/item/CS_URS_2024_01/184201111" TargetMode="External"/><Relationship Id="rId4" Type="http://schemas.openxmlformats.org/officeDocument/2006/relationships/hyperlink" Target="https://podminky.urs.cz/item/CS_URS_2024_01/183403151" TargetMode="External"/><Relationship Id="rId9" Type="http://schemas.openxmlformats.org/officeDocument/2006/relationships/hyperlink" Target="https://podminky.urs.cz/item/CS_URS_2024_01/184102211" TargetMode="External"/><Relationship Id="rId14" Type="http://schemas.openxmlformats.org/officeDocument/2006/relationships/hyperlink" Target="https://podminky.urs.cz/item/CS_URS_2024_01/18585112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35" t="s">
        <v>14</v>
      </c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23"/>
      <c r="AQ5" s="23"/>
      <c r="AR5" s="21"/>
      <c r="BE5" s="33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7" t="s">
        <v>17</v>
      </c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23"/>
      <c r="AQ6" s="23"/>
      <c r="AR6" s="21"/>
      <c r="BE6" s="33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33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3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3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3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3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3"/>
      <c r="BS12" s="18" t="s">
        <v>6</v>
      </c>
    </row>
    <row r="13" spans="1:74" s="1" customFormat="1" ht="12" customHeight="1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32</v>
      </c>
      <c r="AO13" s="23"/>
      <c r="AP13" s="23"/>
      <c r="AQ13" s="23"/>
      <c r="AR13" s="21"/>
      <c r="BE13" s="333"/>
      <c r="BS13" s="18" t="s">
        <v>6</v>
      </c>
    </row>
    <row r="14" spans="1:74" ht="12.75">
      <c r="B14" s="22"/>
      <c r="C14" s="23"/>
      <c r="D14" s="23"/>
      <c r="E14" s="338" t="s">
        <v>32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0" t="s">
        <v>29</v>
      </c>
      <c r="AL14" s="23"/>
      <c r="AM14" s="23"/>
      <c r="AN14" s="32" t="s">
        <v>32</v>
      </c>
      <c r="AO14" s="23"/>
      <c r="AP14" s="23"/>
      <c r="AQ14" s="23"/>
      <c r="AR14" s="21"/>
      <c r="BE14" s="33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3"/>
      <c r="BS15" s="18" t="s">
        <v>4</v>
      </c>
    </row>
    <row r="16" spans="1:74" s="1" customFormat="1" ht="12" customHeight="1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3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33"/>
      <c r="BS17" s="18" t="s">
        <v>37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3"/>
      <c r="BS18" s="18" t="s">
        <v>6</v>
      </c>
    </row>
    <row r="19" spans="1:71" s="1" customFormat="1" ht="12" customHeight="1">
      <c r="B19" s="22"/>
      <c r="C19" s="23"/>
      <c r="D19" s="30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34</v>
      </c>
      <c r="AO19" s="23"/>
      <c r="AP19" s="23"/>
      <c r="AQ19" s="23"/>
      <c r="AR19" s="21"/>
      <c r="BE19" s="33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36</v>
      </c>
      <c r="AO20" s="23"/>
      <c r="AP20" s="23"/>
      <c r="AQ20" s="23"/>
      <c r="AR20" s="21"/>
      <c r="BE20" s="333"/>
      <c r="BS20" s="18" t="s">
        <v>37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3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3"/>
    </row>
    <row r="23" spans="1:71" s="1" customFormat="1" ht="47.25" customHeight="1">
      <c r="B23" s="22"/>
      <c r="C23" s="23"/>
      <c r="D23" s="23"/>
      <c r="E23" s="340" t="s">
        <v>40</v>
      </c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23"/>
      <c r="AP23" s="23"/>
      <c r="AQ23" s="23"/>
      <c r="AR23" s="21"/>
      <c r="BE23" s="33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3"/>
    </row>
    <row r="26" spans="1:71" s="2" customFormat="1" ht="25.9" customHeight="1">
      <c r="A26" s="35"/>
      <c r="B26" s="36"/>
      <c r="C26" s="37"/>
      <c r="D26" s="38" t="s">
        <v>41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1">
        <f>ROUND(AG54,2)</f>
        <v>0</v>
      </c>
      <c r="AL26" s="342"/>
      <c r="AM26" s="342"/>
      <c r="AN26" s="342"/>
      <c r="AO26" s="342"/>
      <c r="AP26" s="37"/>
      <c r="AQ26" s="37"/>
      <c r="AR26" s="40"/>
      <c r="BE26" s="33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3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3" t="s">
        <v>42</v>
      </c>
      <c r="M28" s="343"/>
      <c r="N28" s="343"/>
      <c r="O28" s="343"/>
      <c r="P28" s="343"/>
      <c r="Q28" s="37"/>
      <c r="R28" s="37"/>
      <c r="S28" s="37"/>
      <c r="T28" s="37"/>
      <c r="U28" s="37"/>
      <c r="V28" s="37"/>
      <c r="W28" s="343" t="s">
        <v>43</v>
      </c>
      <c r="X28" s="343"/>
      <c r="Y28" s="343"/>
      <c r="Z28" s="343"/>
      <c r="AA28" s="343"/>
      <c r="AB28" s="343"/>
      <c r="AC28" s="343"/>
      <c r="AD28" s="343"/>
      <c r="AE28" s="343"/>
      <c r="AF28" s="37"/>
      <c r="AG28" s="37"/>
      <c r="AH28" s="37"/>
      <c r="AI28" s="37"/>
      <c r="AJ28" s="37"/>
      <c r="AK28" s="343" t="s">
        <v>44</v>
      </c>
      <c r="AL28" s="343"/>
      <c r="AM28" s="343"/>
      <c r="AN28" s="343"/>
      <c r="AO28" s="343"/>
      <c r="AP28" s="37"/>
      <c r="AQ28" s="37"/>
      <c r="AR28" s="40"/>
      <c r="BE28" s="333"/>
    </row>
    <row r="29" spans="1:71" s="3" customFormat="1" ht="14.45" customHeight="1">
      <c r="B29" s="41"/>
      <c r="C29" s="42"/>
      <c r="D29" s="30" t="s">
        <v>45</v>
      </c>
      <c r="E29" s="42"/>
      <c r="F29" s="30" t="s">
        <v>46</v>
      </c>
      <c r="G29" s="42"/>
      <c r="H29" s="42"/>
      <c r="I29" s="42"/>
      <c r="J29" s="42"/>
      <c r="K29" s="42"/>
      <c r="L29" s="346">
        <v>0.21</v>
      </c>
      <c r="M29" s="345"/>
      <c r="N29" s="345"/>
      <c r="O29" s="345"/>
      <c r="P29" s="345"/>
      <c r="Q29" s="42"/>
      <c r="R29" s="42"/>
      <c r="S29" s="42"/>
      <c r="T29" s="42"/>
      <c r="U29" s="42"/>
      <c r="V29" s="42"/>
      <c r="W29" s="344">
        <f>ROUND(AZ54, 2)</f>
        <v>0</v>
      </c>
      <c r="X29" s="345"/>
      <c r="Y29" s="345"/>
      <c r="Z29" s="345"/>
      <c r="AA29" s="345"/>
      <c r="AB29" s="345"/>
      <c r="AC29" s="345"/>
      <c r="AD29" s="345"/>
      <c r="AE29" s="345"/>
      <c r="AF29" s="42"/>
      <c r="AG29" s="42"/>
      <c r="AH29" s="42"/>
      <c r="AI29" s="42"/>
      <c r="AJ29" s="42"/>
      <c r="AK29" s="344">
        <f>ROUND(AV54, 2)</f>
        <v>0</v>
      </c>
      <c r="AL29" s="345"/>
      <c r="AM29" s="345"/>
      <c r="AN29" s="345"/>
      <c r="AO29" s="345"/>
      <c r="AP29" s="42"/>
      <c r="AQ29" s="42"/>
      <c r="AR29" s="43"/>
      <c r="BE29" s="334"/>
    </row>
    <row r="30" spans="1:71" s="3" customFormat="1" ht="14.45" customHeight="1">
      <c r="B30" s="41"/>
      <c r="C30" s="42"/>
      <c r="D30" s="42"/>
      <c r="E30" s="42"/>
      <c r="F30" s="30" t="s">
        <v>47</v>
      </c>
      <c r="G30" s="42"/>
      <c r="H30" s="42"/>
      <c r="I30" s="42"/>
      <c r="J30" s="42"/>
      <c r="K30" s="42"/>
      <c r="L30" s="346">
        <v>0.12</v>
      </c>
      <c r="M30" s="345"/>
      <c r="N30" s="345"/>
      <c r="O30" s="345"/>
      <c r="P30" s="345"/>
      <c r="Q30" s="42"/>
      <c r="R30" s="42"/>
      <c r="S30" s="42"/>
      <c r="T30" s="42"/>
      <c r="U30" s="42"/>
      <c r="V30" s="42"/>
      <c r="W30" s="344">
        <f>ROUND(BA54, 2)</f>
        <v>0</v>
      </c>
      <c r="X30" s="345"/>
      <c r="Y30" s="345"/>
      <c r="Z30" s="345"/>
      <c r="AA30" s="345"/>
      <c r="AB30" s="345"/>
      <c r="AC30" s="345"/>
      <c r="AD30" s="345"/>
      <c r="AE30" s="345"/>
      <c r="AF30" s="42"/>
      <c r="AG30" s="42"/>
      <c r="AH30" s="42"/>
      <c r="AI30" s="42"/>
      <c r="AJ30" s="42"/>
      <c r="AK30" s="344">
        <f>ROUND(AW54, 2)</f>
        <v>0</v>
      </c>
      <c r="AL30" s="345"/>
      <c r="AM30" s="345"/>
      <c r="AN30" s="345"/>
      <c r="AO30" s="345"/>
      <c r="AP30" s="42"/>
      <c r="AQ30" s="42"/>
      <c r="AR30" s="43"/>
      <c r="BE30" s="334"/>
    </row>
    <row r="31" spans="1:71" s="3" customFormat="1" ht="14.45" hidden="1" customHeight="1">
      <c r="B31" s="41"/>
      <c r="C31" s="42"/>
      <c r="D31" s="42"/>
      <c r="E31" s="42"/>
      <c r="F31" s="30" t="s">
        <v>48</v>
      </c>
      <c r="G31" s="42"/>
      <c r="H31" s="42"/>
      <c r="I31" s="42"/>
      <c r="J31" s="42"/>
      <c r="K31" s="42"/>
      <c r="L31" s="346">
        <v>0.21</v>
      </c>
      <c r="M31" s="345"/>
      <c r="N31" s="345"/>
      <c r="O31" s="345"/>
      <c r="P31" s="345"/>
      <c r="Q31" s="42"/>
      <c r="R31" s="42"/>
      <c r="S31" s="42"/>
      <c r="T31" s="42"/>
      <c r="U31" s="42"/>
      <c r="V31" s="42"/>
      <c r="W31" s="344">
        <f>ROUND(BB54, 2)</f>
        <v>0</v>
      </c>
      <c r="X31" s="345"/>
      <c r="Y31" s="345"/>
      <c r="Z31" s="345"/>
      <c r="AA31" s="345"/>
      <c r="AB31" s="345"/>
      <c r="AC31" s="345"/>
      <c r="AD31" s="345"/>
      <c r="AE31" s="345"/>
      <c r="AF31" s="42"/>
      <c r="AG31" s="42"/>
      <c r="AH31" s="42"/>
      <c r="AI31" s="42"/>
      <c r="AJ31" s="42"/>
      <c r="AK31" s="344">
        <v>0</v>
      </c>
      <c r="AL31" s="345"/>
      <c r="AM31" s="345"/>
      <c r="AN31" s="345"/>
      <c r="AO31" s="345"/>
      <c r="AP31" s="42"/>
      <c r="AQ31" s="42"/>
      <c r="AR31" s="43"/>
      <c r="BE31" s="334"/>
    </row>
    <row r="32" spans="1:71" s="3" customFormat="1" ht="14.45" hidden="1" customHeight="1">
      <c r="B32" s="41"/>
      <c r="C32" s="42"/>
      <c r="D32" s="42"/>
      <c r="E32" s="42"/>
      <c r="F32" s="30" t="s">
        <v>49</v>
      </c>
      <c r="G32" s="42"/>
      <c r="H32" s="42"/>
      <c r="I32" s="42"/>
      <c r="J32" s="42"/>
      <c r="K32" s="42"/>
      <c r="L32" s="346">
        <v>0.12</v>
      </c>
      <c r="M32" s="345"/>
      <c r="N32" s="345"/>
      <c r="O32" s="345"/>
      <c r="P32" s="345"/>
      <c r="Q32" s="42"/>
      <c r="R32" s="42"/>
      <c r="S32" s="42"/>
      <c r="T32" s="42"/>
      <c r="U32" s="42"/>
      <c r="V32" s="42"/>
      <c r="W32" s="344">
        <f>ROUND(BC54, 2)</f>
        <v>0</v>
      </c>
      <c r="X32" s="345"/>
      <c r="Y32" s="345"/>
      <c r="Z32" s="345"/>
      <c r="AA32" s="345"/>
      <c r="AB32" s="345"/>
      <c r="AC32" s="345"/>
      <c r="AD32" s="345"/>
      <c r="AE32" s="345"/>
      <c r="AF32" s="42"/>
      <c r="AG32" s="42"/>
      <c r="AH32" s="42"/>
      <c r="AI32" s="42"/>
      <c r="AJ32" s="42"/>
      <c r="AK32" s="344">
        <v>0</v>
      </c>
      <c r="AL32" s="345"/>
      <c r="AM32" s="345"/>
      <c r="AN32" s="345"/>
      <c r="AO32" s="345"/>
      <c r="AP32" s="42"/>
      <c r="AQ32" s="42"/>
      <c r="AR32" s="43"/>
      <c r="BE32" s="334"/>
    </row>
    <row r="33" spans="1:57" s="3" customFormat="1" ht="14.45" hidden="1" customHeight="1">
      <c r="B33" s="41"/>
      <c r="C33" s="42"/>
      <c r="D33" s="42"/>
      <c r="E33" s="42"/>
      <c r="F33" s="30" t="s">
        <v>50</v>
      </c>
      <c r="G33" s="42"/>
      <c r="H33" s="42"/>
      <c r="I33" s="42"/>
      <c r="J33" s="42"/>
      <c r="K33" s="42"/>
      <c r="L33" s="346">
        <v>0</v>
      </c>
      <c r="M33" s="345"/>
      <c r="N33" s="345"/>
      <c r="O33" s="345"/>
      <c r="P33" s="345"/>
      <c r="Q33" s="42"/>
      <c r="R33" s="42"/>
      <c r="S33" s="42"/>
      <c r="T33" s="42"/>
      <c r="U33" s="42"/>
      <c r="V33" s="42"/>
      <c r="W33" s="344">
        <f>ROUND(BD54, 2)</f>
        <v>0</v>
      </c>
      <c r="X33" s="345"/>
      <c r="Y33" s="345"/>
      <c r="Z33" s="345"/>
      <c r="AA33" s="345"/>
      <c r="AB33" s="345"/>
      <c r="AC33" s="345"/>
      <c r="AD33" s="345"/>
      <c r="AE33" s="345"/>
      <c r="AF33" s="42"/>
      <c r="AG33" s="42"/>
      <c r="AH33" s="42"/>
      <c r="AI33" s="42"/>
      <c r="AJ33" s="42"/>
      <c r="AK33" s="344">
        <v>0</v>
      </c>
      <c r="AL33" s="345"/>
      <c r="AM33" s="345"/>
      <c r="AN33" s="345"/>
      <c r="AO33" s="345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51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52</v>
      </c>
      <c r="U35" s="46"/>
      <c r="V35" s="46"/>
      <c r="W35" s="46"/>
      <c r="X35" s="347" t="s">
        <v>53</v>
      </c>
      <c r="Y35" s="348"/>
      <c r="Z35" s="348"/>
      <c r="AA35" s="348"/>
      <c r="AB35" s="348"/>
      <c r="AC35" s="46"/>
      <c r="AD35" s="46"/>
      <c r="AE35" s="46"/>
      <c r="AF35" s="46"/>
      <c r="AG35" s="46"/>
      <c r="AH35" s="46"/>
      <c r="AI35" s="46"/>
      <c r="AJ35" s="46"/>
      <c r="AK35" s="349">
        <f>SUM(AK26:AK33)</f>
        <v>0</v>
      </c>
      <c r="AL35" s="348"/>
      <c r="AM35" s="348"/>
      <c r="AN35" s="348"/>
      <c r="AO35" s="35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54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770/20-2-O1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51" t="str">
        <f>K6</f>
        <v>Výsadba biokoridoru LBK 1060/1062 v k.ú. Pavlovice u Jestřebí_OPRAVA_1</v>
      </c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53" t="str">
        <f>IF(AN8= "","",AN8)</f>
        <v>16. 8. 2024</v>
      </c>
      <c r="AN47" s="353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Státní pozemkový úřad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354" t="str">
        <f>IF(E17="","",E17)</f>
        <v>NDCon s.r.o.</v>
      </c>
      <c r="AN49" s="355"/>
      <c r="AO49" s="355"/>
      <c r="AP49" s="355"/>
      <c r="AQ49" s="37"/>
      <c r="AR49" s="40"/>
      <c r="AS49" s="356" t="s">
        <v>55</v>
      </c>
      <c r="AT49" s="35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38</v>
      </c>
      <c r="AJ50" s="37"/>
      <c r="AK50" s="37"/>
      <c r="AL50" s="37"/>
      <c r="AM50" s="354" t="str">
        <f>IF(E20="","",E20)</f>
        <v>NDCon s.r.o.</v>
      </c>
      <c r="AN50" s="355"/>
      <c r="AO50" s="355"/>
      <c r="AP50" s="355"/>
      <c r="AQ50" s="37"/>
      <c r="AR50" s="40"/>
      <c r="AS50" s="358"/>
      <c r="AT50" s="35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60"/>
      <c r="AT51" s="36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62" t="s">
        <v>56</v>
      </c>
      <c r="D52" s="363"/>
      <c r="E52" s="363"/>
      <c r="F52" s="363"/>
      <c r="G52" s="363"/>
      <c r="H52" s="67"/>
      <c r="I52" s="364" t="s">
        <v>57</v>
      </c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5" t="s">
        <v>58</v>
      </c>
      <c r="AH52" s="363"/>
      <c r="AI52" s="363"/>
      <c r="AJ52" s="363"/>
      <c r="AK52" s="363"/>
      <c r="AL52" s="363"/>
      <c r="AM52" s="363"/>
      <c r="AN52" s="364" t="s">
        <v>59</v>
      </c>
      <c r="AO52" s="363"/>
      <c r="AP52" s="363"/>
      <c r="AQ52" s="68" t="s">
        <v>60</v>
      </c>
      <c r="AR52" s="40"/>
      <c r="AS52" s="69" t="s">
        <v>61</v>
      </c>
      <c r="AT52" s="70" t="s">
        <v>62</v>
      </c>
      <c r="AU52" s="70" t="s">
        <v>63</v>
      </c>
      <c r="AV52" s="70" t="s">
        <v>64</v>
      </c>
      <c r="AW52" s="70" t="s">
        <v>65</v>
      </c>
      <c r="AX52" s="70" t="s">
        <v>66</v>
      </c>
      <c r="AY52" s="70" t="s">
        <v>67</v>
      </c>
      <c r="AZ52" s="70" t="s">
        <v>68</v>
      </c>
      <c r="BA52" s="70" t="s">
        <v>69</v>
      </c>
      <c r="BB52" s="70" t="s">
        <v>70</v>
      </c>
      <c r="BC52" s="70" t="s">
        <v>71</v>
      </c>
      <c r="BD52" s="71" t="s">
        <v>72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73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69">
        <f>ROUND(SUM(AG55:AG56),2)</f>
        <v>0</v>
      </c>
      <c r="AH54" s="369"/>
      <c r="AI54" s="369"/>
      <c r="AJ54" s="369"/>
      <c r="AK54" s="369"/>
      <c r="AL54" s="369"/>
      <c r="AM54" s="369"/>
      <c r="AN54" s="370">
        <f>SUM(AG54,AT54)</f>
        <v>0</v>
      </c>
      <c r="AO54" s="370"/>
      <c r="AP54" s="370"/>
      <c r="AQ54" s="79" t="s">
        <v>19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74</v>
      </c>
      <c r="BT54" s="85" t="s">
        <v>75</v>
      </c>
      <c r="BU54" s="86" t="s">
        <v>76</v>
      </c>
      <c r="BV54" s="85" t="s">
        <v>77</v>
      </c>
      <c r="BW54" s="85" t="s">
        <v>5</v>
      </c>
      <c r="BX54" s="85" t="s">
        <v>78</v>
      </c>
      <c r="CL54" s="85" t="s">
        <v>19</v>
      </c>
    </row>
    <row r="55" spans="1:91" s="7" customFormat="1" ht="16.5" customHeight="1">
      <c r="A55" s="87" t="s">
        <v>79</v>
      </c>
      <c r="B55" s="88"/>
      <c r="C55" s="89"/>
      <c r="D55" s="368" t="s">
        <v>80</v>
      </c>
      <c r="E55" s="368"/>
      <c r="F55" s="368"/>
      <c r="G55" s="368"/>
      <c r="H55" s="368"/>
      <c r="I55" s="90"/>
      <c r="J55" s="368" t="s">
        <v>81</v>
      </c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6">
        <f>'770-20-0 - Vedlejší a ost...'!J30</f>
        <v>0</v>
      </c>
      <c r="AH55" s="367"/>
      <c r="AI55" s="367"/>
      <c r="AJ55" s="367"/>
      <c r="AK55" s="367"/>
      <c r="AL55" s="367"/>
      <c r="AM55" s="367"/>
      <c r="AN55" s="366">
        <f>SUM(AG55,AT55)</f>
        <v>0</v>
      </c>
      <c r="AO55" s="367"/>
      <c r="AP55" s="367"/>
      <c r="AQ55" s="91" t="s">
        <v>82</v>
      </c>
      <c r="AR55" s="92"/>
      <c r="AS55" s="93">
        <v>0</v>
      </c>
      <c r="AT55" s="94">
        <f>ROUND(SUM(AV55:AW55),2)</f>
        <v>0</v>
      </c>
      <c r="AU55" s="95">
        <f>'770-20-0 - Vedlejší a ost...'!P82</f>
        <v>0</v>
      </c>
      <c r="AV55" s="94">
        <f>'770-20-0 - Vedlejší a ost...'!J33</f>
        <v>0</v>
      </c>
      <c r="AW55" s="94">
        <f>'770-20-0 - Vedlejší a ost...'!J34</f>
        <v>0</v>
      </c>
      <c r="AX55" s="94">
        <f>'770-20-0 - Vedlejší a ost...'!J35</f>
        <v>0</v>
      </c>
      <c r="AY55" s="94">
        <f>'770-20-0 - Vedlejší a ost...'!J36</f>
        <v>0</v>
      </c>
      <c r="AZ55" s="94">
        <f>'770-20-0 - Vedlejší a ost...'!F33</f>
        <v>0</v>
      </c>
      <c r="BA55" s="94">
        <f>'770-20-0 - Vedlejší a ost...'!F34</f>
        <v>0</v>
      </c>
      <c r="BB55" s="94">
        <f>'770-20-0 - Vedlejší a ost...'!F35</f>
        <v>0</v>
      </c>
      <c r="BC55" s="94">
        <f>'770-20-0 - Vedlejší a ost...'!F36</f>
        <v>0</v>
      </c>
      <c r="BD55" s="96">
        <f>'770-20-0 - Vedlejší a ost...'!F37</f>
        <v>0</v>
      </c>
      <c r="BT55" s="97" t="s">
        <v>83</v>
      </c>
      <c r="BV55" s="97" t="s">
        <v>77</v>
      </c>
      <c r="BW55" s="97" t="s">
        <v>84</v>
      </c>
      <c r="BX55" s="97" t="s">
        <v>5</v>
      </c>
      <c r="CL55" s="97" t="s">
        <v>19</v>
      </c>
      <c r="CM55" s="97" t="s">
        <v>85</v>
      </c>
    </row>
    <row r="56" spans="1:91" s="7" customFormat="1" ht="16.5" customHeight="1">
      <c r="A56" s="87" t="s">
        <v>79</v>
      </c>
      <c r="B56" s="88"/>
      <c r="C56" s="89"/>
      <c r="D56" s="368" t="s">
        <v>86</v>
      </c>
      <c r="E56" s="368"/>
      <c r="F56" s="368"/>
      <c r="G56" s="368"/>
      <c r="H56" s="368"/>
      <c r="I56" s="90"/>
      <c r="J56" s="368" t="s">
        <v>87</v>
      </c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6">
        <f>'770-20-1 - SO 801 Biokoridor'!J30</f>
        <v>0</v>
      </c>
      <c r="AH56" s="367"/>
      <c r="AI56" s="367"/>
      <c r="AJ56" s="367"/>
      <c r="AK56" s="367"/>
      <c r="AL56" s="367"/>
      <c r="AM56" s="367"/>
      <c r="AN56" s="366">
        <f>SUM(AG56,AT56)</f>
        <v>0</v>
      </c>
      <c r="AO56" s="367"/>
      <c r="AP56" s="367"/>
      <c r="AQ56" s="91" t="s">
        <v>82</v>
      </c>
      <c r="AR56" s="92"/>
      <c r="AS56" s="98">
        <v>0</v>
      </c>
      <c r="AT56" s="99">
        <f>ROUND(SUM(AV56:AW56),2)</f>
        <v>0</v>
      </c>
      <c r="AU56" s="100">
        <f>'770-20-1 - SO 801 Biokoridor'!P83</f>
        <v>0</v>
      </c>
      <c r="AV56" s="99">
        <f>'770-20-1 - SO 801 Biokoridor'!J33</f>
        <v>0</v>
      </c>
      <c r="AW56" s="99">
        <f>'770-20-1 - SO 801 Biokoridor'!J34</f>
        <v>0</v>
      </c>
      <c r="AX56" s="99">
        <f>'770-20-1 - SO 801 Biokoridor'!J35</f>
        <v>0</v>
      </c>
      <c r="AY56" s="99">
        <f>'770-20-1 - SO 801 Biokoridor'!J36</f>
        <v>0</v>
      </c>
      <c r="AZ56" s="99">
        <f>'770-20-1 - SO 801 Biokoridor'!F33</f>
        <v>0</v>
      </c>
      <c r="BA56" s="99">
        <f>'770-20-1 - SO 801 Biokoridor'!F34</f>
        <v>0</v>
      </c>
      <c r="BB56" s="99">
        <f>'770-20-1 - SO 801 Biokoridor'!F35</f>
        <v>0</v>
      </c>
      <c r="BC56" s="99">
        <f>'770-20-1 - SO 801 Biokoridor'!F36</f>
        <v>0</v>
      </c>
      <c r="BD56" s="101">
        <f>'770-20-1 - SO 801 Biokoridor'!F37</f>
        <v>0</v>
      </c>
      <c r="BT56" s="97" t="s">
        <v>83</v>
      </c>
      <c r="BV56" s="97" t="s">
        <v>77</v>
      </c>
      <c r="BW56" s="97" t="s">
        <v>88</v>
      </c>
      <c r="BX56" s="97" t="s">
        <v>5</v>
      </c>
      <c r="CL56" s="97" t="s">
        <v>19</v>
      </c>
      <c r="CM56" s="97" t="s">
        <v>85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mNpiIpZiUcLTyC5YRihBy4x5FT/b+VgY21At++oa82a+NBlTWzfRa/n8xQOK6HMsZGLxnP0Xek3F/N1IU42Usw==" saltValue="xOFBqN+NrVxW5+KI5sVxlei9aX0WDynDSzJ2uxmq9viM9AHyvOclhaIrUAjeUA1Ho94Fz/0Miievj7GwcH2qc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770-20-0 - Vedlejší a ost...'!C2" display="/" xr:uid="{00000000-0004-0000-0000-000000000000}"/>
    <hyperlink ref="A56" location="'770-20-1 - SO 801 Biokoridor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8" t="s">
        <v>84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85</v>
      </c>
    </row>
    <row r="4" spans="1:46" s="1" customFormat="1" ht="24.95" customHeight="1">
      <c r="B4" s="21"/>
      <c r="D4" s="104" t="s">
        <v>89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26.25" customHeight="1">
      <c r="B7" s="21"/>
      <c r="E7" s="372" t="str">
        <f>'Rekapitulace stavby'!K6</f>
        <v>Výsadba biokoridoru LBK 1060/1062 v k.ú. Pavlovice u Jestřebí_OPRAVA_1</v>
      </c>
      <c r="F7" s="373"/>
      <c r="G7" s="373"/>
      <c r="H7" s="373"/>
      <c r="L7" s="21"/>
    </row>
    <row r="8" spans="1:46" s="2" customFormat="1" ht="12" customHeight="1">
      <c r="A8" s="35"/>
      <c r="B8" s="40"/>
      <c r="C8" s="35"/>
      <c r="D8" s="106" t="s">
        <v>90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4" t="s">
        <v>91</v>
      </c>
      <c r="F9" s="375"/>
      <c r="G9" s="375"/>
      <c r="H9" s="375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16. 8. 2024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30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31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6" t="str">
        <f>'Rekapitulace stavby'!E14</f>
        <v>Vyplň údaj</v>
      </c>
      <c r="F18" s="377"/>
      <c r="G18" s="377"/>
      <c r="H18" s="377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33</v>
      </c>
      <c r="E20" s="35"/>
      <c r="F20" s="35"/>
      <c r="G20" s="35"/>
      <c r="H20" s="35"/>
      <c r="I20" s="106" t="s">
        <v>26</v>
      </c>
      <c r="J20" s="108" t="s">
        <v>34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35</v>
      </c>
      <c r="F21" s="35"/>
      <c r="G21" s="35"/>
      <c r="H21" s="35"/>
      <c r="I21" s="106" t="s">
        <v>29</v>
      </c>
      <c r="J21" s="108" t="s">
        <v>36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38</v>
      </c>
      <c r="E23" s="35"/>
      <c r="F23" s="35"/>
      <c r="G23" s="35"/>
      <c r="H23" s="35"/>
      <c r="I23" s="106" t="s">
        <v>26</v>
      </c>
      <c r="J23" s="108" t="s">
        <v>34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29</v>
      </c>
      <c r="J24" s="108" t="s">
        <v>36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39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8" t="s">
        <v>19</v>
      </c>
      <c r="F27" s="378"/>
      <c r="G27" s="378"/>
      <c r="H27" s="378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41</v>
      </c>
      <c r="E30" s="35"/>
      <c r="F30" s="35"/>
      <c r="G30" s="35"/>
      <c r="H30" s="35"/>
      <c r="I30" s="35"/>
      <c r="J30" s="115">
        <f>ROUND(J82,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43</v>
      </c>
      <c r="G32" s="35"/>
      <c r="H32" s="35"/>
      <c r="I32" s="116" t="s">
        <v>42</v>
      </c>
      <c r="J32" s="116" t="s">
        <v>44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45</v>
      </c>
      <c r="E33" s="106" t="s">
        <v>46</v>
      </c>
      <c r="F33" s="118">
        <f>ROUND((SUM(BE82:BE93)),  2)</f>
        <v>0</v>
      </c>
      <c r="G33" s="35"/>
      <c r="H33" s="35"/>
      <c r="I33" s="119">
        <v>0.21</v>
      </c>
      <c r="J33" s="118">
        <f>ROUND(((SUM(BE82:BE93))*I33),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47</v>
      </c>
      <c r="F34" s="118">
        <f>ROUND((SUM(BF82:BF93)),  2)</f>
        <v>0</v>
      </c>
      <c r="G34" s="35"/>
      <c r="H34" s="35"/>
      <c r="I34" s="119">
        <v>0.12</v>
      </c>
      <c r="J34" s="118">
        <f>ROUND(((SUM(BF82:BF93))*I34),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48</v>
      </c>
      <c r="F35" s="118">
        <f>ROUND((SUM(BG82:BG93)),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49</v>
      </c>
      <c r="F36" s="118">
        <f>ROUND((SUM(BH82:BH93)),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50</v>
      </c>
      <c r="F37" s="118">
        <f>ROUND((SUM(BI82:BI93)),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51</v>
      </c>
      <c r="E39" s="122"/>
      <c r="F39" s="122"/>
      <c r="G39" s="123" t="s">
        <v>52</v>
      </c>
      <c r="H39" s="124" t="s">
        <v>53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26.25" customHeight="1">
      <c r="A48" s="35"/>
      <c r="B48" s="36"/>
      <c r="C48" s="37"/>
      <c r="D48" s="37"/>
      <c r="E48" s="379" t="str">
        <f>E7</f>
        <v>Výsadba biokoridoru LBK 1060/1062 v k.ú. Pavlovice u Jestřebí_OPRAVA_1</v>
      </c>
      <c r="F48" s="380"/>
      <c r="G48" s="380"/>
      <c r="H48" s="380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51" t="str">
        <f>E9</f>
        <v>770/20-0 - Vedlejší a ostatní rozpočtové náklady</v>
      </c>
      <c r="F50" s="381"/>
      <c r="G50" s="381"/>
      <c r="H50" s="381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16. 8. 2024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Státní pozemkový úřad</v>
      </c>
      <c r="G54" s="37"/>
      <c r="H54" s="37"/>
      <c r="I54" s="30" t="s">
        <v>33</v>
      </c>
      <c r="J54" s="33" t="str">
        <f>E21</f>
        <v>NDCon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38</v>
      </c>
      <c r="J55" s="33" t="str">
        <f>E24</f>
        <v>NDCon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93</v>
      </c>
      <c r="D57" s="132"/>
      <c r="E57" s="132"/>
      <c r="F57" s="132"/>
      <c r="G57" s="132"/>
      <c r="H57" s="132"/>
      <c r="I57" s="132"/>
      <c r="J57" s="133" t="s">
        <v>94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73</v>
      </c>
      <c r="D59" s="37"/>
      <c r="E59" s="37"/>
      <c r="F59" s="37"/>
      <c r="G59" s="37"/>
      <c r="H59" s="37"/>
      <c r="I59" s="37"/>
      <c r="J59" s="78">
        <f>J82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5" customHeight="1">
      <c r="B60" s="135"/>
      <c r="C60" s="136"/>
      <c r="D60" s="137" t="s">
        <v>96</v>
      </c>
      <c r="E60" s="138"/>
      <c r="F60" s="138"/>
      <c r="G60" s="138"/>
      <c r="H60" s="138"/>
      <c r="I60" s="138"/>
      <c r="J60" s="139">
        <f>J83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97</v>
      </c>
      <c r="E61" s="144"/>
      <c r="F61" s="144"/>
      <c r="G61" s="144"/>
      <c r="H61" s="144"/>
      <c r="I61" s="144"/>
      <c r="J61" s="145">
        <f>J84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98</v>
      </c>
      <c r="E62" s="144"/>
      <c r="F62" s="144"/>
      <c r="G62" s="144"/>
      <c r="H62" s="144"/>
      <c r="I62" s="144"/>
      <c r="J62" s="145">
        <f>J88</f>
        <v>0</v>
      </c>
      <c r="K62" s="142"/>
      <c r="L62" s="146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4" t="s">
        <v>99</v>
      </c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6.25" customHeight="1">
      <c r="A72" s="35"/>
      <c r="B72" s="36"/>
      <c r="C72" s="37"/>
      <c r="D72" s="37"/>
      <c r="E72" s="379" t="str">
        <f>E7</f>
        <v>Výsadba biokoridoru LBK 1060/1062 v k.ú. Pavlovice u Jestřebí_OPRAVA_1</v>
      </c>
      <c r="F72" s="380"/>
      <c r="G72" s="380"/>
      <c r="H72" s="380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90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51" t="str">
        <f>E9</f>
        <v>770/20-0 - Vedlejší a ostatní rozpočtové náklady</v>
      </c>
      <c r="F74" s="381"/>
      <c r="G74" s="381"/>
      <c r="H74" s="381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21</v>
      </c>
      <c r="D76" s="37"/>
      <c r="E76" s="37"/>
      <c r="F76" s="28" t="str">
        <f>F12</f>
        <v xml:space="preserve"> </v>
      </c>
      <c r="G76" s="37"/>
      <c r="H76" s="37"/>
      <c r="I76" s="30" t="s">
        <v>23</v>
      </c>
      <c r="J76" s="60" t="str">
        <f>IF(J12="","",J12)</f>
        <v>16. 8. 2024</v>
      </c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2" customHeight="1">
      <c r="A78" s="35"/>
      <c r="B78" s="36"/>
      <c r="C78" s="30" t="s">
        <v>25</v>
      </c>
      <c r="D78" s="37"/>
      <c r="E78" s="37"/>
      <c r="F78" s="28" t="str">
        <f>E15</f>
        <v>Státní pozemkový úřad</v>
      </c>
      <c r="G78" s="37"/>
      <c r="H78" s="37"/>
      <c r="I78" s="30" t="s">
        <v>33</v>
      </c>
      <c r="J78" s="33" t="str">
        <f>E21</f>
        <v>NDCon s.r.o.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31</v>
      </c>
      <c r="D79" s="37"/>
      <c r="E79" s="37"/>
      <c r="F79" s="28" t="str">
        <f>IF(E18="","",E18)</f>
        <v>Vyplň údaj</v>
      </c>
      <c r="G79" s="37"/>
      <c r="H79" s="37"/>
      <c r="I79" s="30" t="s">
        <v>38</v>
      </c>
      <c r="J79" s="33" t="str">
        <f>E24</f>
        <v>NDCon s.r.o.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47"/>
      <c r="B81" s="148"/>
      <c r="C81" s="149" t="s">
        <v>100</v>
      </c>
      <c r="D81" s="150" t="s">
        <v>60</v>
      </c>
      <c r="E81" s="150" t="s">
        <v>56</v>
      </c>
      <c r="F81" s="150" t="s">
        <v>57</v>
      </c>
      <c r="G81" s="150" t="s">
        <v>101</v>
      </c>
      <c r="H81" s="150" t="s">
        <v>102</v>
      </c>
      <c r="I81" s="150" t="s">
        <v>103</v>
      </c>
      <c r="J81" s="150" t="s">
        <v>94</v>
      </c>
      <c r="K81" s="151" t="s">
        <v>104</v>
      </c>
      <c r="L81" s="152"/>
      <c r="M81" s="69" t="s">
        <v>19</v>
      </c>
      <c r="N81" s="70" t="s">
        <v>45</v>
      </c>
      <c r="O81" s="70" t="s">
        <v>105</v>
      </c>
      <c r="P81" s="70" t="s">
        <v>106</v>
      </c>
      <c r="Q81" s="70" t="s">
        <v>107</v>
      </c>
      <c r="R81" s="70" t="s">
        <v>108</v>
      </c>
      <c r="S81" s="70" t="s">
        <v>109</v>
      </c>
      <c r="T81" s="71" t="s">
        <v>110</v>
      </c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65" s="2" customFormat="1" ht="22.9" customHeight="1">
      <c r="A82" s="35"/>
      <c r="B82" s="36"/>
      <c r="C82" s="76" t="s">
        <v>111</v>
      </c>
      <c r="D82" s="37"/>
      <c r="E82" s="37"/>
      <c r="F82" s="37"/>
      <c r="G82" s="37"/>
      <c r="H82" s="37"/>
      <c r="I82" s="37"/>
      <c r="J82" s="153">
        <f>BK82</f>
        <v>0</v>
      </c>
      <c r="K82" s="37"/>
      <c r="L82" s="40"/>
      <c r="M82" s="72"/>
      <c r="N82" s="154"/>
      <c r="O82" s="73"/>
      <c r="P82" s="155">
        <f>P83</f>
        <v>0</v>
      </c>
      <c r="Q82" s="73"/>
      <c r="R82" s="155">
        <f>R83</f>
        <v>0</v>
      </c>
      <c r="S82" s="73"/>
      <c r="T82" s="156">
        <f>T83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74</v>
      </c>
      <c r="AU82" s="18" t="s">
        <v>95</v>
      </c>
      <c r="BK82" s="157">
        <f>BK83</f>
        <v>0</v>
      </c>
    </row>
    <row r="83" spans="1:65" s="12" customFormat="1" ht="25.9" customHeight="1">
      <c r="B83" s="158"/>
      <c r="C83" s="159"/>
      <c r="D83" s="160" t="s">
        <v>74</v>
      </c>
      <c r="E83" s="161" t="s">
        <v>112</v>
      </c>
      <c r="F83" s="161" t="s">
        <v>113</v>
      </c>
      <c r="G83" s="159"/>
      <c r="H83" s="159"/>
      <c r="I83" s="162"/>
      <c r="J83" s="163">
        <f>BK83</f>
        <v>0</v>
      </c>
      <c r="K83" s="159"/>
      <c r="L83" s="164"/>
      <c r="M83" s="165"/>
      <c r="N83" s="166"/>
      <c r="O83" s="166"/>
      <c r="P83" s="167">
        <f>P84+P88</f>
        <v>0</v>
      </c>
      <c r="Q83" s="166"/>
      <c r="R83" s="167">
        <f>R84+R88</f>
        <v>0</v>
      </c>
      <c r="S83" s="166"/>
      <c r="T83" s="168">
        <f>T84+T88</f>
        <v>0</v>
      </c>
      <c r="AR83" s="169" t="s">
        <v>114</v>
      </c>
      <c r="AT83" s="170" t="s">
        <v>74</v>
      </c>
      <c r="AU83" s="170" t="s">
        <v>75</v>
      </c>
      <c r="AY83" s="169" t="s">
        <v>115</v>
      </c>
      <c r="BK83" s="171">
        <f>BK84+BK88</f>
        <v>0</v>
      </c>
    </row>
    <row r="84" spans="1:65" s="12" customFormat="1" ht="22.9" customHeight="1">
      <c r="B84" s="158"/>
      <c r="C84" s="159"/>
      <c r="D84" s="160" t="s">
        <v>74</v>
      </c>
      <c r="E84" s="172" t="s">
        <v>116</v>
      </c>
      <c r="F84" s="172" t="s">
        <v>117</v>
      </c>
      <c r="G84" s="159"/>
      <c r="H84" s="159"/>
      <c r="I84" s="162"/>
      <c r="J84" s="173">
        <f>BK84</f>
        <v>0</v>
      </c>
      <c r="K84" s="159"/>
      <c r="L84" s="164"/>
      <c r="M84" s="165"/>
      <c r="N84" s="166"/>
      <c r="O84" s="166"/>
      <c r="P84" s="167">
        <f>SUM(P85:P87)</f>
        <v>0</v>
      </c>
      <c r="Q84" s="166"/>
      <c r="R84" s="167">
        <f>SUM(R85:R87)</f>
        <v>0</v>
      </c>
      <c r="S84" s="166"/>
      <c r="T84" s="168">
        <f>SUM(T85:T87)</f>
        <v>0</v>
      </c>
      <c r="AR84" s="169" t="s">
        <v>114</v>
      </c>
      <c r="AT84" s="170" t="s">
        <v>74</v>
      </c>
      <c r="AU84" s="170" t="s">
        <v>83</v>
      </c>
      <c r="AY84" s="169" t="s">
        <v>115</v>
      </c>
      <c r="BK84" s="171">
        <f>SUM(BK85:BK87)</f>
        <v>0</v>
      </c>
    </row>
    <row r="85" spans="1:65" s="2" customFormat="1" ht="16.5" customHeight="1">
      <c r="A85" s="35"/>
      <c r="B85" s="36"/>
      <c r="C85" s="174" t="s">
        <v>83</v>
      </c>
      <c r="D85" s="174" t="s">
        <v>118</v>
      </c>
      <c r="E85" s="175" t="s">
        <v>119</v>
      </c>
      <c r="F85" s="176" t="s">
        <v>120</v>
      </c>
      <c r="G85" s="177" t="s">
        <v>121</v>
      </c>
      <c r="H85" s="178">
        <v>1</v>
      </c>
      <c r="I85" s="179"/>
      <c r="J85" s="180">
        <f>ROUND(I85*H85,2)</f>
        <v>0</v>
      </c>
      <c r="K85" s="176" t="s">
        <v>19</v>
      </c>
      <c r="L85" s="40"/>
      <c r="M85" s="181" t="s">
        <v>19</v>
      </c>
      <c r="N85" s="182" t="s">
        <v>46</v>
      </c>
      <c r="O85" s="65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5" t="s">
        <v>122</v>
      </c>
      <c r="AT85" s="185" t="s">
        <v>118</v>
      </c>
      <c r="AU85" s="185" t="s">
        <v>85</v>
      </c>
      <c r="AY85" s="18" t="s">
        <v>115</v>
      </c>
      <c r="BE85" s="186">
        <f>IF(N85="základní",J85,0)</f>
        <v>0</v>
      </c>
      <c r="BF85" s="186">
        <f>IF(N85="snížená",J85,0)</f>
        <v>0</v>
      </c>
      <c r="BG85" s="186">
        <f>IF(N85="zákl. přenesená",J85,0)</f>
        <v>0</v>
      </c>
      <c r="BH85" s="186">
        <f>IF(N85="sníž. přenesená",J85,0)</f>
        <v>0</v>
      </c>
      <c r="BI85" s="186">
        <f>IF(N85="nulová",J85,0)</f>
        <v>0</v>
      </c>
      <c r="BJ85" s="18" t="s">
        <v>83</v>
      </c>
      <c r="BK85" s="186">
        <f>ROUND(I85*H85,2)</f>
        <v>0</v>
      </c>
      <c r="BL85" s="18" t="s">
        <v>122</v>
      </c>
      <c r="BM85" s="185" t="s">
        <v>123</v>
      </c>
    </row>
    <row r="86" spans="1:65" s="2" customFormat="1" ht="11.25">
      <c r="A86" s="35"/>
      <c r="B86" s="36"/>
      <c r="C86" s="37"/>
      <c r="D86" s="187" t="s">
        <v>124</v>
      </c>
      <c r="E86" s="37"/>
      <c r="F86" s="188" t="s">
        <v>120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124</v>
      </c>
      <c r="AU86" s="18" t="s">
        <v>85</v>
      </c>
    </row>
    <row r="87" spans="1:65" s="2" customFormat="1" ht="19.5">
      <c r="A87" s="35"/>
      <c r="B87" s="36"/>
      <c r="C87" s="37"/>
      <c r="D87" s="187" t="s">
        <v>125</v>
      </c>
      <c r="E87" s="37"/>
      <c r="F87" s="192" t="s">
        <v>126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125</v>
      </c>
      <c r="AU87" s="18" t="s">
        <v>85</v>
      </c>
    </row>
    <row r="88" spans="1:65" s="12" customFormat="1" ht="22.9" customHeight="1">
      <c r="B88" s="158"/>
      <c r="C88" s="159"/>
      <c r="D88" s="160" t="s">
        <v>74</v>
      </c>
      <c r="E88" s="172" t="s">
        <v>127</v>
      </c>
      <c r="F88" s="172" t="s">
        <v>128</v>
      </c>
      <c r="G88" s="159"/>
      <c r="H88" s="159"/>
      <c r="I88" s="162"/>
      <c r="J88" s="173">
        <f>BK88</f>
        <v>0</v>
      </c>
      <c r="K88" s="159"/>
      <c r="L88" s="164"/>
      <c r="M88" s="165"/>
      <c r="N88" s="166"/>
      <c r="O88" s="166"/>
      <c r="P88" s="167">
        <f>SUM(P89:P93)</f>
        <v>0</v>
      </c>
      <c r="Q88" s="166"/>
      <c r="R88" s="167">
        <f>SUM(R89:R93)</f>
        <v>0</v>
      </c>
      <c r="S88" s="166"/>
      <c r="T88" s="168">
        <f>SUM(T89:T93)</f>
        <v>0</v>
      </c>
      <c r="AR88" s="169" t="s">
        <v>114</v>
      </c>
      <c r="AT88" s="170" t="s">
        <v>74</v>
      </c>
      <c r="AU88" s="170" t="s">
        <v>83</v>
      </c>
      <c r="AY88" s="169" t="s">
        <v>115</v>
      </c>
      <c r="BK88" s="171">
        <f>SUM(BK89:BK93)</f>
        <v>0</v>
      </c>
    </row>
    <row r="89" spans="1:65" s="2" customFormat="1" ht="16.5" customHeight="1">
      <c r="A89" s="35"/>
      <c r="B89" s="36"/>
      <c r="C89" s="174" t="s">
        <v>85</v>
      </c>
      <c r="D89" s="174" t="s">
        <v>118</v>
      </c>
      <c r="E89" s="175" t="s">
        <v>129</v>
      </c>
      <c r="F89" s="176" t="s">
        <v>130</v>
      </c>
      <c r="G89" s="177" t="s">
        <v>131</v>
      </c>
      <c r="H89" s="178">
        <v>1</v>
      </c>
      <c r="I89" s="179"/>
      <c r="J89" s="180">
        <f>ROUND(I89*H89,2)</f>
        <v>0</v>
      </c>
      <c r="K89" s="176" t="s">
        <v>132</v>
      </c>
      <c r="L89" s="40"/>
      <c r="M89" s="181" t="s">
        <v>19</v>
      </c>
      <c r="N89" s="182" t="s">
        <v>46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122</v>
      </c>
      <c r="AT89" s="185" t="s">
        <v>118</v>
      </c>
      <c r="AU89" s="185" t="s">
        <v>85</v>
      </c>
      <c r="AY89" s="18" t="s">
        <v>115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83</v>
      </c>
      <c r="BK89" s="186">
        <f>ROUND(I89*H89,2)</f>
        <v>0</v>
      </c>
      <c r="BL89" s="18" t="s">
        <v>122</v>
      </c>
      <c r="BM89" s="185" t="s">
        <v>133</v>
      </c>
    </row>
    <row r="90" spans="1:65" s="2" customFormat="1" ht="11.25">
      <c r="A90" s="35"/>
      <c r="B90" s="36"/>
      <c r="C90" s="37"/>
      <c r="D90" s="187" t="s">
        <v>124</v>
      </c>
      <c r="E90" s="37"/>
      <c r="F90" s="188" t="s">
        <v>130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124</v>
      </c>
      <c r="AU90" s="18" t="s">
        <v>85</v>
      </c>
    </row>
    <row r="91" spans="1:65" s="2" customFormat="1" ht="16.5" customHeight="1">
      <c r="A91" s="35"/>
      <c r="B91" s="36"/>
      <c r="C91" s="174" t="s">
        <v>134</v>
      </c>
      <c r="D91" s="174" t="s">
        <v>118</v>
      </c>
      <c r="E91" s="175" t="s">
        <v>135</v>
      </c>
      <c r="F91" s="176" t="s">
        <v>136</v>
      </c>
      <c r="G91" s="177" t="s">
        <v>131</v>
      </c>
      <c r="H91" s="178">
        <v>2</v>
      </c>
      <c r="I91" s="179"/>
      <c r="J91" s="180">
        <f>ROUND(I91*H91,2)</f>
        <v>0</v>
      </c>
      <c r="K91" s="176" t="s">
        <v>132</v>
      </c>
      <c r="L91" s="40"/>
      <c r="M91" s="181" t="s">
        <v>19</v>
      </c>
      <c r="N91" s="182" t="s">
        <v>46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122</v>
      </c>
      <c r="AT91" s="185" t="s">
        <v>118</v>
      </c>
      <c r="AU91" s="185" t="s">
        <v>85</v>
      </c>
      <c r="AY91" s="18" t="s">
        <v>115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83</v>
      </c>
      <c r="BK91" s="186">
        <f>ROUND(I91*H91,2)</f>
        <v>0</v>
      </c>
      <c r="BL91" s="18" t="s">
        <v>122</v>
      </c>
      <c r="BM91" s="185" t="s">
        <v>137</v>
      </c>
    </row>
    <row r="92" spans="1:65" s="2" customFormat="1" ht="11.25">
      <c r="A92" s="35"/>
      <c r="B92" s="36"/>
      <c r="C92" s="37"/>
      <c r="D92" s="187" t="s">
        <v>124</v>
      </c>
      <c r="E92" s="37"/>
      <c r="F92" s="188" t="s">
        <v>136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124</v>
      </c>
      <c r="AU92" s="18" t="s">
        <v>85</v>
      </c>
    </row>
    <row r="93" spans="1:65" s="2" customFormat="1" ht="19.5">
      <c r="A93" s="35"/>
      <c r="B93" s="36"/>
      <c r="C93" s="37"/>
      <c r="D93" s="187" t="s">
        <v>125</v>
      </c>
      <c r="E93" s="37"/>
      <c r="F93" s="192" t="s">
        <v>138</v>
      </c>
      <c r="G93" s="37"/>
      <c r="H93" s="37"/>
      <c r="I93" s="189"/>
      <c r="J93" s="37"/>
      <c r="K93" s="37"/>
      <c r="L93" s="40"/>
      <c r="M93" s="193"/>
      <c r="N93" s="194"/>
      <c r="O93" s="195"/>
      <c r="P93" s="195"/>
      <c r="Q93" s="195"/>
      <c r="R93" s="195"/>
      <c r="S93" s="195"/>
      <c r="T93" s="19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125</v>
      </c>
      <c r="AU93" s="18" t="s">
        <v>85</v>
      </c>
    </row>
    <row r="94" spans="1:65" s="2" customFormat="1" ht="6.95" customHeight="1">
      <c r="A94" s="35"/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0"/>
      <c r="M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</sheetData>
  <sheetProtection algorithmName="SHA-512" hashValue="hPAXbQKrgvTy2FeThsYuDYohJTNiZqbHYTFmcTGwERWxAK8bcrmArcCT4s2paTGZh4dxeYfObGXDJNuN+6N8LA==" saltValue="ZInw9QL8r6tHmub+WYX6Mt0qcL9yJHjD+x41mnyWEJBzpOyPV4AemMuDJwhH1b0TC4Z+xIZnkp8rUDJm/9Qsrg==" spinCount="100000" sheet="1" objects="1" scenarios="1" formatColumns="0" formatRows="0" autoFilter="0"/>
  <autoFilter ref="C81:K93" xr:uid="{00000000-0009-0000-0000-00000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8" t="s">
        <v>88</v>
      </c>
      <c r="AZ2" s="197" t="s">
        <v>139</v>
      </c>
      <c r="BA2" s="197" t="s">
        <v>19</v>
      </c>
      <c r="BB2" s="197" t="s">
        <v>140</v>
      </c>
      <c r="BC2" s="197" t="s">
        <v>141</v>
      </c>
      <c r="BD2" s="197" t="s">
        <v>85</v>
      </c>
    </row>
    <row r="3" spans="1:5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85</v>
      </c>
      <c r="AZ3" s="197" t="s">
        <v>142</v>
      </c>
      <c r="BA3" s="197" t="s">
        <v>19</v>
      </c>
      <c r="BB3" s="197" t="s">
        <v>140</v>
      </c>
      <c r="BC3" s="197" t="s">
        <v>143</v>
      </c>
      <c r="BD3" s="197" t="s">
        <v>85</v>
      </c>
    </row>
    <row r="4" spans="1:56" s="1" customFormat="1" ht="24.95" customHeight="1">
      <c r="B4" s="21"/>
      <c r="D4" s="104" t="s">
        <v>89</v>
      </c>
      <c r="L4" s="21"/>
      <c r="M4" s="105" t="s">
        <v>10</v>
      </c>
      <c r="AT4" s="18" t="s">
        <v>4</v>
      </c>
      <c r="AZ4" s="197" t="s">
        <v>144</v>
      </c>
      <c r="BA4" s="197" t="s">
        <v>19</v>
      </c>
      <c r="BB4" s="197" t="s">
        <v>145</v>
      </c>
      <c r="BC4" s="197" t="s">
        <v>146</v>
      </c>
      <c r="BD4" s="197" t="s">
        <v>85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06" t="s">
        <v>16</v>
      </c>
      <c r="L6" s="21"/>
    </row>
    <row r="7" spans="1:56" s="1" customFormat="1" ht="26.25" customHeight="1">
      <c r="B7" s="21"/>
      <c r="E7" s="372" t="str">
        <f>'Rekapitulace stavby'!K6</f>
        <v>Výsadba biokoridoru LBK 1060/1062 v k.ú. Pavlovice u Jestřebí_OPRAVA_1</v>
      </c>
      <c r="F7" s="373"/>
      <c r="G7" s="373"/>
      <c r="H7" s="373"/>
      <c r="L7" s="21"/>
    </row>
    <row r="8" spans="1:56" s="2" customFormat="1" ht="12" customHeight="1">
      <c r="A8" s="35"/>
      <c r="B8" s="40"/>
      <c r="C8" s="35"/>
      <c r="D8" s="106" t="s">
        <v>90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74" t="s">
        <v>147</v>
      </c>
      <c r="F9" s="375"/>
      <c r="G9" s="375"/>
      <c r="H9" s="375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16. 8. 2024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30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31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6" t="str">
        <f>'Rekapitulace stavby'!E14</f>
        <v>Vyplň údaj</v>
      </c>
      <c r="F18" s="377"/>
      <c r="G18" s="377"/>
      <c r="H18" s="377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33</v>
      </c>
      <c r="E20" s="35"/>
      <c r="F20" s="35"/>
      <c r="G20" s="35"/>
      <c r="H20" s="35"/>
      <c r="I20" s="106" t="s">
        <v>26</v>
      </c>
      <c r="J20" s="108" t="s">
        <v>34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35</v>
      </c>
      <c r="F21" s="35"/>
      <c r="G21" s="35"/>
      <c r="H21" s="35"/>
      <c r="I21" s="106" t="s">
        <v>29</v>
      </c>
      <c r="J21" s="108" t="s">
        <v>36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38</v>
      </c>
      <c r="E23" s="35"/>
      <c r="F23" s="35"/>
      <c r="G23" s="35"/>
      <c r="H23" s="35"/>
      <c r="I23" s="106" t="s">
        <v>26</v>
      </c>
      <c r="J23" s="108" t="s">
        <v>34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29</v>
      </c>
      <c r="J24" s="108" t="s">
        <v>36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39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8" t="s">
        <v>19</v>
      </c>
      <c r="F27" s="378"/>
      <c r="G27" s="378"/>
      <c r="H27" s="378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41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43</v>
      </c>
      <c r="G32" s="35"/>
      <c r="H32" s="35"/>
      <c r="I32" s="116" t="s">
        <v>42</v>
      </c>
      <c r="J32" s="116" t="s">
        <v>44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45</v>
      </c>
      <c r="E33" s="106" t="s">
        <v>46</v>
      </c>
      <c r="F33" s="118">
        <f>ROUND((SUM(BE83:BE225)),  2)</f>
        <v>0</v>
      </c>
      <c r="G33" s="35"/>
      <c r="H33" s="35"/>
      <c r="I33" s="119">
        <v>0.21</v>
      </c>
      <c r="J33" s="118">
        <f>ROUND(((SUM(BE83:BE225))*I33),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47</v>
      </c>
      <c r="F34" s="118">
        <f>ROUND((SUM(BF83:BF225)),  2)</f>
        <v>0</v>
      </c>
      <c r="G34" s="35"/>
      <c r="H34" s="35"/>
      <c r="I34" s="119">
        <v>0.12</v>
      </c>
      <c r="J34" s="118">
        <f>ROUND(((SUM(BF83:BF225))*I34),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48</v>
      </c>
      <c r="F35" s="118">
        <f>ROUND((SUM(BG83:BG225)),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49</v>
      </c>
      <c r="F36" s="118">
        <f>ROUND((SUM(BH83:BH225)),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50</v>
      </c>
      <c r="F37" s="118">
        <f>ROUND((SUM(BI83:BI225)),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51</v>
      </c>
      <c r="E39" s="122"/>
      <c r="F39" s="122"/>
      <c r="G39" s="123" t="s">
        <v>52</v>
      </c>
      <c r="H39" s="124" t="s">
        <v>53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26.25" customHeight="1">
      <c r="A48" s="35"/>
      <c r="B48" s="36"/>
      <c r="C48" s="37"/>
      <c r="D48" s="37"/>
      <c r="E48" s="379" t="str">
        <f>E7</f>
        <v>Výsadba biokoridoru LBK 1060/1062 v k.ú. Pavlovice u Jestřebí_OPRAVA_1</v>
      </c>
      <c r="F48" s="380"/>
      <c r="G48" s="380"/>
      <c r="H48" s="380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51" t="str">
        <f>E9</f>
        <v>770/20-1 - SO 801 Biokoridor</v>
      </c>
      <c r="F50" s="381"/>
      <c r="G50" s="381"/>
      <c r="H50" s="381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16. 8. 2024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Státní pozemkový úřad</v>
      </c>
      <c r="G54" s="37"/>
      <c r="H54" s="37"/>
      <c r="I54" s="30" t="s">
        <v>33</v>
      </c>
      <c r="J54" s="33" t="str">
        <f>E21</f>
        <v>NDCon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38</v>
      </c>
      <c r="J55" s="33" t="str">
        <f>E24</f>
        <v>NDCon 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93</v>
      </c>
      <c r="D57" s="132"/>
      <c r="E57" s="132"/>
      <c r="F57" s="132"/>
      <c r="G57" s="132"/>
      <c r="H57" s="132"/>
      <c r="I57" s="132"/>
      <c r="J57" s="133" t="s">
        <v>94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73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5" customHeight="1">
      <c r="B60" s="135"/>
      <c r="C60" s="136"/>
      <c r="D60" s="137" t="s">
        <v>148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149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150</v>
      </c>
      <c r="E62" s="144"/>
      <c r="F62" s="144"/>
      <c r="G62" s="144"/>
      <c r="H62" s="144"/>
      <c r="I62" s="144"/>
      <c r="J62" s="145">
        <f>J211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151</v>
      </c>
      <c r="E63" s="144"/>
      <c r="F63" s="144"/>
      <c r="G63" s="144"/>
      <c r="H63" s="144"/>
      <c r="I63" s="144"/>
      <c r="J63" s="145">
        <f>J222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99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6.25" customHeight="1">
      <c r="A73" s="35"/>
      <c r="B73" s="36"/>
      <c r="C73" s="37"/>
      <c r="D73" s="37"/>
      <c r="E73" s="379" t="str">
        <f>E7</f>
        <v>Výsadba biokoridoru LBK 1060/1062 v k.ú. Pavlovice u Jestřebí_OPRAVA_1</v>
      </c>
      <c r="F73" s="380"/>
      <c r="G73" s="380"/>
      <c r="H73" s="380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90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51" t="str">
        <f>E9</f>
        <v>770/20-1 - SO 801 Biokoridor</v>
      </c>
      <c r="F75" s="381"/>
      <c r="G75" s="381"/>
      <c r="H75" s="381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 xml:space="preserve"> </v>
      </c>
      <c r="G77" s="37"/>
      <c r="H77" s="37"/>
      <c r="I77" s="30" t="s">
        <v>23</v>
      </c>
      <c r="J77" s="60" t="str">
        <f>IF(J12="","",J12)</f>
        <v>16. 8. 2024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25</v>
      </c>
      <c r="D79" s="37"/>
      <c r="E79" s="37"/>
      <c r="F79" s="28" t="str">
        <f>E15</f>
        <v>Státní pozemkový úřad</v>
      </c>
      <c r="G79" s="37"/>
      <c r="H79" s="37"/>
      <c r="I79" s="30" t="s">
        <v>33</v>
      </c>
      <c r="J79" s="33" t="str">
        <f>E21</f>
        <v>NDCon s.r.o.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31</v>
      </c>
      <c r="D80" s="37"/>
      <c r="E80" s="37"/>
      <c r="F80" s="28" t="str">
        <f>IF(E18="","",E18)</f>
        <v>Vyplň údaj</v>
      </c>
      <c r="G80" s="37"/>
      <c r="H80" s="37"/>
      <c r="I80" s="30" t="s">
        <v>38</v>
      </c>
      <c r="J80" s="33" t="str">
        <f>E24</f>
        <v>NDCon s.r.o.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100</v>
      </c>
      <c r="D82" s="150" t="s">
        <v>60</v>
      </c>
      <c r="E82" s="150" t="s">
        <v>56</v>
      </c>
      <c r="F82" s="150" t="s">
        <v>57</v>
      </c>
      <c r="G82" s="150" t="s">
        <v>101</v>
      </c>
      <c r="H82" s="150" t="s">
        <v>102</v>
      </c>
      <c r="I82" s="150" t="s">
        <v>103</v>
      </c>
      <c r="J82" s="150" t="s">
        <v>94</v>
      </c>
      <c r="K82" s="151" t="s">
        <v>104</v>
      </c>
      <c r="L82" s="152"/>
      <c r="M82" s="69" t="s">
        <v>19</v>
      </c>
      <c r="N82" s="70" t="s">
        <v>45</v>
      </c>
      <c r="O82" s="70" t="s">
        <v>105</v>
      </c>
      <c r="P82" s="70" t="s">
        <v>106</v>
      </c>
      <c r="Q82" s="70" t="s">
        <v>107</v>
      </c>
      <c r="R82" s="70" t="s">
        <v>108</v>
      </c>
      <c r="S82" s="70" t="s">
        <v>109</v>
      </c>
      <c r="T82" s="71" t="s">
        <v>110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111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</f>
        <v>0</v>
      </c>
      <c r="Q83" s="73"/>
      <c r="R83" s="155">
        <f>R84</f>
        <v>155.09399300000001</v>
      </c>
      <c r="S83" s="73"/>
      <c r="T83" s="156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74</v>
      </c>
      <c r="AU83" s="18" t="s">
        <v>95</v>
      </c>
      <c r="BK83" s="157">
        <f>BK84</f>
        <v>0</v>
      </c>
    </row>
    <row r="84" spans="1:65" s="12" customFormat="1" ht="25.9" customHeight="1">
      <c r="B84" s="158"/>
      <c r="C84" s="159"/>
      <c r="D84" s="160" t="s">
        <v>74</v>
      </c>
      <c r="E84" s="161" t="s">
        <v>152</v>
      </c>
      <c r="F84" s="161" t="s">
        <v>153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P85+P211+P222</f>
        <v>0</v>
      </c>
      <c r="Q84" s="166"/>
      <c r="R84" s="167">
        <f>R85+R211+R222</f>
        <v>155.09399300000001</v>
      </c>
      <c r="S84" s="166"/>
      <c r="T84" s="168">
        <f>T85+T211+T222</f>
        <v>0</v>
      </c>
      <c r="AR84" s="169" t="s">
        <v>83</v>
      </c>
      <c r="AT84" s="170" t="s">
        <v>74</v>
      </c>
      <c r="AU84" s="170" t="s">
        <v>75</v>
      </c>
      <c r="AY84" s="169" t="s">
        <v>115</v>
      </c>
      <c r="BK84" s="171">
        <f>BK85+BK211+BK222</f>
        <v>0</v>
      </c>
    </row>
    <row r="85" spans="1:65" s="12" customFormat="1" ht="22.9" customHeight="1">
      <c r="B85" s="158"/>
      <c r="C85" s="159"/>
      <c r="D85" s="160" t="s">
        <v>74</v>
      </c>
      <c r="E85" s="172" t="s">
        <v>83</v>
      </c>
      <c r="F85" s="172" t="s">
        <v>154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SUM(P86:P210)</f>
        <v>0</v>
      </c>
      <c r="Q85" s="166"/>
      <c r="R85" s="167">
        <f>SUM(R86:R210)</f>
        <v>146.232113</v>
      </c>
      <c r="S85" s="166"/>
      <c r="T85" s="168">
        <f>SUM(T86:T210)</f>
        <v>0</v>
      </c>
      <c r="AR85" s="169" t="s">
        <v>83</v>
      </c>
      <c r="AT85" s="170" t="s">
        <v>74</v>
      </c>
      <c r="AU85" s="170" t="s">
        <v>83</v>
      </c>
      <c r="AY85" s="169" t="s">
        <v>115</v>
      </c>
      <c r="BK85" s="171">
        <f>SUM(BK86:BK210)</f>
        <v>0</v>
      </c>
    </row>
    <row r="86" spans="1:65" s="2" customFormat="1" ht="24.2" customHeight="1">
      <c r="A86" s="35"/>
      <c r="B86" s="36"/>
      <c r="C86" s="174" t="s">
        <v>83</v>
      </c>
      <c r="D86" s="174" t="s">
        <v>118</v>
      </c>
      <c r="E86" s="175" t="s">
        <v>155</v>
      </c>
      <c r="F86" s="176" t="s">
        <v>156</v>
      </c>
      <c r="G86" s="177" t="s">
        <v>157</v>
      </c>
      <c r="H86" s="178">
        <v>16310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46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118</v>
      </c>
      <c r="AU86" s="185" t="s">
        <v>85</v>
      </c>
      <c r="AY86" s="18" t="s">
        <v>115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83</v>
      </c>
      <c r="BK86" s="186">
        <f>ROUND(I86*H86,2)</f>
        <v>0</v>
      </c>
      <c r="BL86" s="18" t="s">
        <v>159</v>
      </c>
      <c r="BM86" s="185" t="s">
        <v>160</v>
      </c>
    </row>
    <row r="87" spans="1:65" s="2" customFormat="1" ht="19.5">
      <c r="A87" s="35"/>
      <c r="B87" s="36"/>
      <c r="C87" s="37"/>
      <c r="D87" s="187" t="s">
        <v>124</v>
      </c>
      <c r="E87" s="37"/>
      <c r="F87" s="188" t="s">
        <v>161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124</v>
      </c>
      <c r="AU87" s="18" t="s">
        <v>85</v>
      </c>
    </row>
    <row r="88" spans="1:65" s="2" customFormat="1" ht="11.25">
      <c r="A88" s="35"/>
      <c r="B88" s="36"/>
      <c r="C88" s="37"/>
      <c r="D88" s="198" t="s">
        <v>162</v>
      </c>
      <c r="E88" s="37"/>
      <c r="F88" s="199" t="s">
        <v>163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162</v>
      </c>
      <c r="AU88" s="18" t="s">
        <v>85</v>
      </c>
    </row>
    <row r="89" spans="1:65" s="13" customFormat="1" ht="11.25">
      <c r="B89" s="200"/>
      <c r="C89" s="201"/>
      <c r="D89" s="187" t="s">
        <v>164</v>
      </c>
      <c r="E89" s="202" t="s">
        <v>19</v>
      </c>
      <c r="F89" s="203" t="s">
        <v>165</v>
      </c>
      <c r="G89" s="201"/>
      <c r="H89" s="204">
        <v>16310</v>
      </c>
      <c r="I89" s="205"/>
      <c r="J89" s="201"/>
      <c r="K89" s="201"/>
      <c r="L89" s="206"/>
      <c r="M89" s="207"/>
      <c r="N89" s="208"/>
      <c r="O89" s="208"/>
      <c r="P89" s="208"/>
      <c r="Q89" s="208"/>
      <c r="R89" s="208"/>
      <c r="S89" s="208"/>
      <c r="T89" s="209"/>
      <c r="AT89" s="210" t="s">
        <v>164</v>
      </c>
      <c r="AU89" s="210" t="s">
        <v>85</v>
      </c>
      <c r="AV89" s="13" t="s">
        <v>85</v>
      </c>
      <c r="AW89" s="13" t="s">
        <v>37</v>
      </c>
      <c r="AX89" s="13" t="s">
        <v>83</v>
      </c>
      <c r="AY89" s="210" t="s">
        <v>115</v>
      </c>
    </row>
    <row r="90" spans="1:65" s="2" customFormat="1" ht="16.5" customHeight="1">
      <c r="A90" s="35"/>
      <c r="B90" s="36"/>
      <c r="C90" s="211" t="s">
        <v>85</v>
      </c>
      <c r="D90" s="211" t="s">
        <v>166</v>
      </c>
      <c r="E90" s="212" t="s">
        <v>167</v>
      </c>
      <c r="F90" s="213" t="s">
        <v>168</v>
      </c>
      <c r="G90" s="214" t="s">
        <v>169</v>
      </c>
      <c r="H90" s="215">
        <v>32.619999999999997</v>
      </c>
      <c r="I90" s="216"/>
      <c r="J90" s="217">
        <f>ROUND(I90*H90,2)</f>
        <v>0</v>
      </c>
      <c r="K90" s="213" t="s">
        <v>158</v>
      </c>
      <c r="L90" s="218"/>
      <c r="M90" s="219" t="s">
        <v>19</v>
      </c>
      <c r="N90" s="220" t="s">
        <v>46</v>
      </c>
      <c r="O90" s="65"/>
      <c r="P90" s="183">
        <f>O90*H90</f>
        <v>0</v>
      </c>
      <c r="Q90" s="183">
        <v>1E-3</v>
      </c>
      <c r="R90" s="183">
        <f>Q90*H90</f>
        <v>3.2619999999999996E-2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170</v>
      </c>
      <c r="AT90" s="185" t="s">
        <v>166</v>
      </c>
      <c r="AU90" s="185" t="s">
        <v>85</v>
      </c>
      <c r="AY90" s="18" t="s">
        <v>115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83</v>
      </c>
      <c r="BK90" s="186">
        <f>ROUND(I90*H90,2)</f>
        <v>0</v>
      </c>
      <c r="BL90" s="18" t="s">
        <v>159</v>
      </c>
      <c r="BM90" s="185" t="s">
        <v>171</v>
      </c>
    </row>
    <row r="91" spans="1:65" s="2" customFormat="1" ht="11.25">
      <c r="A91" s="35"/>
      <c r="B91" s="36"/>
      <c r="C91" s="37"/>
      <c r="D91" s="187" t="s">
        <v>124</v>
      </c>
      <c r="E91" s="37"/>
      <c r="F91" s="188" t="s">
        <v>168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124</v>
      </c>
      <c r="AU91" s="18" t="s">
        <v>85</v>
      </c>
    </row>
    <row r="92" spans="1:65" s="2" customFormat="1" ht="19.5">
      <c r="A92" s="35"/>
      <c r="B92" s="36"/>
      <c r="C92" s="37"/>
      <c r="D92" s="187" t="s">
        <v>125</v>
      </c>
      <c r="E92" s="37"/>
      <c r="F92" s="192" t="s">
        <v>172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125</v>
      </c>
      <c r="AU92" s="18" t="s">
        <v>85</v>
      </c>
    </row>
    <row r="93" spans="1:65" s="13" customFormat="1" ht="11.25">
      <c r="B93" s="200"/>
      <c r="C93" s="201"/>
      <c r="D93" s="187" t="s">
        <v>164</v>
      </c>
      <c r="E93" s="202" t="s">
        <v>19</v>
      </c>
      <c r="F93" s="203" t="s">
        <v>173</v>
      </c>
      <c r="G93" s="201"/>
      <c r="H93" s="204">
        <v>32.619999999999997</v>
      </c>
      <c r="I93" s="205"/>
      <c r="J93" s="201"/>
      <c r="K93" s="201"/>
      <c r="L93" s="206"/>
      <c r="M93" s="207"/>
      <c r="N93" s="208"/>
      <c r="O93" s="208"/>
      <c r="P93" s="208"/>
      <c r="Q93" s="208"/>
      <c r="R93" s="208"/>
      <c r="S93" s="208"/>
      <c r="T93" s="209"/>
      <c r="AT93" s="210" t="s">
        <v>164</v>
      </c>
      <c r="AU93" s="210" t="s">
        <v>85</v>
      </c>
      <c r="AV93" s="13" t="s">
        <v>85</v>
      </c>
      <c r="AW93" s="13" t="s">
        <v>37</v>
      </c>
      <c r="AX93" s="13" t="s">
        <v>83</v>
      </c>
      <c r="AY93" s="210" t="s">
        <v>115</v>
      </c>
    </row>
    <row r="94" spans="1:65" s="2" customFormat="1" ht="37.9" customHeight="1">
      <c r="A94" s="35"/>
      <c r="B94" s="36"/>
      <c r="C94" s="174" t="s">
        <v>134</v>
      </c>
      <c r="D94" s="174" t="s">
        <v>118</v>
      </c>
      <c r="E94" s="175" t="s">
        <v>174</v>
      </c>
      <c r="F94" s="176" t="s">
        <v>175</v>
      </c>
      <c r="G94" s="177" t="s">
        <v>140</v>
      </c>
      <c r="H94" s="178">
        <v>101</v>
      </c>
      <c r="I94" s="179"/>
      <c r="J94" s="180">
        <f>ROUND(I94*H94,2)</f>
        <v>0</v>
      </c>
      <c r="K94" s="176" t="s">
        <v>158</v>
      </c>
      <c r="L94" s="40"/>
      <c r="M94" s="181" t="s">
        <v>19</v>
      </c>
      <c r="N94" s="182" t="s">
        <v>46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159</v>
      </c>
      <c r="AT94" s="185" t="s">
        <v>118</v>
      </c>
      <c r="AU94" s="185" t="s">
        <v>85</v>
      </c>
      <c r="AY94" s="18" t="s">
        <v>115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83</v>
      </c>
      <c r="BK94" s="186">
        <f>ROUND(I94*H94,2)</f>
        <v>0</v>
      </c>
      <c r="BL94" s="18" t="s">
        <v>159</v>
      </c>
      <c r="BM94" s="185" t="s">
        <v>176</v>
      </c>
    </row>
    <row r="95" spans="1:65" s="2" customFormat="1" ht="29.25">
      <c r="A95" s="35"/>
      <c r="B95" s="36"/>
      <c r="C95" s="37"/>
      <c r="D95" s="187" t="s">
        <v>124</v>
      </c>
      <c r="E95" s="37"/>
      <c r="F95" s="188" t="s">
        <v>177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124</v>
      </c>
      <c r="AU95" s="18" t="s">
        <v>85</v>
      </c>
    </row>
    <row r="96" spans="1:65" s="2" customFormat="1" ht="11.25">
      <c r="A96" s="35"/>
      <c r="B96" s="36"/>
      <c r="C96" s="37"/>
      <c r="D96" s="198" t="s">
        <v>162</v>
      </c>
      <c r="E96" s="37"/>
      <c r="F96" s="199" t="s">
        <v>178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162</v>
      </c>
      <c r="AU96" s="18" t="s">
        <v>85</v>
      </c>
    </row>
    <row r="97" spans="1:65" s="13" customFormat="1" ht="11.25">
      <c r="B97" s="200"/>
      <c r="C97" s="201"/>
      <c r="D97" s="187" t="s">
        <v>164</v>
      </c>
      <c r="E97" s="202" t="s">
        <v>19</v>
      </c>
      <c r="F97" s="203" t="s">
        <v>143</v>
      </c>
      <c r="G97" s="201"/>
      <c r="H97" s="204">
        <v>101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164</v>
      </c>
      <c r="AU97" s="210" t="s">
        <v>85</v>
      </c>
      <c r="AV97" s="13" t="s">
        <v>85</v>
      </c>
      <c r="AW97" s="13" t="s">
        <v>37</v>
      </c>
      <c r="AX97" s="13" t="s">
        <v>83</v>
      </c>
      <c r="AY97" s="210" t="s">
        <v>115</v>
      </c>
    </row>
    <row r="98" spans="1:65" s="2" customFormat="1" ht="16.5" customHeight="1">
      <c r="A98" s="35"/>
      <c r="B98" s="36"/>
      <c r="C98" s="211" t="s">
        <v>159</v>
      </c>
      <c r="D98" s="211" t="s">
        <v>166</v>
      </c>
      <c r="E98" s="212" t="s">
        <v>179</v>
      </c>
      <c r="F98" s="213" t="s">
        <v>180</v>
      </c>
      <c r="G98" s="214" t="s">
        <v>145</v>
      </c>
      <c r="H98" s="215">
        <v>50.5</v>
      </c>
      <c r="I98" s="216"/>
      <c r="J98" s="217">
        <f>ROUND(I98*H98,2)</f>
        <v>0</v>
      </c>
      <c r="K98" s="213" t="s">
        <v>158</v>
      </c>
      <c r="L98" s="218"/>
      <c r="M98" s="219" t="s">
        <v>19</v>
      </c>
      <c r="N98" s="220" t="s">
        <v>46</v>
      </c>
      <c r="O98" s="65"/>
      <c r="P98" s="183">
        <f>O98*H98</f>
        <v>0</v>
      </c>
      <c r="Q98" s="183">
        <v>0.22</v>
      </c>
      <c r="R98" s="183">
        <f>Q98*H98</f>
        <v>11.11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170</v>
      </c>
      <c r="AT98" s="185" t="s">
        <v>166</v>
      </c>
      <c r="AU98" s="185" t="s">
        <v>85</v>
      </c>
      <c r="AY98" s="18" t="s">
        <v>115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83</v>
      </c>
      <c r="BK98" s="186">
        <f>ROUND(I98*H98,2)</f>
        <v>0</v>
      </c>
      <c r="BL98" s="18" t="s">
        <v>159</v>
      </c>
      <c r="BM98" s="185" t="s">
        <v>181</v>
      </c>
    </row>
    <row r="99" spans="1:65" s="2" customFormat="1" ht="11.25">
      <c r="A99" s="35"/>
      <c r="B99" s="36"/>
      <c r="C99" s="37"/>
      <c r="D99" s="187" t="s">
        <v>124</v>
      </c>
      <c r="E99" s="37"/>
      <c r="F99" s="188" t="s">
        <v>180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124</v>
      </c>
      <c r="AU99" s="18" t="s">
        <v>85</v>
      </c>
    </row>
    <row r="100" spans="1:65" s="13" customFormat="1" ht="11.25">
      <c r="B100" s="200"/>
      <c r="C100" s="201"/>
      <c r="D100" s="187" t="s">
        <v>164</v>
      </c>
      <c r="E100" s="202" t="s">
        <v>19</v>
      </c>
      <c r="F100" s="203" t="s">
        <v>182</v>
      </c>
      <c r="G100" s="201"/>
      <c r="H100" s="204">
        <v>50.5</v>
      </c>
      <c r="I100" s="205"/>
      <c r="J100" s="201"/>
      <c r="K100" s="201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164</v>
      </c>
      <c r="AU100" s="210" t="s">
        <v>85</v>
      </c>
      <c r="AV100" s="13" t="s">
        <v>85</v>
      </c>
      <c r="AW100" s="13" t="s">
        <v>37</v>
      </c>
      <c r="AX100" s="13" t="s">
        <v>83</v>
      </c>
      <c r="AY100" s="210" t="s">
        <v>115</v>
      </c>
    </row>
    <row r="101" spans="1:65" s="2" customFormat="1" ht="33" customHeight="1">
      <c r="A101" s="35"/>
      <c r="B101" s="36"/>
      <c r="C101" s="174" t="s">
        <v>114</v>
      </c>
      <c r="D101" s="174" t="s">
        <v>118</v>
      </c>
      <c r="E101" s="175" t="s">
        <v>183</v>
      </c>
      <c r="F101" s="176" t="s">
        <v>184</v>
      </c>
      <c r="G101" s="177" t="s">
        <v>140</v>
      </c>
      <c r="H101" s="178">
        <v>6517</v>
      </c>
      <c r="I101" s="179"/>
      <c r="J101" s="180">
        <f>ROUND(I101*H101,2)</f>
        <v>0</v>
      </c>
      <c r="K101" s="176" t="s">
        <v>158</v>
      </c>
      <c r="L101" s="40"/>
      <c r="M101" s="181" t="s">
        <v>19</v>
      </c>
      <c r="N101" s="182" t="s">
        <v>46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159</v>
      </c>
      <c r="AT101" s="185" t="s">
        <v>118</v>
      </c>
      <c r="AU101" s="185" t="s">
        <v>85</v>
      </c>
      <c r="AY101" s="18" t="s">
        <v>115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83</v>
      </c>
      <c r="BK101" s="186">
        <f>ROUND(I101*H101,2)</f>
        <v>0</v>
      </c>
      <c r="BL101" s="18" t="s">
        <v>159</v>
      </c>
      <c r="BM101" s="185" t="s">
        <v>185</v>
      </c>
    </row>
    <row r="102" spans="1:65" s="2" customFormat="1" ht="29.25">
      <c r="A102" s="35"/>
      <c r="B102" s="36"/>
      <c r="C102" s="37"/>
      <c r="D102" s="187" t="s">
        <v>124</v>
      </c>
      <c r="E102" s="37"/>
      <c r="F102" s="188" t="s">
        <v>186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124</v>
      </c>
      <c r="AU102" s="18" t="s">
        <v>85</v>
      </c>
    </row>
    <row r="103" spans="1:65" s="2" customFormat="1" ht="11.25">
      <c r="A103" s="35"/>
      <c r="B103" s="36"/>
      <c r="C103" s="37"/>
      <c r="D103" s="198" t="s">
        <v>162</v>
      </c>
      <c r="E103" s="37"/>
      <c r="F103" s="199" t="s">
        <v>187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162</v>
      </c>
      <c r="AU103" s="18" t="s">
        <v>85</v>
      </c>
    </row>
    <row r="104" spans="1:65" s="13" customFormat="1" ht="11.25">
      <c r="B104" s="200"/>
      <c r="C104" s="201"/>
      <c r="D104" s="187" t="s">
        <v>164</v>
      </c>
      <c r="E104" s="202" t="s">
        <v>19</v>
      </c>
      <c r="F104" s="203" t="s">
        <v>139</v>
      </c>
      <c r="G104" s="201"/>
      <c r="H104" s="204">
        <v>6517</v>
      </c>
      <c r="I104" s="205"/>
      <c r="J104" s="201"/>
      <c r="K104" s="201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164</v>
      </c>
      <c r="AU104" s="210" t="s">
        <v>85</v>
      </c>
      <c r="AV104" s="13" t="s">
        <v>85</v>
      </c>
      <c r="AW104" s="13" t="s">
        <v>37</v>
      </c>
      <c r="AX104" s="13" t="s">
        <v>83</v>
      </c>
      <c r="AY104" s="210" t="s">
        <v>115</v>
      </c>
    </row>
    <row r="105" spans="1:65" s="2" customFormat="1" ht="21.75" customHeight="1">
      <c r="A105" s="35"/>
      <c r="B105" s="36"/>
      <c r="C105" s="174" t="s">
        <v>188</v>
      </c>
      <c r="D105" s="174" t="s">
        <v>118</v>
      </c>
      <c r="E105" s="175" t="s">
        <v>189</v>
      </c>
      <c r="F105" s="176" t="s">
        <v>190</v>
      </c>
      <c r="G105" s="177" t="s">
        <v>157</v>
      </c>
      <c r="H105" s="178">
        <v>16310</v>
      </c>
      <c r="I105" s="179"/>
      <c r="J105" s="180">
        <f>ROUND(I105*H105,2)</f>
        <v>0</v>
      </c>
      <c r="K105" s="176" t="s">
        <v>158</v>
      </c>
      <c r="L105" s="40"/>
      <c r="M105" s="181" t="s">
        <v>19</v>
      </c>
      <c r="N105" s="182" t="s">
        <v>46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159</v>
      </c>
      <c r="AT105" s="185" t="s">
        <v>118</v>
      </c>
      <c r="AU105" s="185" t="s">
        <v>85</v>
      </c>
      <c r="AY105" s="18" t="s">
        <v>115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83</v>
      </c>
      <c r="BK105" s="186">
        <f>ROUND(I105*H105,2)</f>
        <v>0</v>
      </c>
      <c r="BL105" s="18" t="s">
        <v>159</v>
      </c>
      <c r="BM105" s="185" t="s">
        <v>191</v>
      </c>
    </row>
    <row r="106" spans="1:65" s="2" customFormat="1" ht="11.25">
      <c r="A106" s="35"/>
      <c r="B106" s="36"/>
      <c r="C106" s="37"/>
      <c r="D106" s="187" t="s">
        <v>124</v>
      </c>
      <c r="E106" s="37"/>
      <c r="F106" s="188" t="s">
        <v>192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124</v>
      </c>
      <c r="AU106" s="18" t="s">
        <v>85</v>
      </c>
    </row>
    <row r="107" spans="1:65" s="2" customFormat="1" ht="11.25">
      <c r="A107" s="35"/>
      <c r="B107" s="36"/>
      <c r="C107" s="37"/>
      <c r="D107" s="198" t="s">
        <v>162</v>
      </c>
      <c r="E107" s="37"/>
      <c r="F107" s="199" t="s">
        <v>193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162</v>
      </c>
      <c r="AU107" s="18" t="s">
        <v>85</v>
      </c>
    </row>
    <row r="108" spans="1:65" s="13" customFormat="1" ht="11.25">
      <c r="B108" s="200"/>
      <c r="C108" s="201"/>
      <c r="D108" s="187" t="s">
        <v>164</v>
      </c>
      <c r="E108" s="202" t="s">
        <v>19</v>
      </c>
      <c r="F108" s="203" t="s">
        <v>165</v>
      </c>
      <c r="G108" s="201"/>
      <c r="H108" s="204">
        <v>16310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164</v>
      </c>
      <c r="AU108" s="210" t="s">
        <v>85</v>
      </c>
      <c r="AV108" s="13" t="s">
        <v>85</v>
      </c>
      <c r="AW108" s="13" t="s">
        <v>37</v>
      </c>
      <c r="AX108" s="13" t="s">
        <v>83</v>
      </c>
      <c r="AY108" s="210" t="s">
        <v>115</v>
      </c>
    </row>
    <row r="109" spans="1:65" s="2" customFormat="1" ht="21.75" customHeight="1">
      <c r="A109" s="35"/>
      <c r="B109" s="36"/>
      <c r="C109" s="174" t="s">
        <v>194</v>
      </c>
      <c r="D109" s="174" t="s">
        <v>118</v>
      </c>
      <c r="E109" s="175" t="s">
        <v>195</v>
      </c>
      <c r="F109" s="176" t="s">
        <v>196</v>
      </c>
      <c r="G109" s="177" t="s">
        <v>157</v>
      </c>
      <c r="H109" s="178">
        <v>16310</v>
      </c>
      <c r="I109" s="179"/>
      <c r="J109" s="180">
        <f>ROUND(I109*H109,2)</f>
        <v>0</v>
      </c>
      <c r="K109" s="176" t="s">
        <v>158</v>
      </c>
      <c r="L109" s="40"/>
      <c r="M109" s="181" t="s">
        <v>19</v>
      </c>
      <c r="N109" s="182" t="s">
        <v>46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159</v>
      </c>
      <c r="AT109" s="185" t="s">
        <v>118</v>
      </c>
      <c r="AU109" s="185" t="s">
        <v>85</v>
      </c>
      <c r="AY109" s="18" t="s">
        <v>115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83</v>
      </c>
      <c r="BK109" s="186">
        <f>ROUND(I109*H109,2)</f>
        <v>0</v>
      </c>
      <c r="BL109" s="18" t="s">
        <v>159</v>
      </c>
      <c r="BM109" s="185" t="s">
        <v>197</v>
      </c>
    </row>
    <row r="110" spans="1:65" s="2" customFormat="1" ht="11.25">
      <c r="A110" s="35"/>
      <c r="B110" s="36"/>
      <c r="C110" s="37"/>
      <c r="D110" s="187" t="s">
        <v>124</v>
      </c>
      <c r="E110" s="37"/>
      <c r="F110" s="188" t="s">
        <v>198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124</v>
      </c>
      <c r="AU110" s="18" t="s">
        <v>85</v>
      </c>
    </row>
    <row r="111" spans="1:65" s="2" customFormat="1" ht="11.25">
      <c r="A111" s="35"/>
      <c r="B111" s="36"/>
      <c r="C111" s="37"/>
      <c r="D111" s="198" t="s">
        <v>162</v>
      </c>
      <c r="E111" s="37"/>
      <c r="F111" s="199" t="s">
        <v>199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162</v>
      </c>
      <c r="AU111" s="18" t="s">
        <v>85</v>
      </c>
    </row>
    <row r="112" spans="1:65" s="13" customFormat="1" ht="11.25">
      <c r="B112" s="200"/>
      <c r="C112" s="201"/>
      <c r="D112" s="187" t="s">
        <v>164</v>
      </c>
      <c r="E112" s="202" t="s">
        <v>19</v>
      </c>
      <c r="F112" s="203" t="s">
        <v>165</v>
      </c>
      <c r="G112" s="201"/>
      <c r="H112" s="204">
        <v>16310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164</v>
      </c>
      <c r="AU112" s="210" t="s">
        <v>85</v>
      </c>
      <c r="AV112" s="13" t="s">
        <v>85</v>
      </c>
      <c r="AW112" s="13" t="s">
        <v>37</v>
      </c>
      <c r="AX112" s="13" t="s">
        <v>83</v>
      </c>
      <c r="AY112" s="210" t="s">
        <v>115</v>
      </c>
    </row>
    <row r="113" spans="1:65" s="2" customFormat="1" ht="16.5" customHeight="1">
      <c r="A113" s="35"/>
      <c r="B113" s="36"/>
      <c r="C113" s="174" t="s">
        <v>170</v>
      </c>
      <c r="D113" s="174" t="s">
        <v>118</v>
      </c>
      <c r="E113" s="175" t="s">
        <v>200</v>
      </c>
      <c r="F113" s="176" t="s">
        <v>201</v>
      </c>
      <c r="G113" s="177" t="s">
        <v>157</v>
      </c>
      <c r="H113" s="178">
        <v>16310</v>
      </c>
      <c r="I113" s="179"/>
      <c r="J113" s="180">
        <f>ROUND(I113*H113,2)</f>
        <v>0</v>
      </c>
      <c r="K113" s="176" t="s">
        <v>158</v>
      </c>
      <c r="L113" s="40"/>
      <c r="M113" s="181" t="s">
        <v>19</v>
      </c>
      <c r="N113" s="182" t="s">
        <v>46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159</v>
      </c>
      <c r="AT113" s="185" t="s">
        <v>118</v>
      </c>
      <c r="AU113" s="185" t="s">
        <v>85</v>
      </c>
      <c r="AY113" s="18" t="s">
        <v>115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83</v>
      </c>
      <c r="BK113" s="186">
        <f>ROUND(I113*H113,2)</f>
        <v>0</v>
      </c>
      <c r="BL113" s="18" t="s">
        <v>159</v>
      </c>
      <c r="BM113" s="185" t="s">
        <v>202</v>
      </c>
    </row>
    <row r="114" spans="1:65" s="2" customFormat="1" ht="11.25">
      <c r="A114" s="35"/>
      <c r="B114" s="36"/>
      <c r="C114" s="37"/>
      <c r="D114" s="187" t="s">
        <v>124</v>
      </c>
      <c r="E114" s="37"/>
      <c r="F114" s="188" t="s">
        <v>203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124</v>
      </c>
      <c r="AU114" s="18" t="s">
        <v>85</v>
      </c>
    </row>
    <row r="115" spans="1:65" s="2" customFormat="1" ht="11.25">
      <c r="A115" s="35"/>
      <c r="B115" s="36"/>
      <c r="C115" s="37"/>
      <c r="D115" s="198" t="s">
        <v>162</v>
      </c>
      <c r="E115" s="37"/>
      <c r="F115" s="199" t="s">
        <v>204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162</v>
      </c>
      <c r="AU115" s="18" t="s">
        <v>85</v>
      </c>
    </row>
    <row r="116" spans="1:65" s="13" customFormat="1" ht="11.25">
      <c r="B116" s="200"/>
      <c r="C116" s="201"/>
      <c r="D116" s="187" t="s">
        <v>164</v>
      </c>
      <c r="E116" s="202" t="s">
        <v>19</v>
      </c>
      <c r="F116" s="203" t="s">
        <v>165</v>
      </c>
      <c r="G116" s="201"/>
      <c r="H116" s="204">
        <v>16310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164</v>
      </c>
      <c r="AU116" s="210" t="s">
        <v>85</v>
      </c>
      <c r="AV116" s="13" t="s">
        <v>85</v>
      </c>
      <c r="AW116" s="13" t="s">
        <v>37</v>
      </c>
      <c r="AX116" s="13" t="s">
        <v>83</v>
      </c>
      <c r="AY116" s="210" t="s">
        <v>115</v>
      </c>
    </row>
    <row r="117" spans="1:65" s="2" customFormat="1" ht="21.75" customHeight="1">
      <c r="A117" s="35"/>
      <c r="B117" s="36"/>
      <c r="C117" s="174" t="s">
        <v>205</v>
      </c>
      <c r="D117" s="174" t="s">
        <v>118</v>
      </c>
      <c r="E117" s="175" t="s">
        <v>206</v>
      </c>
      <c r="F117" s="176" t="s">
        <v>207</v>
      </c>
      <c r="G117" s="177" t="s">
        <v>208</v>
      </c>
      <c r="H117" s="178">
        <v>1.631</v>
      </c>
      <c r="I117" s="179"/>
      <c r="J117" s="180">
        <f>ROUND(I117*H117,2)</f>
        <v>0</v>
      </c>
      <c r="K117" s="176" t="s">
        <v>158</v>
      </c>
      <c r="L117" s="40"/>
      <c r="M117" s="181" t="s">
        <v>19</v>
      </c>
      <c r="N117" s="182" t="s">
        <v>46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159</v>
      </c>
      <c r="AT117" s="185" t="s">
        <v>118</v>
      </c>
      <c r="AU117" s="185" t="s">
        <v>85</v>
      </c>
      <c r="AY117" s="18" t="s">
        <v>115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83</v>
      </c>
      <c r="BK117" s="186">
        <f>ROUND(I117*H117,2)</f>
        <v>0</v>
      </c>
      <c r="BL117" s="18" t="s">
        <v>159</v>
      </c>
      <c r="BM117" s="185" t="s">
        <v>209</v>
      </c>
    </row>
    <row r="118" spans="1:65" s="2" customFormat="1" ht="19.5">
      <c r="A118" s="35"/>
      <c r="B118" s="36"/>
      <c r="C118" s="37"/>
      <c r="D118" s="187" t="s">
        <v>124</v>
      </c>
      <c r="E118" s="37"/>
      <c r="F118" s="188" t="s">
        <v>210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124</v>
      </c>
      <c r="AU118" s="18" t="s">
        <v>85</v>
      </c>
    </row>
    <row r="119" spans="1:65" s="2" customFormat="1" ht="11.25">
      <c r="A119" s="35"/>
      <c r="B119" s="36"/>
      <c r="C119" s="37"/>
      <c r="D119" s="198" t="s">
        <v>162</v>
      </c>
      <c r="E119" s="37"/>
      <c r="F119" s="199" t="s">
        <v>211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162</v>
      </c>
      <c r="AU119" s="18" t="s">
        <v>85</v>
      </c>
    </row>
    <row r="120" spans="1:65" s="13" customFormat="1" ht="11.25">
      <c r="B120" s="200"/>
      <c r="C120" s="201"/>
      <c r="D120" s="187" t="s">
        <v>164</v>
      </c>
      <c r="E120" s="202" t="s">
        <v>19</v>
      </c>
      <c r="F120" s="203" t="s">
        <v>212</v>
      </c>
      <c r="G120" s="201"/>
      <c r="H120" s="204">
        <v>1.631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164</v>
      </c>
      <c r="AU120" s="210" t="s">
        <v>85</v>
      </c>
      <c r="AV120" s="13" t="s">
        <v>85</v>
      </c>
      <c r="AW120" s="13" t="s">
        <v>37</v>
      </c>
      <c r="AX120" s="13" t="s">
        <v>83</v>
      </c>
      <c r="AY120" s="210" t="s">
        <v>115</v>
      </c>
    </row>
    <row r="121" spans="1:65" s="2" customFormat="1" ht="24.2" customHeight="1">
      <c r="A121" s="35"/>
      <c r="B121" s="36"/>
      <c r="C121" s="174" t="s">
        <v>213</v>
      </c>
      <c r="D121" s="174" t="s">
        <v>118</v>
      </c>
      <c r="E121" s="175" t="s">
        <v>214</v>
      </c>
      <c r="F121" s="176" t="s">
        <v>215</v>
      </c>
      <c r="G121" s="177" t="s">
        <v>208</v>
      </c>
      <c r="H121" s="178">
        <v>1.631</v>
      </c>
      <c r="I121" s="179"/>
      <c r="J121" s="180">
        <f>ROUND(I121*H121,2)</f>
        <v>0</v>
      </c>
      <c r="K121" s="176" t="s">
        <v>158</v>
      </c>
      <c r="L121" s="40"/>
      <c r="M121" s="181" t="s">
        <v>19</v>
      </c>
      <c r="N121" s="182" t="s">
        <v>46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159</v>
      </c>
      <c r="AT121" s="185" t="s">
        <v>118</v>
      </c>
      <c r="AU121" s="185" t="s">
        <v>85</v>
      </c>
      <c r="AY121" s="18" t="s">
        <v>115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83</v>
      </c>
      <c r="BK121" s="186">
        <f>ROUND(I121*H121,2)</f>
        <v>0</v>
      </c>
      <c r="BL121" s="18" t="s">
        <v>159</v>
      </c>
      <c r="BM121" s="185" t="s">
        <v>216</v>
      </c>
    </row>
    <row r="122" spans="1:65" s="2" customFormat="1" ht="19.5">
      <c r="A122" s="35"/>
      <c r="B122" s="36"/>
      <c r="C122" s="37"/>
      <c r="D122" s="187" t="s">
        <v>124</v>
      </c>
      <c r="E122" s="37"/>
      <c r="F122" s="188" t="s">
        <v>217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124</v>
      </c>
      <c r="AU122" s="18" t="s">
        <v>85</v>
      </c>
    </row>
    <row r="123" spans="1:65" s="2" customFormat="1" ht="11.25">
      <c r="A123" s="35"/>
      <c r="B123" s="36"/>
      <c r="C123" s="37"/>
      <c r="D123" s="198" t="s">
        <v>162</v>
      </c>
      <c r="E123" s="37"/>
      <c r="F123" s="199" t="s">
        <v>218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162</v>
      </c>
      <c r="AU123" s="18" t="s">
        <v>85</v>
      </c>
    </row>
    <row r="124" spans="1:65" s="13" customFormat="1" ht="11.25">
      <c r="B124" s="200"/>
      <c r="C124" s="201"/>
      <c r="D124" s="187" t="s">
        <v>164</v>
      </c>
      <c r="E124" s="202" t="s">
        <v>19</v>
      </c>
      <c r="F124" s="203" t="s">
        <v>212</v>
      </c>
      <c r="G124" s="201"/>
      <c r="H124" s="204">
        <v>1.631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164</v>
      </c>
      <c r="AU124" s="210" t="s">
        <v>85</v>
      </c>
      <c r="AV124" s="13" t="s">
        <v>85</v>
      </c>
      <c r="AW124" s="13" t="s">
        <v>37</v>
      </c>
      <c r="AX124" s="13" t="s">
        <v>83</v>
      </c>
      <c r="AY124" s="210" t="s">
        <v>115</v>
      </c>
    </row>
    <row r="125" spans="1:65" s="2" customFormat="1" ht="24.2" customHeight="1">
      <c r="A125" s="35"/>
      <c r="B125" s="36"/>
      <c r="C125" s="174" t="s">
        <v>219</v>
      </c>
      <c r="D125" s="174" t="s">
        <v>118</v>
      </c>
      <c r="E125" s="175" t="s">
        <v>220</v>
      </c>
      <c r="F125" s="176" t="s">
        <v>221</v>
      </c>
      <c r="G125" s="177" t="s">
        <v>140</v>
      </c>
      <c r="H125" s="178">
        <v>6517</v>
      </c>
      <c r="I125" s="179"/>
      <c r="J125" s="180">
        <f>ROUND(I125*H125,2)</f>
        <v>0</v>
      </c>
      <c r="K125" s="176" t="s">
        <v>158</v>
      </c>
      <c r="L125" s="40"/>
      <c r="M125" s="181" t="s">
        <v>19</v>
      </c>
      <c r="N125" s="182" t="s">
        <v>46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159</v>
      </c>
      <c r="AT125" s="185" t="s">
        <v>118</v>
      </c>
      <c r="AU125" s="185" t="s">
        <v>85</v>
      </c>
      <c r="AY125" s="18" t="s">
        <v>115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83</v>
      </c>
      <c r="BK125" s="186">
        <f>ROUND(I125*H125,2)</f>
        <v>0</v>
      </c>
      <c r="BL125" s="18" t="s">
        <v>159</v>
      </c>
      <c r="BM125" s="185" t="s">
        <v>222</v>
      </c>
    </row>
    <row r="126" spans="1:65" s="2" customFormat="1" ht="19.5">
      <c r="A126" s="35"/>
      <c r="B126" s="36"/>
      <c r="C126" s="37"/>
      <c r="D126" s="187" t="s">
        <v>124</v>
      </c>
      <c r="E126" s="37"/>
      <c r="F126" s="188" t="s">
        <v>223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124</v>
      </c>
      <c r="AU126" s="18" t="s">
        <v>85</v>
      </c>
    </row>
    <row r="127" spans="1:65" s="2" customFormat="1" ht="11.25">
      <c r="A127" s="35"/>
      <c r="B127" s="36"/>
      <c r="C127" s="37"/>
      <c r="D127" s="198" t="s">
        <v>162</v>
      </c>
      <c r="E127" s="37"/>
      <c r="F127" s="199" t="s">
        <v>224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162</v>
      </c>
      <c r="AU127" s="18" t="s">
        <v>85</v>
      </c>
    </row>
    <row r="128" spans="1:65" s="13" customFormat="1" ht="11.25">
      <c r="B128" s="200"/>
      <c r="C128" s="201"/>
      <c r="D128" s="187" t="s">
        <v>164</v>
      </c>
      <c r="E128" s="202" t="s">
        <v>139</v>
      </c>
      <c r="F128" s="203" t="s">
        <v>225</v>
      </c>
      <c r="G128" s="201"/>
      <c r="H128" s="204">
        <v>6517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164</v>
      </c>
      <c r="AU128" s="210" t="s">
        <v>85</v>
      </c>
      <c r="AV128" s="13" t="s">
        <v>85</v>
      </c>
      <c r="AW128" s="13" t="s">
        <v>37</v>
      </c>
      <c r="AX128" s="13" t="s">
        <v>83</v>
      </c>
      <c r="AY128" s="210" t="s">
        <v>115</v>
      </c>
    </row>
    <row r="129" spans="1:65" s="2" customFormat="1" ht="16.5" customHeight="1">
      <c r="A129" s="35"/>
      <c r="B129" s="36"/>
      <c r="C129" s="211" t="s">
        <v>8</v>
      </c>
      <c r="D129" s="211" t="s">
        <v>166</v>
      </c>
      <c r="E129" s="212" t="s">
        <v>226</v>
      </c>
      <c r="F129" s="213" t="s">
        <v>227</v>
      </c>
      <c r="G129" s="214" t="s">
        <v>140</v>
      </c>
      <c r="H129" s="215">
        <v>1700</v>
      </c>
      <c r="I129" s="216"/>
      <c r="J129" s="217">
        <f>ROUND(I129*H129,2)</f>
        <v>0</v>
      </c>
      <c r="K129" s="213" t="s">
        <v>19</v>
      </c>
      <c r="L129" s="218"/>
      <c r="M129" s="219" t="s">
        <v>19</v>
      </c>
      <c r="N129" s="220" t="s">
        <v>46</v>
      </c>
      <c r="O129" s="65"/>
      <c r="P129" s="183">
        <f>O129*H129</f>
        <v>0</v>
      </c>
      <c r="Q129" s="183">
        <v>8.9999999999999993E-3</v>
      </c>
      <c r="R129" s="183">
        <f>Q129*H129</f>
        <v>15.299999999999999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170</v>
      </c>
      <c r="AT129" s="185" t="s">
        <v>166</v>
      </c>
      <c r="AU129" s="185" t="s">
        <v>85</v>
      </c>
      <c r="AY129" s="18" t="s">
        <v>115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83</v>
      </c>
      <c r="BK129" s="186">
        <f>ROUND(I129*H129,2)</f>
        <v>0</v>
      </c>
      <c r="BL129" s="18" t="s">
        <v>159</v>
      </c>
      <c r="BM129" s="185" t="s">
        <v>228</v>
      </c>
    </row>
    <row r="130" spans="1:65" s="2" customFormat="1" ht="11.25">
      <c r="A130" s="35"/>
      <c r="B130" s="36"/>
      <c r="C130" s="37"/>
      <c r="D130" s="187" t="s">
        <v>124</v>
      </c>
      <c r="E130" s="37"/>
      <c r="F130" s="188" t="s">
        <v>227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124</v>
      </c>
      <c r="AU130" s="18" t="s">
        <v>85</v>
      </c>
    </row>
    <row r="131" spans="1:65" s="13" customFormat="1" ht="11.25">
      <c r="B131" s="200"/>
      <c r="C131" s="201"/>
      <c r="D131" s="187" t="s">
        <v>164</v>
      </c>
      <c r="E131" s="202" t="s">
        <v>19</v>
      </c>
      <c r="F131" s="203" t="s">
        <v>229</v>
      </c>
      <c r="G131" s="201"/>
      <c r="H131" s="204">
        <v>1700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164</v>
      </c>
      <c r="AU131" s="210" t="s">
        <v>85</v>
      </c>
      <c r="AV131" s="13" t="s">
        <v>85</v>
      </c>
      <c r="AW131" s="13" t="s">
        <v>37</v>
      </c>
      <c r="AX131" s="13" t="s">
        <v>83</v>
      </c>
      <c r="AY131" s="210" t="s">
        <v>115</v>
      </c>
    </row>
    <row r="132" spans="1:65" s="2" customFormat="1" ht="16.5" customHeight="1">
      <c r="A132" s="35"/>
      <c r="B132" s="36"/>
      <c r="C132" s="211" t="s">
        <v>230</v>
      </c>
      <c r="D132" s="211" t="s">
        <v>166</v>
      </c>
      <c r="E132" s="212" t="s">
        <v>231</v>
      </c>
      <c r="F132" s="213" t="s">
        <v>232</v>
      </c>
      <c r="G132" s="214" t="s">
        <v>140</v>
      </c>
      <c r="H132" s="215">
        <v>1417</v>
      </c>
      <c r="I132" s="216"/>
      <c r="J132" s="217">
        <f>ROUND(I132*H132,2)</f>
        <v>0</v>
      </c>
      <c r="K132" s="213" t="s">
        <v>19</v>
      </c>
      <c r="L132" s="218"/>
      <c r="M132" s="219" t="s">
        <v>19</v>
      </c>
      <c r="N132" s="220" t="s">
        <v>46</v>
      </c>
      <c r="O132" s="65"/>
      <c r="P132" s="183">
        <f>O132*H132</f>
        <v>0</v>
      </c>
      <c r="Q132" s="183">
        <v>8.9999999999999993E-3</v>
      </c>
      <c r="R132" s="183">
        <f>Q132*H132</f>
        <v>12.752999999999998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170</v>
      </c>
      <c r="AT132" s="185" t="s">
        <v>166</v>
      </c>
      <c r="AU132" s="185" t="s">
        <v>85</v>
      </c>
      <c r="AY132" s="18" t="s">
        <v>115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83</v>
      </c>
      <c r="BK132" s="186">
        <f>ROUND(I132*H132,2)</f>
        <v>0</v>
      </c>
      <c r="BL132" s="18" t="s">
        <v>159</v>
      </c>
      <c r="BM132" s="185" t="s">
        <v>233</v>
      </c>
    </row>
    <row r="133" spans="1:65" s="2" customFormat="1" ht="11.25">
      <c r="A133" s="35"/>
      <c r="B133" s="36"/>
      <c r="C133" s="37"/>
      <c r="D133" s="187" t="s">
        <v>124</v>
      </c>
      <c r="E133" s="37"/>
      <c r="F133" s="188" t="s">
        <v>232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124</v>
      </c>
      <c r="AU133" s="18" t="s">
        <v>85</v>
      </c>
    </row>
    <row r="134" spans="1:65" s="13" customFormat="1" ht="11.25">
      <c r="B134" s="200"/>
      <c r="C134" s="201"/>
      <c r="D134" s="187" t="s">
        <v>164</v>
      </c>
      <c r="E134" s="202" t="s">
        <v>19</v>
      </c>
      <c r="F134" s="203" t="s">
        <v>234</v>
      </c>
      <c r="G134" s="201"/>
      <c r="H134" s="204">
        <v>1417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164</v>
      </c>
      <c r="AU134" s="210" t="s">
        <v>85</v>
      </c>
      <c r="AV134" s="13" t="s">
        <v>85</v>
      </c>
      <c r="AW134" s="13" t="s">
        <v>37</v>
      </c>
      <c r="AX134" s="13" t="s">
        <v>83</v>
      </c>
      <c r="AY134" s="210" t="s">
        <v>115</v>
      </c>
    </row>
    <row r="135" spans="1:65" s="2" customFormat="1" ht="16.5" customHeight="1">
      <c r="A135" s="35"/>
      <c r="B135" s="36"/>
      <c r="C135" s="211" t="s">
        <v>235</v>
      </c>
      <c r="D135" s="211" t="s">
        <v>166</v>
      </c>
      <c r="E135" s="212" t="s">
        <v>236</v>
      </c>
      <c r="F135" s="213" t="s">
        <v>237</v>
      </c>
      <c r="G135" s="214" t="s">
        <v>140</v>
      </c>
      <c r="H135" s="215">
        <v>1700</v>
      </c>
      <c r="I135" s="216"/>
      <c r="J135" s="217">
        <f>ROUND(I135*H135,2)</f>
        <v>0</v>
      </c>
      <c r="K135" s="213" t="s">
        <v>19</v>
      </c>
      <c r="L135" s="218"/>
      <c r="M135" s="219" t="s">
        <v>19</v>
      </c>
      <c r="N135" s="220" t="s">
        <v>46</v>
      </c>
      <c r="O135" s="65"/>
      <c r="P135" s="183">
        <f>O135*H135</f>
        <v>0</v>
      </c>
      <c r="Q135" s="183">
        <v>8.9999999999999993E-3</v>
      </c>
      <c r="R135" s="183">
        <f>Q135*H135</f>
        <v>15.299999999999999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170</v>
      </c>
      <c r="AT135" s="185" t="s">
        <v>166</v>
      </c>
      <c r="AU135" s="185" t="s">
        <v>85</v>
      </c>
      <c r="AY135" s="18" t="s">
        <v>115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83</v>
      </c>
      <c r="BK135" s="186">
        <f>ROUND(I135*H135,2)</f>
        <v>0</v>
      </c>
      <c r="BL135" s="18" t="s">
        <v>159</v>
      </c>
      <c r="BM135" s="185" t="s">
        <v>238</v>
      </c>
    </row>
    <row r="136" spans="1:65" s="2" customFormat="1" ht="11.25">
      <c r="A136" s="35"/>
      <c r="B136" s="36"/>
      <c r="C136" s="37"/>
      <c r="D136" s="187" t="s">
        <v>124</v>
      </c>
      <c r="E136" s="37"/>
      <c r="F136" s="188" t="s">
        <v>237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124</v>
      </c>
      <c r="AU136" s="18" t="s">
        <v>85</v>
      </c>
    </row>
    <row r="137" spans="1:65" s="13" customFormat="1" ht="11.25">
      <c r="B137" s="200"/>
      <c r="C137" s="201"/>
      <c r="D137" s="187" t="s">
        <v>164</v>
      </c>
      <c r="E137" s="202" t="s">
        <v>19</v>
      </c>
      <c r="F137" s="203" t="s">
        <v>229</v>
      </c>
      <c r="G137" s="201"/>
      <c r="H137" s="204">
        <v>1700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164</v>
      </c>
      <c r="AU137" s="210" t="s">
        <v>85</v>
      </c>
      <c r="AV137" s="13" t="s">
        <v>85</v>
      </c>
      <c r="AW137" s="13" t="s">
        <v>37</v>
      </c>
      <c r="AX137" s="13" t="s">
        <v>83</v>
      </c>
      <c r="AY137" s="210" t="s">
        <v>115</v>
      </c>
    </row>
    <row r="138" spans="1:65" s="2" customFormat="1" ht="16.5" customHeight="1">
      <c r="A138" s="35"/>
      <c r="B138" s="36"/>
      <c r="C138" s="211" t="s">
        <v>239</v>
      </c>
      <c r="D138" s="211" t="s">
        <v>166</v>
      </c>
      <c r="E138" s="212" t="s">
        <v>240</v>
      </c>
      <c r="F138" s="213" t="s">
        <v>241</v>
      </c>
      <c r="G138" s="214" t="s">
        <v>140</v>
      </c>
      <c r="H138" s="215">
        <v>1700</v>
      </c>
      <c r="I138" s="216"/>
      <c r="J138" s="217">
        <f>ROUND(I138*H138,2)</f>
        <v>0</v>
      </c>
      <c r="K138" s="213" t="s">
        <v>19</v>
      </c>
      <c r="L138" s="218"/>
      <c r="M138" s="219" t="s">
        <v>19</v>
      </c>
      <c r="N138" s="220" t="s">
        <v>46</v>
      </c>
      <c r="O138" s="65"/>
      <c r="P138" s="183">
        <f>O138*H138</f>
        <v>0</v>
      </c>
      <c r="Q138" s="183">
        <v>8.9999999999999993E-3</v>
      </c>
      <c r="R138" s="183">
        <f>Q138*H138</f>
        <v>15.299999999999999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170</v>
      </c>
      <c r="AT138" s="185" t="s">
        <v>166</v>
      </c>
      <c r="AU138" s="185" t="s">
        <v>85</v>
      </c>
      <c r="AY138" s="18" t="s">
        <v>115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83</v>
      </c>
      <c r="BK138" s="186">
        <f>ROUND(I138*H138,2)</f>
        <v>0</v>
      </c>
      <c r="BL138" s="18" t="s">
        <v>159</v>
      </c>
      <c r="BM138" s="185" t="s">
        <v>242</v>
      </c>
    </row>
    <row r="139" spans="1:65" s="2" customFormat="1" ht="11.25">
      <c r="A139" s="35"/>
      <c r="B139" s="36"/>
      <c r="C139" s="37"/>
      <c r="D139" s="187" t="s">
        <v>124</v>
      </c>
      <c r="E139" s="37"/>
      <c r="F139" s="188" t="s">
        <v>241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124</v>
      </c>
      <c r="AU139" s="18" t="s">
        <v>85</v>
      </c>
    </row>
    <row r="140" spans="1:65" s="13" customFormat="1" ht="11.25">
      <c r="B140" s="200"/>
      <c r="C140" s="201"/>
      <c r="D140" s="187" t="s">
        <v>164</v>
      </c>
      <c r="E140" s="202" t="s">
        <v>19</v>
      </c>
      <c r="F140" s="203" t="s">
        <v>229</v>
      </c>
      <c r="G140" s="201"/>
      <c r="H140" s="204">
        <v>1700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164</v>
      </c>
      <c r="AU140" s="210" t="s">
        <v>85</v>
      </c>
      <c r="AV140" s="13" t="s">
        <v>85</v>
      </c>
      <c r="AW140" s="13" t="s">
        <v>37</v>
      </c>
      <c r="AX140" s="13" t="s">
        <v>83</v>
      </c>
      <c r="AY140" s="210" t="s">
        <v>115</v>
      </c>
    </row>
    <row r="141" spans="1:65" s="2" customFormat="1" ht="24.2" customHeight="1">
      <c r="A141" s="35"/>
      <c r="B141" s="36"/>
      <c r="C141" s="174" t="s">
        <v>243</v>
      </c>
      <c r="D141" s="174" t="s">
        <v>118</v>
      </c>
      <c r="E141" s="175" t="s">
        <v>244</v>
      </c>
      <c r="F141" s="176" t="s">
        <v>245</v>
      </c>
      <c r="G141" s="177" t="s">
        <v>140</v>
      </c>
      <c r="H141" s="178">
        <v>101</v>
      </c>
      <c r="I141" s="179"/>
      <c r="J141" s="180">
        <f>ROUND(I141*H141,2)</f>
        <v>0</v>
      </c>
      <c r="K141" s="176" t="s">
        <v>158</v>
      </c>
      <c r="L141" s="40"/>
      <c r="M141" s="181" t="s">
        <v>19</v>
      </c>
      <c r="N141" s="182" t="s">
        <v>46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159</v>
      </c>
      <c r="AT141" s="185" t="s">
        <v>118</v>
      </c>
      <c r="AU141" s="185" t="s">
        <v>85</v>
      </c>
      <c r="AY141" s="18" t="s">
        <v>115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83</v>
      </c>
      <c r="BK141" s="186">
        <f>ROUND(I141*H141,2)</f>
        <v>0</v>
      </c>
      <c r="BL141" s="18" t="s">
        <v>159</v>
      </c>
      <c r="BM141" s="185" t="s">
        <v>246</v>
      </c>
    </row>
    <row r="142" spans="1:65" s="2" customFormat="1" ht="19.5">
      <c r="A142" s="35"/>
      <c r="B142" s="36"/>
      <c r="C142" s="37"/>
      <c r="D142" s="187" t="s">
        <v>124</v>
      </c>
      <c r="E142" s="37"/>
      <c r="F142" s="188" t="s">
        <v>247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124</v>
      </c>
      <c r="AU142" s="18" t="s">
        <v>85</v>
      </c>
    </row>
    <row r="143" spans="1:65" s="2" customFormat="1" ht="11.25">
      <c r="A143" s="35"/>
      <c r="B143" s="36"/>
      <c r="C143" s="37"/>
      <c r="D143" s="198" t="s">
        <v>162</v>
      </c>
      <c r="E143" s="37"/>
      <c r="F143" s="199" t="s">
        <v>248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162</v>
      </c>
      <c r="AU143" s="18" t="s">
        <v>85</v>
      </c>
    </row>
    <row r="144" spans="1:65" s="13" customFormat="1" ht="11.25">
      <c r="B144" s="200"/>
      <c r="C144" s="201"/>
      <c r="D144" s="187" t="s">
        <v>164</v>
      </c>
      <c r="E144" s="202" t="s">
        <v>142</v>
      </c>
      <c r="F144" s="203" t="s">
        <v>249</v>
      </c>
      <c r="G144" s="201"/>
      <c r="H144" s="204">
        <v>101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164</v>
      </c>
      <c r="AU144" s="210" t="s">
        <v>85</v>
      </c>
      <c r="AV144" s="13" t="s">
        <v>85</v>
      </c>
      <c r="AW144" s="13" t="s">
        <v>37</v>
      </c>
      <c r="AX144" s="13" t="s">
        <v>83</v>
      </c>
      <c r="AY144" s="210" t="s">
        <v>115</v>
      </c>
    </row>
    <row r="145" spans="1:65" s="2" customFormat="1" ht="16.5" customHeight="1">
      <c r="A145" s="35"/>
      <c r="B145" s="36"/>
      <c r="C145" s="211" t="s">
        <v>250</v>
      </c>
      <c r="D145" s="211" t="s">
        <v>166</v>
      </c>
      <c r="E145" s="212" t="s">
        <v>251</v>
      </c>
      <c r="F145" s="213" t="s">
        <v>252</v>
      </c>
      <c r="G145" s="214" t="s">
        <v>140</v>
      </c>
      <c r="H145" s="215">
        <v>27</v>
      </c>
      <c r="I145" s="216"/>
      <c r="J145" s="217">
        <f>ROUND(I145*H145,2)</f>
        <v>0</v>
      </c>
      <c r="K145" s="213" t="s">
        <v>19</v>
      </c>
      <c r="L145" s="218"/>
      <c r="M145" s="219" t="s">
        <v>19</v>
      </c>
      <c r="N145" s="220" t="s">
        <v>46</v>
      </c>
      <c r="O145" s="65"/>
      <c r="P145" s="183">
        <f>O145*H145</f>
        <v>0</v>
      </c>
      <c r="Q145" s="183">
        <v>2.7E-2</v>
      </c>
      <c r="R145" s="183">
        <f>Q145*H145</f>
        <v>0.72899999999999998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170</v>
      </c>
      <c r="AT145" s="185" t="s">
        <v>166</v>
      </c>
      <c r="AU145" s="185" t="s">
        <v>85</v>
      </c>
      <c r="AY145" s="18" t="s">
        <v>115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83</v>
      </c>
      <c r="BK145" s="186">
        <f>ROUND(I145*H145,2)</f>
        <v>0</v>
      </c>
      <c r="BL145" s="18" t="s">
        <v>159</v>
      </c>
      <c r="BM145" s="185" t="s">
        <v>253</v>
      </c>
    </row>
    <row r="146" spans="1:65" s="2" customFormat="1" ht="11.25">
      <c r="A146" s="35"/>
      <c r="B146" s="36"/>
      <c r="C146" s="37"/>
      <c r="D146" s="187" t="s">
        <v>124</v>
      </c>
      <c r="E146" s="37"/>
      <c r="F146" s="188" t="s">
        <v>254</v>
      </c>
      <c r="G146" s="37"/>
      <c r="H146" s="37"/>
      <c r="I146" s="189"/>
      <c r="J146" s="37"/>
      <c r="K146" s="37"/>
      <c r="L146" s="40"/>
      <c r="M146" s="190"/>
      <c r="N146" s="19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124</v>
      </c>
      <c r="AU146" s="18" t="s">
        <v>85</v>
      </c>
    </row>
    <row r="147" spans="1:65" s="2" customFormat="1" ht="19.5">
      <c r="A147" s="35"/>
      <c r="B147" s="36"/>
      <c r="C147" s="37"/>
      <c r="D147" s="187" t="s">
        <v>125</v>
      </c>
      <c r="E147" s="37"/>
      <c r="F147" s="192" t="s">
        <v>255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125</v>
      </c>
      <c r="AU147" s="18" t="s">
        <v>85</v>
      </c>
    </row>
    <row r="148" spans="1:65" s="13" customFormat="1" ht="11.25">
      <c r="B148" s="200"/>
      <c r="C148" s="201"/>
      <c r="D148" s="187" t="s">
        <v>164</v>
      </c>
      <c r="E148" s="202" t="s">
        <v>19</v>
      </c>
      <c r="F148" s="203" t="s">
        <v>256</v>
      </c>
      <c r="G148" s="201"/>
      <c r="H148" s="204">
        <v>27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164</v>
      </c>
      <c r="AU148" s="210" t="s">
        <v>85</v>
      </c>
      <c r="AV148" s="13" t="s">
        <v>85</v>
      </c>
      <c r="AW148" s="13" t="s">
        <v>37</v>
      </c>
      <c r="AX148" s="13" t="s">
        <v>83</v>
      </c>
      <c r="AY148" s="210" t="s">
        <v>115</v>
      </c>
    </row>
    <row r="149" spans="1:65" s="2" customFormat="1" ht="16.5" customHeight="1">
      <c r="A149" s="35"/>
      <c r="B149" s="36"/>
      <c r="C149" s="211" t="s">
        <v>257</v>
      </c>
      <c r="D149" s="211" t="s">
        <v>166</v>
      </c>
      <c r="E149" s="212" t="s">
        <v>258</v>
      </c>
      <c r="F149" s="213" t="s">
        <v>259</v>
      </c>
      <c r="G149" s="214" t="s">
        <v>140</v>
      </c>
      <c r="H149" s="215">
        <v>14</v>
      </c>
      <c r="I149" s="216"/>
      <c r="J149" s="217">
        <f>ROUND(I149*H149,2)</f>
        <v>0</v>
      </c>
      <c r="K149" s="213" t="s">
        <v>19</v>
      </c>
      <c r="L149" s="218"/>
      <c r="M149" s="219" t="s">
        <v>19</v>
      </c>
      <c r="N149" s="220" t="s">
        <v>46</v>
      </c>
      <c r="O149" s="65"/>
      <c r="P149" s="183">
        <f>O149*H149</f>
        <v>0</v>
      </c>
      <c r="Q149" s="183">
        <v>2.7E-2</v>
      </c>
      <c r="R149" s="183">
        <f>Q149*H149</f>
        <v>0.378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170</v>
      </c>
      <c r="AT149" s="185" t="s">
        <v>166</v>
      </c>
      <c r="AU149" s="185" t="s">
        <v>85</v>
      </c>
      <c r="AY149" s="18" t="s">
        <v>115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83</v>
      </c>
      <c r="BK149" s="186">
        <f>ROUND(I149*H149,2)</f>
        <v>0</v>
      </c>
      <c r="BL149" s="18" t="s">
        <v>159</v>
      </c>
      <c r="BM149" s="185" t="s">
        <v>260</v>
      </c>
    </row>
    <row r="150" spans="1:65" s="2" customFormat="1" ht="11.25">
      <c r="A150" s="35"/>
      <c r="B150" s="36"/>
      <c r="C150" s="37"/>
      <c r="D150" s="187" t="s">
        <v>124</v>
      </c>
      <c r="E150" s="37"/>
      <c r="F150" s="188" t="s">
        <v>261</v>
      </c>
      <c r="G150" s="37"/>
      <c r="H150" s="37"/>
      <c r="I150" s="189"/>
      <c r="J150" s="37"/>
      <c r="K150" s="37"/>
      <c r="L150" s="40"/>
      <c r="M150" s="190"/>
      <c r="N150" s="191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124</v>
      </c>
      <c r="AU150" s="18" t="s">
        <v>85</v>
      </c>
    </row>
    <row r="151" spans="1:65" s="2" customFormat="1" ht="19.5">
      <c r="A151" s="35"/>
      <c r="B151" s="36"/>
      <c r="C151" s="37"/>
      <c r="D151" s="187" t="s">
        <v>125</v>
      </c>
      <c r="E151" s="37"/>
      <c r="F151" s="192" t="s">
        <v>262</v>
      </c>
      <c r="G151" s="37"/>
      <c r="H151" s="37"/>
      <c r="I151" s="189"/>
      <c r="J151" s="37"/>
      <c r="K151" s="37"/>
      <c r="L151" s="40"/>
      <c r="M151" s="190"/>
      <c r="N151" s="191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125</v>
      </c>
      <c r="AU151" s="18" t="s">
        <v>85</v>
      </c>
    </row>
    <row r="152" spans="1:65" s="13" customFormat="1" ht="11.25">
      <c r="B152" s="200"/>
      <c r="C152" s="201"/>
      <c r="D152" s="187" t="s">
        <v>164</v>
      </c>
      <c r="E152" s="202" t="s">
        <v>19</v>
      </c>
      <c r="F152" s="203" t="s">
        <v>235</v>
      </c>
      <c r="G152" s="201"/>
      <c r="H152" s="204">
        <v>14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164</v>
      </c>
      <c r="AU152" s="210" t="s">
        <v>85</v>
      </c>
      <c r="AV152" s="13" t="s">
        <v>85</v>
      </c>
      <c r="AW152" s="13" t="s">
        <v>37</v>
      </c>
      <c r="AX152" s="13" t="s">
        <v>83</v>
      </c>
      <c r="AY152" s="210" t="s">
        <v>115</v>
      </c>
    </row>
    <row r="153" spans="1:65" s="2" customFormat="1" ht="16.5" customHeight="1">
      <c r="A153" s="35"/>
      <c r="B153" s="36"/>
      <c r="C153" s="211" t="s">
        <v>263</v>
      </c>
      <c r="D153" s="211" t="s">
        <v>166</v>
      </c>
      <c r="E153" s="212" t="s">
        <v>264</v>
      </c>
      <c r="F153" s="213" t="s">
        <v>265</v>
      </c>
      <c r="G153" s="214" t="s">
        <v>140</v>
      </c>
      <c r="H153" s="215">
        <v>14</v>
      </c>
      <c r="I153" s="216"/>
      <c r="J153" s="217">
        <f>ROUND(I153*H153,2)</f>
        <v>0</v>
      </c>
      <c r="K153" s="213" t="s">
        <v>19</v>
      </c>
      <c r="L153" s="218"/>
      <c r="M153" s="219" t="s">
        <v>19</v>
      </c>
      <c r="N153" s="220" t="s">
        <v>46</v>
      </c>
      <c r="O153" s="65"/>
      <c r="P153" s="183">
        <f>O153*H153</f>
        <v>0</v>
      </c>
      <c r="Q153" s="183">
        <v>2.7E-2</v>
      </c>
      <c r="R153" s="183">
        <f>Q153*H153</f>
        <v>0.378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170</v>
      </c>
      <c r="AT153" s="185" t="s">
        <v>166</v>
      </c>
      <c r="AU153" s="185" t="s">
        <v>85</v>
      </c>
      <c r="AY153" s="18" t="s">
        <v>115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83</v>
      </c>
      <c r="BK153" s="186">
        <f>ROUND(I153*H153,2)</f>
        <v>0</v>
      </c>
      <c r="BL153" s="18" t="s">
        <v>159</v>
      </c>
      <c r="BM153" s="185" t="s">
        <v>266</v>
      </c>
    </row>
    <row r="154" spans="1:65" s="2" customFormat="1" ht="11.25">
      <c r="A154" s="35"/>
      <c r="B154" s="36"/>
      <c r="C154" s="37"/>
      <c r="D154" s="187" t="s">
        <v>124</v>
      </c>
      <c r="E154" s="37"/>
      <c r="F154" s="188" t="s">
        <v>267</v>
      </c>
      <c r="G154" s="37"/>
      <c r="H154" s="37"/>
      <c r="I154" s="189"/>
      <c r="J154" s="37"/>
      <c r="K154" s="37"/>
      <c r="L154" s="40"/>
      <c r="M154" s="190"/>
      <c r="N154" s="19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124</v>
      </c>
      <c r="AU154" s="18" t="s">
        <v>85</v>
      </c>
    </row>
    <row r="155" spans="1:65" s="2" customFormat="1" ht="19.5">
      <c r="A155" s="35"/>
      <c r="B155" s="36"/>
      <c r="C155" s="37"/>
      <c r="D155" s="187" t="s">
        <v>125</v>
      </c>
      <c r="E155" s="37"/>
      <c r="F155" s="192" t="s">
        <v>262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125</v>
      </c>
      <c r="AU155" s="18" t="s">
        <v>85</v>
      </c>
    </row>
    <row r="156" spans="1:65" s="13" customFormat="1" ht="11.25">
      <c r="B156" s="200"/>
      <c r="C156" s="201"/>
      <c r="D156" s="187" t="s">
        <v>164</v>
      </c>
      <c r="E156" s="202" t="s">
        <v>19</v>
      </c>
      <c r="F156" s="203" t="s">
        <v>235</v>
      </c>
      <c r="G156" s="201"/>
      <c r="H156" s="204">
        <v>14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164</v>
      </c>
      <c r="AU156" s="210" t="s">
        <v>85</v>
      </c>
      <c r="AV156" s="13" t="s">
        <v>85</v>
      </c>
      <c r="AW156" s="13" t="s">
        <v>37</v>
      </c>
      <c r="AX156" s="13" t="s">
        <v>83</v>
      </c>
      <c r="AY156" s="210" t="s">
        <v>115</v>
      </c>
    </row>
    <row r="157" spans="1:65" s="2" customFormat="1" ht="21.75" customHeight="1">
      <c r="A157" s="35"/>
      <c r="B157" s="36"/>
      <c r="C157" s="211" t="s">
        <v>268</v>
      </c>
      <c r="D157" s="211" t="s">
        <v>166</v>
      </c>
      <c r="E157" s="212" t="s">
        <v>269</v>
      </c>
      <c r="F157" s="213" t="s">
        <v>270</v>
      </c>
      <c r="G157" s="214" t="s">
        <v>140</v>
      </c>
      <c r="H157" s="215">
        <v>15</v>
      </c>
      <c r="I157" s="216"/>
      <c r="J157" s="217">
        <f>ROUND(I157*H157,2)</f>
        <v>0</v>
      </c>
      <c r="K157" s="213" t="s">
        <v>19</v>
      </c>
      <c r="L157" s="218"/>
      <c r="M157" s="219" t="s">
        <v>19</v>
      </c>
      <c r="N157" s="220" t="s">
        <v>46</v>
      </c>
      <c r="O157" s="65"/>
      <c r="P157" s="183">
        <f>O157*H157</f>
        <v>0</v>
      </c>
      <c r="Q157" s="183">
        <v>2.7E-2</v>
      </c>
      <c r="R157" s="183">
        <f>Q157*H157</f>
        <v>0.40499999999999997</v>
      </c>
      <c r="S157" s="183">
        <v>0</v>
      </c>
      <c r="T157" s="18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170</v>
      </c>
      <c r="AT157" s="185" t="s">
        <v>166</v>
      </c>
      <c r="AU157" s="185" t="s">
        <v>85</v>
      </c>
      <c r="AY157" s="18" t="s">
        <v>115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83</v>
      </c>
      <c r="BK157" s="186">
        <f>ROUND(I157*H157,2)</f>
        <v>0</v>
      </c>
      <c r="BL157" s="18" t="s">
        <v>159</v>
      </c>
      <c r="BM157" s="185" t="s">
        <v>271</v>
      </c>
    </row>
    <row r="158" spans="1:65" s="2" customFormat="1" ht="19.5">
      <c r="A158" s="35"/>
      <c r="B158" s="36"/>
      <c r="C158" s="37"/>
      <c r="D158" s="187" t="s">
        <v>124</v>
      </c>
      <c r="E158" s="37"/>
      <c r="F158" s="188" t="s">
        <v>272</v>
      </c>
      <c r="G158" s="37"/>
      <c r="H158" s="37"/>
      <c r="I158" s="189"/>
      <c r="J158" s="37"/>
      <c r="K158" s="37"/>
      <c r="L158" s="40"/>
      <c r="M158" s="190"/>
      <c r="N158" s="191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124</v>
      </c>
      <c r="AU158" s="18" t="s">
        <v>85</v>
      </c>
    </row>
    <row r="159" spans="1:65" s="2" customFormat="1" ht="19.5">
      <c r="A159" s="35"/>
      <c r="B159" s="36"/>
      <c r="C159" s="37"/>
      <c r="D159" s="187" t="s">
        <v>125</v>
      </c>
      <c r="E159" s="37"/>
      <c r="F159" s="192" t="s">
        <v>262</v>
      </c>
      <c r="G159" s="37"/>
      <c r="H159" s="37"/>
      <c r="I159" s="189"/>
      <c r="J159" s="37"/>
      <c r="K159" s="37"/>
      <c r="L159" s="40"/>
      <c r="M159" s="190"/>
      <c r="N159" s="191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125</v>
      </c>
      <c r="AU159" s="18" t="s">
        <v>85</v>
      </c>
    </row>
    <row r="160" spans="1:65" s="13" customFormat="1" ht="11.25">
      <c r="B160" s="200"/>
      <c r="C160" s="201"/>
      <c r="D160" s="187" t="s">
        <v>164</v>
      </c>
      <c r="E160" s="202" t="s">
        <v>19</v>
      </c>
      <c r="F160" s="203" t="s">
        <v>239</v>
      </c>
      <c r="G160" s="201"/>
      <c r="H160" s="204">
        <v>15</v>
      </c>
      <c r="I160" s="205"/>
      <c r="J160" s="201"/>
      <c r="K160" s="201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164</v>
      </c>
      <c r="AU160" s="210" t="s">
        <v>85</v>
      </c>
      <c r="AV160" s="13" t="s">
        <v>85</v>
      </c>
      <c r="AW160" s="13" t="s">
        <v>37</v>
      </c>
      <c r="AX160" s="13" t="s">
        <v>83</v>
      </c>
      <c r="AY160" s="210" t="s">
        <v>115</v>
      </c>
    </row>
    <row r="161" spans="1:65" s="2" customFormat="1" ht="16.5" customHeight="1">
      <c r="A161" s="35"/>
      <c r="B161" s="36"/>
      <c r="C161" s="211" t="s">
        <v>7</v>
      </c>
      <c r="D161" s="211" t="s">
        <v>166</v>
      </c>
      <c r="E161" s="212" t="s">
        <v>273</v>
      </c>
      <c r="F161" s="213" t="s">
        <v>274</v>
      </c>
      <c r="G161" s="214" t="s">
        <v>140</v>
      </c>
      <c r="H161" s="215">
        <v>17</v>
      </c>
      <c r="I161" s="216"/>
      <c r="J161" s="217">
        <f>ROUND(I161*H161,2)</f>
        <v>0</v>
      </c>
      <c r="K161" s="213" t="s">
        <v>19</v>
      </c>
      <c r="L161" s="218"/>
      <c r="M161" s="219" t="s">
        <v>19</v>
      </c>
      <c r="N161" s="220" t="s">
        <v>46</v>
      </c>
      <c r="O161" s="65"/>
      <c r="P161" s="183">
        <f>O161*H161</f>
        <v>0</v>
      </c>
      <c r="Q161" s="183">
        <v>2.7E-2</v>
      </c>
      <c r="R161" s="183">
        <f>Q161*H161</f>
        <v>0.45900000000000002</v>
      </c>
      <c r="S161" s="183">
        <v>0</v>
      </c>
      <c r="T161" s="18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170</v>
      </c>
      <c r="AT161" s="185" t="s">
        <v>166</v>
      </c>
      <c r="AU161" s="185" t="s">
        <v>85</v>
      </c>
      <c r="AY161" s="18" t="s">
        <v>115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83</v>
      </c>
      <c r="BK161" s="186">
        <f>ROUND(I161*H161,2)</f>
        <v>0</v>
      </c>
      <c r="BL161" s="18" t="s">
        <v>159</v>
      </c>
      <c r="BM161" s="185" t="s">
        <v>275</v>
      </c>
    </row>
    <row r="162" spans="1:65" s="2" customFormat="1" ht="11.25">
      <c r="A162" s="35"/>
      <c r="B162" s="36"/>
      <c r="C162" s="37"/>
      <c r="D162" s="187" t="s">
        <v>124</v>
      </c>
      <c r="E162" s="37"/>
      <c r="F162" s="188" t="s">
        <v>276</v>
      </c>
      <c r="G162" s="37"/>
      <c r="H162" s="37"/>
      <c r="I162" s="189"/>
      <c r="J162" s="37"/>
      <c r="K162" s="37"/>
      <c r="L162" s="40"/>
      <c r="M162" s="190"/>
      <c r="N162" s="191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124</v>
      </c>
      <c r="AU162" s="18" t="s">
        <v>85</v>
      </c>
    </row>
    <row r="163" spans="1:65" s="2" customFormat="1" ht="19.5">
      <c r="A163" s="35"/>
      <c r="B163" s="36"/>
      <c r="C163" s="37"/>
      <c r="D163" s="187" t="s">
        <v>125</v>
      </c>
      <c r="E163" s="37"/>
      <c r="F163" s="192" t="s">
        <v>255</v>
      </c>
      <c r="G163" s="37"/>
      <c r="H163" s="37"/>
      <c r="I163" s="189"/>
      <c r="J163" s="37"/>
      <c r="K163" s="37"/>
      <c r="L163" s="40"/>
      <c r="M163" s="190"/>
      <c r="N163" s="191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125</v>
      </c>
      <c r="AU163" s="18" t="s">
        <v>85</v>
      </c>
    </row>
    <row r="164" spans="1:65" s="13" customFormat="1" ht="11.25">
      <c r="B164" s="200"/>
      <c r="C164" s="201"/>
      <c r="D164" s="187" t="s">
        <v>164</v>
      </c>
      <c r="E164" s="202" t="s">
        <v>19</v>
      </c>
      <c r="F164" s="203" t="s">
        <v>250</v>
      </c>
      <c r="G164" s="201"/>
      <c r="H164" s="204">
        <v>17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164</v>
      </c>
      <c r="AU164" s="210" t="s">
        <v>85</v>
      </c>
      <c r="AV164" s="13" t="s">
        <v>85</v>
      </c>
      <c r="AW164" s="13" t="s">
        <v>37</v>
      </c>
      <c r="AX164" s="13" t="s">
        <v>83</v>
      </c>
      <c r="AY164" s="210" t="s">
        <v>115</v>
      </c>
    </row>
    <row r="165" spans="1:65" s="2" customFormat="1" ht="16.5" customHeight="1">
      <c r="A165" s="35"/>
      <c r="B165" s="36"/>
      <c r="C165" s="211" t="s">
        <v>277</v>
      </c>
      <c r="D165" s="211" t="s">
        <v>166</v>
      </c>
      <c r="E165" s="212" t="s">
        <v>278</v>
      </c>
      <c r="F165" s="213" t="s">
        <v>279</v>
      </c>
      <c r="G165" s="214" t="s">
        <v>140</v>
      </c>
      <c r="H165" s="215">
        <v>14</v>
      </c>
      <c r="I165" s="216"/>
      <c r="J165" s="217">
        <f>ROUND(I165*H165,2)</f>
        <v>0</v>
      </c>
      <c r="K165" s="213" t="s">
        <v>19</v>
      </c>
      <c r="L165" s="218"/>
      <c r="M165" s="219" t="s">
        <v>19</v>
      </c>
      <c r="N165" s="220" t="s">
        <v>46</v>
      </c>
      <c r="O165" s="65"/>
      <c r="P165" s="183">
        <f>O165*H165</f>
        <v>0</v>
      </c>
      <c r="Q165" s="183">
        <v>2.7E-2</v>
      </c>
      <c r="R165" s="183">
        <f>Q165*H165</f>
        <v>0.378</v>
      </c>
      <c r="S165" s="183">
        <v>0</v>
      </c>
      <c r="T165" s="18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170</v>
      </c>
      <c r="AT165" s="185" t="s">
        <v>166</v>
      </c>
      <c r="AU165" s="185" t="s">
        <v>85</v>
      </c>
      <c r="AY165" s="18" t="s">
        <v>115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83</v>
      </c>
      <c r="BK165" s="186">
        <f>ROUND(I165*H165,2)</f>
        <v>0</v>
      </c>
      <c r="BL165" s="18" t="s">
        <v>159</v>
      </c>
      <c r="BM165" s="185" t="s">
        <v>280</v>
      </c>
    </row>
    <row r="166" spans="1:65" s="2" customFormat="1" ht="11.25">
      <c r="A166" s="35"/>
      <c r="B166" s="36"/>
      <c r="C166" s="37"/>
      <c r="D166" s="187" t="s">
        <v>124</v>
      </c>
      <c r="E166" s="37"/>
      <c r="F166" s="188" t="s">
        <v>281</v>
      </c>
      <c r="G166" s="37"/>
      <c r="H166" s="37"/>
      <c r="I166" s="189"/>
      <c r="J166" s="37"/>
      <c r="K166" s="37"/>
      <c r="L166" s="40"/>
      <c r="M166" s="190"/>
      <c r="N166" s="191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124</v>
      </c>
      <c r="AU166" s="18" t="s">
        <v>85</v>
      </c>
    </row>
    <row r="167" spans="1:65" s="2" customFormat="1" ht="19.5">
      <c r="A167" s="35"/>
      <c r="B167" s="36"/>
      <c r="C167" s="37"/>
      <c r="D167" s="187" t="s">
        <v>125</v>
      </c>
      <c r="E167" s="37"/>
      <c r="F167" s="192" t="s">
        <v>255</v>
      </c>
      <c r="G167" s="37"/>
      <c r="H167" s="37"/>
      <c r="I167" s="189"/>
      <c r="J167" s="37"/>
      <c r="K167" s="37"/>
      <c r="L167" s="40"/>
      <c r="M167" s="190"/>
      <c r="N167" s="191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125</v>
      </c>
      <c r="AU167" s="18" t="s">
        <v>85</v>
      </c>
    </row>
    <row r="168" spans="1:65" s="13" customFormat="1" ht="11.25">
      <c r="B168" s="200"/>
      <c r="C168" s="201"/>
      <c r="D168" s="187" t="s">
        <v>164</v>
      </c>
      <c r="E168" s="202" t="s">
        <v>19</v>
      </c>
      <c r="F168" s="203" t="s">
        <v>235</v>
      </c>
      <c r="G168" s="201"/>
      <c r="H168" s="204">
        <v>14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164</v>
      </c>
      <c r="AU168" s="210" t="s">
        <v>85</v>
      </c>
      <c r="AV168" s="13" t="s">
        <v>85</v>
      </c>
      <c r="AW168" s="13" t="s">
        <v>37</v>
      </c>
      <c r="AX168" s="13" t="s">
        <v>83</v>
      </c>
      <c r="AY168" s="210" t="s">
        <v>115</v>
      </c>
    </row>
    <row r="169" spans="1:65" s="2" customFormat="1" ht="33" customHeight="1">
      <c r="A169" s="35"/>
      <c r="B169" s="36"/>
      <c r="C169" s="174" t="s">
        <v>282</v>
      </c>
      <c r="D169" s="174" t="s">
        <v>118</v>
      </c>
      <c r="E169" s="175" t="s">
        <v>283</v>
      </c>
      <c r="F169" s="176" t="s">
        <v>284</v>
      </c>
      <c r="G169" s="177" t="s">
        <v>140</v>
      </c>
      <c r="H169" s="178">
        <v>101</v>
      </c>
      <c r="I169" s="179"/>
      <c r="J169" s="180">
        <f>ROUND(I169*H169,2)</f>
        <v>0</v>
      </c>
      <c r="K169" s="176" t="s">
        <v>158</v>
      </c>
      <c r="L169" s="40"/>
      <c r="M169" s="181" t="s">
        <v>19</v>
      </c>
      <c r="N169" s="182" t="s">
        <v>46</v>
      </c>
      <c r="O169" s="65"/>
      <c r="P169" s="183">
        <f>O169*H169</f>
        <v>0</v>
      </c>
      <c r="Q169" s="183">
        <v>5.8E-5</v>
      </c>
      <c r="R169" s="183">
        <f>Q169*H169</f>
        <v>5.8580000000000004E-3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159</v>
      </c>
      <c r="AT169" s="185" t="s">
        <v>118</v>
      </c>
      <c r="AU169" s="185" t="s">
        <v>85</v>
      </c>
      <c r="AY169" s="18" t="s">
        <v>115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83</v>
      </c>
      <c r="BK169" s="186">
        <f>ROUND(I169*H169,2)</f>
        <v>0</v>
      </c>
      <c r="BL169" s="18" t="s">
        <v>159</v>
      </c>
      <c r="BM169" s="185" t="s">
        <v>285</v>
      </c>
    </row>
    <row r="170" spans="1:65" s="2" customFormat="1" ht="19.5">
      <c r="A170" s="35"/>
      <c r="B170" s="36"/>
      <c r="C170" s="37"/>
      <c r="D170" s="187" t="s">
        <v>124</v>
      </c>
      <c r="E170" s="37"/>
      <c r="F170" s="188" t="s">
        <v>286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124</v>
      </c>
      <c r="AU170" s="18" t="s">
        <v>85</v>
      </c>
    </row>
    <row r="171" spans="1:65" s="2" customFormat="1" ht="11.25">
      <c r="A171" s="35"/>
      <c r="B171" s="36"/>
      <c r="C171" s="37"/>
      <c r="D171" s="198" t="s">
        <v>162</v>
      </c>
      <c r="E171" s="37"/>
      <c r="F171" s="199" t="s">
        <v>287</v>
      </c>
      <c r="G171" s="37"/>
      <c r="H171" s="37"/>
      <c r="I171" s="189"/>
      <c r="J171" s="37"/>
      <c r="K171" s="37"/>
      <c r="L171" s="40"/>
      <c r="M171" s="190"/>
      <c r="N171" s="191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162</v>
      </c>
      <c r="AU171" s="18" t="s">
        <v>85</v>
      </c>
    </row>
    <row r="172" spans="1:65" s="13" customFormat="1" ht="11.25">
      <c r="B172" s="200"/>
      <c r="C172" s="201"/>
      <c r="D172" s="187" t="s">
        <v>164</v>
      </c>
      <c r="E172" s="202" t="s">
        <v>19</v>
      </c>
      <c r="F172" s="203" t="s">
        <v>143</v>
      </c>
      <c r="G172" s="201"/>
      <c r="H172" s="204">
        <v>101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164</v>
      </c>
      <c r="AU172" s="210" t="s">
        <v>85</v>
      </c>
      <c r="AV172" s="13" t="s">
        <v>85</v>
      </c>
      <c r="AW172" s="13" t="s">
        <v>37</v>
      </c>
      <c r="AX172" s="13" t="s">
        <v>83</v>
      </c>
      <c r="AY172" s="210" t="s">
        <v>115</v>
      </c>
    </row>
    <row r="173" spans="1:65" s="2" customFormat="1" ht="21.75" customHeight="1">
      <c r="A173" s="35"/>
      <c r="B173" s="36"/>
      <c r="C173" s="211" t="s">
        <v>288</v>
      </c>
      <c r="D173" s="211" t="s">
        <v>166</v>
      </c>
      <c r="E173" s="212" t="s">
        <v>289</v>
      </c>
      <c r="F173" s="213" t="s">
        <v>290</v>
      </c>
      <c r="G173" s="214" t="s">
        <v>140</v>
      </c>
      <c r="H173" s="215">
        <v>303</v>
      </c>
      <c r="I173" s="216"/>
      <c r="J173" s="217">
        <f>ROUND(I173*H173,2)</f>
        <v>0</v>
      </c>
      <c r="K173" s="213" t="s">
        <v>158</v>
      </c>
      <c r="L173" s="218"/>
      <c r="M173" s="219" t="s">
        <v>19</v>
      </c>
      <c r="N173" s="220" t="s">
        <v>46</v>
      </c>
      <c r="O173" s="65"/>
      <c r="P173" s="183">
        <f>O173*H173</f>
        <v>0</v>
      </c>
      <c r="Q173" s="183">
        <v>5.8999999999999999E-3</v>
      </c>
      <c r="R173" s="183">
        <f>Q173*H173</f>
        <v>1.7877000000000001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170</v>
      </c>
      <c r="AT173" s="185" t="s">
        <v>166</v>
      </c>
      <c r="AU173" s="185" t="s">
        <v>85</v>
      </c>
      <c r="AY173" s="18" t="s">
        <v>115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83</v>
      </c>
      <c r="BK173" s="186">
        <f>ROUND(I173*H173,2)</f>
        <v>0</v>
      </c>
      <c r="BL173" s="18" t="s">
        <v>159</v>
      </c>
      <c r="BM173" s="185" t="s">
        <v>291</v>
      </c>
    </row>
    <row r="174" spans="1:65" s="2" customFormat="1" ht="11.25">
      <c r="A174" s="35"/>
      <c r="B174" s="36"/>
      <c r="C174" s="37"/>
      <c r="D174" s="187" t="s">
        <v>124</v>
      </c>
      <c r="E174" s="37"/>
      <c r="F174" s="188" t="s">
        <v>290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124</v>
      </c>
      <c r="AU174" s="18" t="s">
        <v>85</v>
      </c>
    </row>
    <row r="175" spans="1:65" s="13" customFormat="1" ht="11.25">
      <c r="B175" s="200"/>
      <c r="C175" s="201"/>
      <c r="D175" s="187" t="s">
        <v>164</v>
      </c>
      <c r="E175" s="202" t="s">
        <v>19</v>
      </c>
      <c r="F175" s="203" t="s">
        <v>292</v>
      </c>
      <c r="G175" s="201"/>
      <c r="H175" s="204">
        <v>303</v>
      </c>
      <c r="I175" s="205"/>
      <c r="J175" s="201"/>
      <c r="K175" s="201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164</v>
      </c>
      <c r="AU175" s="210" t="s">
        <v>85</v>
      </c>
      <c r="AV175" s="13" t="s">
        <v>85</v>
      </c>
      <c r="AW175" s="13" t="s">
        <v>37</v>
      </c>
      <c r="AX175" s="13" t="s">
        <v>83</v>
      </c>
      <c r="AY175" s="210" t="s">
        <v>115</v>
      </c>
    </row>
    <row r="176" spans="1:65" s="2" customFormat="1" ht="16.5" customHeight="1">
      <c r="A176" s="35"/>
      <c r="B176" s="36"/>
      <c r="C176" s="211" t="s">
        <v>293</v>
      </c>
      <c r="D176" s="211" t="s">
        <v>166</v>
      </c>
      <c r="E176" s="212" t="s">
        <v>294</v>
      </c>
      <c r="F176" s="213" t="s">
        <v>295</v>
      </c>
      <c r="G176" s="214" t="s">
        <v>140</v>
      </c>
      <c r="H176" s="215">
        <v>303</v>
      </c>
      <c r="I176" s="216"/>
      <c r="J176" s="217">
        <f>ROUND(I176*H176,2)</f>
        <v>0</v>
      </c>
      <c r="K176" s="213" t="s">
        <v>19</v>
      </c>
      <c r="L176" s="218"/>
      <c r="M176" s="219" t="s">
        <v>19</v>
      </c>
      <c r="N176" s="220" t="s">
        <v>46</v>
      </c>
      <c r="O176" s="65"/>
      <c r="P176" s="183">
        <f>O176*H176</f>
        <v>0</v>
      </c>
      <c r="Q176" s="183">
        <v>5.9100000000000003E-3</v>
      </c>
      <c r="R176" s="183">
        <f>Q176*H176</f>
        <v>1.7907300000000002</v>
      </c>
      <c r="S176" s="183">
        <v>0</v>
      </c>
      <c r="T176" s="18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170</v>
      </c>
      <c r="AT176" s="185" t="s">
        <v>166</v>
      </c>
      <c r="AU176" s="185" t="s">
        <v>85</v>
      </c>
      <c r="AY176" s="18" t="s">
        <v>115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83</v>
      </c>
      <c r="BK176" s="186">
        <f>ROUND(I176*H176,2)</f>
        <v>0</v>
      </c>
      <c r="BL176" s="18" t="s">
        <v>159</v>
      </c>
      <c r="BM176" s="185" t="s">
        <v>296</v>
      </c>
    </row>
    <row r="177" spans="1:65" s="2" customFormat="1" ht="11.25">
      <c r="A177" s="35"/>
      <c r="B177" s="36"/>
      <c r="C177" s="37"/>
      <c r="D177" s="187" t="s">
        <v>124</v>
      </c>
      <c r="E177" s="37"/>
      <c r="F177" s="188" t="s">
        <v>295</v>
      </c>
      <c r="G177" s="37"/>
      <c r="H177" s="37"/>
      <c r="I177" s="189"/>
      <c r="J177" s="37"/>
      <c r="K177" s="37"/>
      <c r="L177" s="40"/>
      <c r="M177" s="190"/>
      <c r="N177" s="19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124</v>
      </c>
      <c r="AU177" s="18" t="s">
        <v>85</v>
      </c>
    </row>
    <row r="178" spans="1:65" s="13" customFormat="1" ht="11.25">
      <c r="B178" s="200"/>
      <c r="C178" s="201"/>
      <c r="D178" s="187" t="s">
        <v>164</v>
      </c>
      <c r="E178" s="202" t="s">
        <v>19</v>
      </c>
      <c r="F178" s="203" t="s">
        <v>292</v>
      </c>
      <c r="G178" s="201"/>
      <c r="H178" s="204">
        <v>303</v>
      </c>
      <c r="I178" s="205"/>
      <c r="J178" s="201"/>
      <c r="K178" s="201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164</v>
      </c>
      <c r="AU178" s="210" t="s">
        <v>85</v>
      </c>
      <c r="AV178" s="13" t="s">
        <v>85</v>
      </c>
      <c r="AW178" s="13" t="s">
        <v>37</v>
      </c>
      <c r="AX178" s="13" t="s">
        <v>83</v>
      </c>
      <c r="AY178" s="210" t="s">
        <v>115</v>
      </c>
    </row>
    <row r="179" spans="1:65" s="2" customFormat="1" ht="16.5" customHeight="1">
      <c r="A179" s="35"/>
      <c r="B179" s="36"/>
      <c r="C179" s="211" t="s">
        <v>297</v>
      </c>
      <c r="D179" s="211" t="s">
        <v>166</v>
      </c>
      <c r="E179" s="212" t="s">
        <v>298</v>
      </c>
      <c r="F179" s="213" t="s">
        <v>299</v>
      </c>
      <c r="G179" s="214" t="s">
        <v>140</v>
      </c>
      <c r="H179" s="215">
        <v>303</v>
      </c>
      <c r="I179" s="216"/>
      <c r="J179" s="217">
        <f>ROUND(I179*H179,2)</f>
        <v>0</v>
      </c>
      <c r="K179" s="213" t="s">
        <v>19</v>
      </c>
      <c r="L179" s="218"/>
      <c r="M179" s="219" t="s">
        <v>19</v>
      </c>
      <c r="N179" s="220" t="s">
        <v>46</v>
      </c>
      <c r="O179" s="65"/>
      <c r="P179" s="183">
        <f>O179*H179</f>
        <v>0</v>
      </c>
      <c r="Q179" s="183">
        <v>5.9100000000000003E-3</v>
      </c>
      <c r="R179" s="183">
        <f>Q179*H179</f>
        <v>1.7907300000000002</v>
      </c>
      <c r="S179" s="183">
        <v>0</v>
      </c>
      <c r="T179" s="18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170</v>
      </c>
      <c r="AT179" s="185" t="s">
        <v>166</v>
      </c>
      <c r="AU179" s="185" t="s">
        <v>85</v>
      </c>
      <c r="AY179" s="18" t="s">
        <v>115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83</v>
      </c>
      <c r="BK179" s="186">
        <f>ROUND(I179*H179,2)</f>
        <v>0</v>
      </c>
      <c r="BL179" s="18" t="s">
        <v>159</v>
      </c>
      <c r="BM179" s="185" t="s">
        <v>300</v>
      </c>
    </row>
    <row r="180" spans="1:65" s="2" customFormat="1" ht="11.25">
      <c r="A180" s="35"/>
      <c r="B180" s="36"/>
      <c r="C180" s="37"/>
      <c r="D180" s="187" t="s">
        <v>124</v>
      </c>
      <c r="E180" s="37"/>
      <c r="F180" s="188" t="s">
        <v>299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124</v>
      </c>
      <c r="AU180" s="18" t="s">
        <v>85</v>
      </c>
    </row>
    <row r="181" spans="1:65" s="13" customFormat="1" ht="11.25">
      <c r="B181" s="200"/>
      <c r="C181" s="201"/>
      <c r="D181" s="187" t="s">
        <v>164</v>
      </c>
      <c r="E181" s="202" t="s">
        <v>19</v>
      </c>
      <c r="F181" s="203" t="s">
        <v>292</v>
      </c>
      <c r="G181" s="201"/>
      <c r="H181" s="204">
        <v>303</v>
      </c>
      <c r="I181" s="205"/>
      <c r="J181" s="201"/>
      <c r="K181" s="201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164</v>
      </c>
      <c r="AU181" s="210" t="s">
        <v>85</v>
      </c>
      <c r="AV181" s="13" t="s">
        <v>85</v>
      </c>
      <c r="AW181" s="13" t="s">
        <v>37</v>
      </c>
      <c r="AX181" s="13" t="s">
        <v>83</v>
      </c>
      <c r="AY181" s="210" t="s">
        <v>115</v>
      </c>
    </row>
    <row r="182" spans="1:65" s="2" customFormat="1" ht="24.2" customHeight="1">
      <c r="A182" s="35"/>
      <c r="B182" s="36"/>
      <c r="C182" s="174" t="s">
        <v>256</v>
      </c>
      <c r="D182" s="174" t="s">
        <v>118</v>
      </c>
      <c r="E182" s="175" t="s">
        <v>301</v>
      </c>
      <c r="F182" s="176" t="s">
        <v>302</v>
      </c>
      <c r="G182" s="177" t="s">
        <v>140</v>
      </c>
      <c r="H182" s="178">
        <v>6618</v>
      </c>
      <c r="I182" s="179"/>
      <c r="J182" s="180">
        <f>ROUND(I182*H182,2)</f>
        <v>0</v>
      </c>
      <c r="K182" s="176" t="s">
        <v>158</v>
      </c>
      <c r="L182" s="40"/>
      <c r="M182" s="181" t="s">
        <v>19</v>
      </c>
      <c r="N182" s="182" t="s">
        <v>46</v>
      </c>
      <c r="O182" s="65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159</v>
      </c>
      <c r="AT182" s="185" t="s">
        <v>118</v>
      </c>
      <c r="AU182" s="185" t="s">
        <v>85</v>
      </c>
      <c r="AY182" s="18" t="s">
        <v>115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8" t="s">
        <v>83</v>
      </c>
      <c r="BK182" s="186">
        <f>ROUND(I182*H182,2)</f>
        <v>0</v>
      </c>
      <c r="BL182" s="18" t="s">
        <v>159</v>
      </c>
      <c r="BM182" s="185" t="s">
        <v>303</v>
      </c>
    </row>
    <row r="183" spans="1:65" s="2" customFormat="1" ht="19.5">
      <c r="A183" s="35"/>
      <c r="B183" s="36"/>
      <c r="C183" s="37"/>
      <c r="D183" s="187" t="s">
        <v>124</v>
      </c>
      <c r="E183" s="37"/>
      <c r="F183" s="188" t="s">
        <v>304</v>
      </c>
      <c r="G183" s="37"/>
      <c r="H183" s="37"/>
      <c r="I183" s="189"/>
      <c r="J183" s="37"/>
      <c r="K183" s="37"/>
      <c r="L183" s="40"/>
      <c r="M183" s="190"/>
      <c r="N183" s="191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124</v>
      </c>
      <c r="AU183" s="18" t="s">
        <v>85</v>
      </c>
    </row>
    <row r="184" spans="1:65" s="2" customFormat="1" ht="11.25">
      <c r="A184" s="35"/>
      <c r="B184" s="36"/>
      <c r="C184" s="37"/>
      <c r="D184" s="198" t="s">
        <v>162</v>
      </c>
      <c r="E184" s="37"/>
      <c r="F184" s="199" t="s">
        <v>305</v>
      </c>
      <c r="G184" s="37"/>
      <c r="H184" s="37"/>
      <c r="I184" s="189"/>
      <c r="J184" s="37"/>
      <c r="K184" s="37"/>
      <c r="L184" s="40"/>
      <c r="M184" s="190"/>
      <c r="N184" s="191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162</v>
      </c>
      <c r="AU184" s="18" t="s">
        <v>85</v>
      </c>
    </row>
    <row r="185" spans="1:65" s="13" customFormat="1" ht="11.25">
      <c r="B185" s="200"/>
      <c r="C185" s="201"/>
      <c r="D185" s="187" t="s">
        <v>164</v>
      </c>
      <c r="E185" s="202" t="s">
        <v>19</v>
      </c>
      <c r="F185" s="203" t="s">
        <v>306</v>
      </c>
      <c r="G185" s="201"/>
      <c r="H185" s="204">
        <v>6618</v>
      </c>
      <c r="I185" s="205"/>
      <c r="J185" s="201"/>
      <c r="K185" s="201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164</v>
      </c>
      <c r="AU185" s="210" t="s">
        <v>85</v>
      </c>
      <c r="AV185" s="13" t="s">
        <v>85</v>
      </c>
      <c r="AW185" s="13" t="s">
        <v>37</v>
      </c>
      <c r="AX185" s="13" t="s">
        <v>83</v>
      </c>
      <c r="AY185" s="210" t="s">
        <v>115</v>
      </c>
    </row>
    <row r="186" spans="1:65" s="14" customFormat="1" ht="11.25">
      <c r="B186" s="221"/>
      <c r="C186" s="222"/>
      <c r="D186" s="187" t="s">
        <v>164</v>
      </c>
      <c r="E186" s="223" t="s">
        <v>19</v>
      </c>
      <c r="F186" s="224" t="s">
        <v>307</v>
      </c>
      <c r="G186" s="222"/>
      <c r="H186" s="223" t="s">
        <v>19</v>
      </c>
      <c r="I186" s="225"/>
      <c r="J186" s="222"/>
      <c r="K186" s="222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164</v>
      </c>
      <c r="AU186" s="230" t="s">
        <v>85</v>
      </c>
      <c r="AV186" s="14" t="s">
        <v>83</v>
      </c>
      <c r="AW186" s="14" t="s">
        <v>37</v>
      </c>
      <c r="AX186" s="14" t="s">
        <v>75</v>
      </c>
      <c r="AY186" s="230" t="s">
        <v>115</v>
      </c>
    </row>
    <row r="187" spans="1:65" s="2" customFormat="1" ht="16.5" customHeight="1">
      <c r="A187" s="35"/>
      <c r="B187" s="36"/>
      <c r="C187" s="211" t="s">
        <v>308</v>
      </c>
      <c r="D187" s="211" t="s">
        <v>166</v>
      </c>
      <c r="E187" s="212" t="s">
        <v>309</v>
      </c>
      <c r="F187" s="213" t="s">
        <v>310</v>
      </c>
      <c r="G187" s="214" t="s">
        <v>169</v>
      </c>
      <c r="H187" s="215">
        <v>334.47500000000002</v>
      </c>
      <c r="I187" s="216"/>
      <c r="J187" s="217">
        <f>ROUND(I187*H187,2)</f>
        <v>0</v>
      </c>
      <c r="K187" s="213" t="s">
        <v>19</v>
      </c>
      <c r="L187" s="218"/>
      <c r="M187" s="219" t="s">
        <v>19</v>
      </c>
      <c r="N187" s="220" t="s">
        <v>46</v>
      </c>
      <c r="O187" s="65"/>
      <c r="P187" s="183">
        <f>O187*H187</f>
        <v>0</v>
      </c>
      <c r="Q187" s="183">
        <v>1E-3</v>
      </c>
      <c r="R187" s="183">
        <f>Q187*H187</f>
        <v>0.33447500000000002</v>
      </c>
      <c r="S187" s="183">
        <v>0</v>
      </c>
      <c r="T187" s="18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170</v>
      </c>
      <c r="AT187" s="185" t="s">
        <v>166</v>
      </c>
      <c r="AU187" s="185" t="s">
        <v>85</v>
      </c>
      <c r="AY187" s="18" t="s">
        <v>115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8" t="s">
        <v>83</v>
      </c>
      <c r="BK187" s="186">
        <f>ROUND(I187*H187,2)</f>
        <v>0</v>
      </c>
      <c r="BL187" s="18" t="s">
        <v>159</v>
      </c>
      <c r="BM187" s="185" t="s">
        <v>311</v>
      </c>
    </row>
    <row r="188" spans="1:65" s="2" customFormat="1" ht="11.25">
      <c r="A188" s="35"/>
      <c r="B188" s="36"/>
      <c r="C188" s="37"/>
      <c r="D188" s="187" t="s">
        <v>124</v>
      </c>
      <c r="E188" s="37"/>
      <c r="F188" s="188" t="s">
        <v>310</v>
      </c>
      <c r="G188" s="37"/>
      <c r="H188" s="37"/>
      <c r="I188" s="189"/>
      <c r="J188" s="37"/>
      <c r="K188" s="37"/>
      <c r="L188" s="40"/>
      <c r="M188" s="190"/>
      <c r="N188" s="191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124</v>
      </c>
      <c r="AU188" s="18" t="s">
        <v>85</v>
      </c>
    </row>
    <row r="189" spans="1:65" s="13" customFormat="1" ht="11.25">
      <c r="B189" s="200"/>
      <c r="C189" s="201"/>
      <c r="D189" s="187" t="s">
        <v>164</v>
      </c>
      <c r="E189" s="202" t="s">
        <v>19</v>
      </c>
      <c r="F189" s="203" t="s">
        <v>312</v>
      </c>
      <c r="G189" s="201"/>
      <c r="H189" s="204">
        <v>334.47500000000002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164</v>
      </c>
      <c r="AU189" s="210" t="s">
        <v>85</v>
      </c>
      <c r="AV189" s="13" t="s">
        <v>85</v>
      </c>
      <c r="AW189" s="13" t="s">
        <v>37</v>
      </c>
      <c r="AX189" s="13" t="s">
        <v>83</v>
      </c>
      <c r="AY189" s="210" t="s">
        <v>115</v>
      </c>
    </row>
    <row r="190" spans="1:65" s="2" customFormat="1" ht="24.2" customHeight="1">
      <c r="A190" s="35"/>
      <c r="B190" s="36"/>
      <c r="C190" s="174" t="s">
        <v>313</v>
      </c>
      <c r="D190" s="174" t="s">
        <v>118</v>
      </c>
      <c r="E190" s="175" t="s">
        <v>314</v>
      </c>
      <c r="F190" s="176" t="s">
        <v>315</v>
      </c>
      <c r="G190" s="177" t="s">
        <v>140</v>
      </c>
      <c r="H190" s="178">
        <v>6618</v>
      </c>
      <c r="I190" s="179"/>
      <c r="J190" s="180">
        <f>ROUND(I190*H190,2)</f>
        <v>0</v>
      </c>
      <c r="K190" s="176" t="s">
        <v>19</v>
      </c>
      <c r="L190" s="40"/>
      <c r="M190" s="181" t="s">
        <v>19</v>
      </c>
      <c r="N190" s="182" t="s">
        <v>46</v>
      </c>
      <c r="O190" s="65"/>
      <c r="P190" s="183">
        <f>O190*H190</f>
        <v>0</v>
      </c>
      <c r="Q190" s="183">
        <v>0</v>
      </c>
      <c r="R190" s="183">
        <f>Q190*H190</f>
        <v>0</v>
      </c>
      <c r="S190" s="183">
        <v>0</v>
      </c>
      <c r="T190" s="18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159</v>
      </c>
      <c r="AT190" s="185" t="s">
        <v>118</v>
      </c>
      <c r="AU190" s="185" t="s">
        <v>85</v>
      </c>
      <c r="AY190" s="18" t="s">
        <v>115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8" t="s">
        <v>83</v>
      </c>
      <c r="BK190" s="186">
        <f>ROUND(I190*H190,2)</f>
        <v>0</v>
      </c>
      <c r="BL190" s="18" t="s">
        <v>159</v>
      </c>
      <c r="BM190" s="185" t="s">
        <v>316</v>
      </c>
    </row>
    <row r="191" spans="1:65" s="2" customFormat="1" ht="19.5">
      <c r="A191" s="35"/>
      <c r="B191" s="36"/>
      <c r="C191" s="37"/>
      <c r="D191" s="187" t="s">
        <v>124</v>
      </c>
      <c r="E191" s="37"/>
      <c r="F191" s="188" t="s">
        <v>315</v>
      </c>
      <c r="G191" s="37"/>
      <c r="H191" s="37"/>
      <c r="I191" s="189"/>
      <c r="J191" s="37"/>
      <c r="K191" s="37"/>
      <c r="L191" s="40"/>
      <c r="M191" s="190"/>
      <c r="N191" s="191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124</v>
      </c>
      <c r="AU191" s="18" t="s">
        <v>85</v>
      </c>
    </row>
    <row r="192" spans="1:65" s="13" customFormat="1" ht="11.25">
      <c r="B192" s="200"/>
      <c r="C192" s="201"/>
      <c r="D192" s="187" t="s">
        <v>164</v>
      </c>
      <c r="E192" s="202" t="s">
        <v>19</v>
      </c>
      <c r="F192" s="203" t="s">
        <v>306</v>
      </c>
      <c r="G192" s="201"/>
      <c r="H192" s="204">
        <v>6618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164</v>
      </c>
      <c r="AU192" s="210" t="s">
        <v>85</v>
      </c>
      <c r="AV192" s="13" t="s">
        <v>85</v>
      </c>
      <c r="AW192" s="13" t="s">
        <v>37</v>
      </c>
      <c r="AX192" s="13" t="s">
        <v>83</v>
      </c>
      <c r="AY192" s="210" t="s">
        <v>115</v>
      </c>
    </row>
    <row r="193" spans="1:65" s="14" customFormat="1" ht="11.25">
      <c r="B193" s="221"/>
      <c r="C193" s="222"/>
      <c r="D193" s="187" t="s">
        <v>164</v>
      </c>
      <c r="E193" s="223" t="s">
        <v>19</v>
      </c>
      <c r="F193" s="224" t="s">
        <v>307</v>
      </c>
      <c r="G193" s="222"/>
      <c r="H193" s="223" t="s">
        <v>19</v>
      </c>
      <c r="I193" s="225"/>
      <c r="J193" s="222"/>
      <c r="K193" s="222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164</v>
      </c>
      <c r="AU193" s="230" t="s">
        <v>85</v>
      </c>
      <c r="AV193" s="14" t="s">
        <v>83</v>
      </c>
      <c r="AW193" s="14" t="s">
        <v>37</v>
      </c>
      <c r="AX193" s="14" t="s">
        <v>75</v>
      </c>
      <c r="AY193" s="230" t="s">
        <v>115</v>
      </c>
    </row>
    <row r="194" spans="1:65" s="2" customFormat="1" ht="16.5" customHeight="1">
      <c r="A194" s="35"/>
      <c r="B194" s="36"/>
      <c r="C194" s="211" t="s">
        <v>317</v>
      </c>
      <c r="D194" s="211" t="s">
        <v>166</v>
      </c>
      <c r="E194" s="212" t="s">
        <v>318</v>
      </c>
      <c r="F194" s="213" t="s">
        <v>319</v>
      </c>
      <c r="G194" s="214" t="s">
        <v>145</v>
      </c>
      <c r="H194" s="215">
        <v>340</v>
      </c>
      <c r="I194" s="216"/>
      <c r="J194" s="217">
        <f>ROUND(I194*H194,2)</f>
        <v>0</v>
      </c>
      <c r="K194" s="213" t="s">
        <v>19</v>
      </c>
      <c r="L194" s="218"/>
      <c r="M194" s="219" t="s">
        <v>19</v>
      </c>
      <c r="N194" s="220" t="s">
        <v>46</v>
      </c>
      <c r="O194" s="65"/>
      <c r="P194" s="183">
        <f>O194*H194</f>
        <v>0</v>
      </c>
      <c r="Q194" s="183">
        <v>0.2</v>
      </c>
      <c r="R194" s="183">
        <f>Q194*H194</f>
        <v>68</v>
      </c>
      <c r="S194" s="183">
        <v>0</v>
      </c>
      <c r="T194" s="18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170</v>
      </c>
      <c r="AT194" s="185" t="s">
        <v>166</v>
      </c>
      <c r="AU194" s="185" t="s">
        <v>85</v>
      </c>
      <c r="AY194" s="18" t="s">
        <v>115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8" t="s">
        <v>83</v>
      </c>
      <c r="BK194" s="186">
        <f>ROUND(I194*H194,2)</f>
        <v>0</v>
      </c>
      <c r="BL194" s="18" t="s">
        <v>159</v>
      </c>
      <c r="BM194" s="185" t="s">
        <v>320</v>
      </c>
    </row>
    <row r="195" spans="1:65" s="2" customFormat="1" ht="19.5">
      <c r="A195" s="35"/>
      <c r="B195" s="36"/>
      <c r="C195" s="37"/>
      <c r="D195" s="187" t="s">
        <v>124</v>
      </c>
      <c r="E195" s="37"/>
      <c r="F195" s="188" t="s">
        <v>321</v>
      </c>
      <c r="G195" s="37"/>
      <c r="H195" s="37"/>
      <c r="I195" s="189"/>
      <c r="J195" s="37"/>
      <c r="K195" s="37"/>
      <c r="L195" s="40"/>
      <c r="M195" s="190"/>
      <c r="N195" s="191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124</v>
      </c>
      <c r="AU195" s="18" t="s">
        <v>85</v>
      </c>
    </row>
    <row r="196" spans="1:65" s="2" customFormat="1" ht="29.25">
      <c r="A196" s="35"/>
      <c r="B196" s="36"/>
      <c r="C196" s="37"/>
      <c r="D196" s="187" t="s">
        <v>125</v>
      </c>
      <c r="E196" s="37"/>
      <c r="F196" s="192" t="s">
        <v>322</v>
      </c>
      <c r="G196" s="37"/>
      <c r="H196" s="37"/>
      <c r="I196" s="189"/>
      <c r="J196" s="37"/>
      <c r="K196" s="37"/>
      <c r="L196" s="40"/>
      <c r="M196" s="190"/>
      <c r="N196" s="191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125</v>
      </c>
      <c r="AU196" s="18" t="s">
        <v>85</v>
      </c>
    </row>
    <row r="197" spans="1:65" s="13" customFormat="1" ht="11.25">
      <c r="B197" s="200"/>
      <c r="C197" s="201"/>
      <c r="D197" s="187" t="s">
        <v>164</v>
      </c>
      <c r="E197" s="202" t="s">
        <v>19</v>
      </c>
      <c r="F197" s="203" t="s">
        <v>323</v>
      </c>
      <c r="G197" s="201"/>
      <c r="H197" s="204">
        <v>340</v>
      </c>
      <c r="I197" s="205"/>
      <c r="J197" s="201"/>
      <c r="K197" s="201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164</v>
      </c>
      <c r="AU197" s="210" t="s">
        <v>85</v>
      </c>
      <c r="AV197" s="13" t="s">
        <v>85</v>
      </c>
      <c r="AW197" s="13" t="s">
        <v>37</v>
      </c>
      <c r="AX197" s="13" t="s">
        <v>83</v>
      </c>
      <c r="AY197" s="210" t="s">
        <v>115</v>
      </c>
    </row>
    <row r="198" spans="1:65" s="2" customFormat="1" ht="16.5" customHeight="1">
      <c r="A198" s="35"/>
      <c r="B198" s="36"/>
      <c r="C198" s="174" t="s">
        <v>324</v>
      </c>
      <c r="D198" s="174" t="s">
        <v>118</v>
      </c>
      <c r="E198" s="175" t="s">
        <v>325</v>
      </c>
      <c r="F198" s="176" t="s">
        <v>326</v>
      </c>
      <c r="G198" s="177" t="s">
        <v>145</v>
      </c>
      <c r="H198" s="178">
        <v>75.27</v>
      </c>
      <c r="I198" s="179"/>
      <c r="J198" s="180">
        <f>ROUND(I198*H198,2)</f>
        <v>0</v>
      </c>
      <c r="K198" s="176" t="s">
        <v>158</v>
      </c>
      <c r="L198" s="40"/>
      <c r="M198" s="181" t="s">
        <v>19</v>
      </c>
      <c r="N198" s="182" t="s">
        <v>46</v>
      </c>
      <c r="O198" s="65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159</v>
      </c>
      <c r="AT198" s="185" t="s">
        <v>118</v>
      </c>
      <c r="AU198" s="185" t="s">
        <v>85</v>
      </c>
      <c r="AY198" s="18" t="s">
        <v>115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8" t="s">
        <v>83</v>
      </c>
      <c r="BK198" s="186">
        <f>ROUND(I198*H198,2)</f>
        <v>0</v>
      </c>
      <c r="BL198" s="18" t="s">
        <v>159</v>
      </c>
      <c r="BM198" s="185" t="s">
        <v>327</v>
      </c>
    </row>
    <row r="199" spans="1:65" s="2" customFormat="1" ht="11.25">
      <c r="A199" s="35"/>
      <c r="B199" s="36"/>
      <c r="C199" s="37"/>
      <c r="D199" s="187" t="s">
        <v>124</v>
      </c>
      <c r="E199" s="37"/>
      <c r="F199" s="188" t="s">
        <v>328</v>
      </c>
      <c r="G199" s="37"/>
      <c r="H199" s="37"/>
      <c r="I199" s="189"/>
      <c r="J199" s="37"/>
      <c r="K199" s="37"/>
      <c r="L199" s="40"/>
      <c r="M199" s="190"/>
      <c r="N199" s="191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124</v>
      </c>
      <c r="AU199" s="18" t="s">
        <v>85</v>
      </c>
    </row>
    <row r="200" spans="1:65" s="2" customFormat="1" ht="11.25">
      <c r="A200" s="35"/>
      <c r="B200" s="36"/>
      <c r="C200" s="37"/>
      <c r="D200" s="198" t="s">
        <v>162</v>
      </c>
      <c r="E200" s="37"/>
      <c r="F200" s="199" t="s">
        <v>329</v>
      </c>
      <c r="G200" s="37"/>
      <c r="H200" s="37"/>
      <c r="I200" s="189"/>
      <c r="J200" s="37"/>
      <c r="K200" s="37"/>
      <c r="L200" s="40"/>
      <c r="M200" s="190"/>
      <c r="N200" s="191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162</v>
      </c>
      <c r="AU200" s="18" t="s">
        <v>85</v>
      </c>
    </row>
    <row r="201" spans="1:65" s="2" customFormat="1" ht="29.25">
      <c r="A201" s="35"/>
      <c r="B201" s="36"/>
      <c r="C201" s="37"/>
      <c r="D201" s="187" t="s">
        <v>125</v>
      </c>
      <c r="E201" s="37"/>
      <c r="F201" s="192" t="s">
        <v>330</v>
      </c>
      <c r="G201" s="37"/>
      <c r="H201" s="37"/>
      <c r="I201" s="189"/>
      <c r="J201" s="37"/>
      <c r="K201" s="37"/>
      <c r="L201" s="40"/>
      <c r="M201" s="190"/>
      <c r="N201" s="191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125</v>
      </c>
      <c r="AU201" s="18" t="s">
        <v>85</v>
      </c>
    </row>
    <row r="202" spans="1:65" s="13" customFormat="1" ht="11.25">
      <c r="B202" s="200"/>
      <c r="C202" s="201"/>
      <c r="D202" s="187" t="s">
        <v>164</v>
      </c>
      <c r="E202" s="202" t="s">
        <v>144</v>
      </c>
      <c r="F202" s="203" t="s">
        <v>331</v>
      </c>
      <c r="G202" s="201"/>
      <c r="H202" s="204">
        <v>75.27</v>
      </c>
      <c r="I202" s="205"/>
      <c r="J202" s="201"/>
      <c r="K202" s="201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164</v>
      </c>
      <c r="AU202" s="210" t="s">
        <v>85</v>
      </c>
      <c r="AV202" s="13" t="s">
        <v>85</v>
      </c>
      <c r="AW202" s="13" t="s">
        <v>37</v>
      </c>
      <c r="AX202" s="13" t="s">
        <v>83</v>
      </c>
      <c r="AY202" s="210" t="s">
        <v>115</v>
      </c>
    </row>
    <row r="203" spans="1:65" s="2" customFormat="1" ht="21.75" customHeight="1">
      <c r="A203" s="35"/>
      <c r="B203" s="36"/>
      <c r="C203" s="174" t="s">
        <v>332</v>
      </c>
      <c r="D203" s="174" t="s">
        <v>118</v>
      </c>
      <c r="E203" s="175" t="s">
        <v>333</v>
      </c>
      <c r="F203" s="176" t="s">
        <v>334</v>
      </c>
      <c r="G203" s="177" t="s">
        <v>145</v>
      </c>
      <c r="H203" s="178">
        <v>75.27</v>
      </c>
      <c r="I203" s="179"/>
      <c r="J203" s="180">
        <f>ROUND(I203*H203,2)</f>
        <v>0</v>
      </c>
      <c r="K203" s="176" t="s">
        <v>158</v>
      </c>
      <c r="L203" s="40"/>
      <c r="M203" s="181" t="s">
        <v>19</v>
      </c>
      <c r="N203" s="182" t="s">
        <v>46</v>
      </c>
      <c r="O203" s="65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159</v>
      </c>
      <c r="AT203" s="185" t="s">
        <v>118</v>
      </c>
      <c r="AU203" s="185" t="s">
        <v>85</v>
      </c>
      <c r="AY203" s="18" t="s">
        <v>115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83</v>
      </c>
      <c r="BK203" s="186">
        <f>ROUND(I203*H203,2)</f>
        <v>0</v>
      </c>
      <c r="BL203" s="18" t="s">
        <v>159</v>
      </c>
      <c r="BM203" s="185" t="s">
        <v>335</v>
      </c>
    </row>
    <row r="204" spans="1:65" s="2" customFormat="1" ht="11.25">
      <c r="A204" s="35"/>
      <c r="B204" s="36"/>
      <c r="C204" s="37"/>
      <c r="D204" s="187" t="s">
        <v>124</v>
      </c>
      <c r="E204" s="37"/>
      <c r="F204" s="188" t="s">
        <v>336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124</v>
      </c>
      <c r="AU204" s="18" t="s">
        <v>85</v>
      </c>
    </row>
    <row r="205" spans="1:65" s="2" customFormat="1" ht="11.25">
      <c r="A205" s="35"/>
      <c r="B205" s="36"/>
      <c r="C205" s="37"/>
      <c r="D205" s="198" t="s">
        <v>162</v>
      </c>
      <c r="E205" s="37"/>
      <c r="F205" s="199" t="s">
        <v>337</v>
      </c>
      <c r="G205" s="37"/>
      <c r="H205" s="37"/>
      <c r="I205" s="189"/>
      <c r="J205" s="37"/>
      <c r="K205" s="37"/>
      <c r="L205" s="40"/>
      <c r="M205" s="190"/>
      <c r="N205" s="191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162</v>
      </c>
      <c r="AU205" s="18" t="s">
        <v>85</v>
      </c>
    </row>
    <row r="206" spans="1:65" s="13" customFormat="1" ht="11.25">
      <c r="B206" s="200"/>
      <c r="C206" s="201"/>
      <c r="D206" s="187" t="s">
        <v>164</v>
      </c>
      <c r="E206" s="202" t="s">
        <v>19</v>
      </c>
      <c r="F206" s="203" t="s">
        <v>144</v>
      </c>
      <c r="G206" s="201"/>
      <c r="H206" s="204">
        <v>75.27</v>
      </c>
      <c r="I206" s="205"/>
      <c r="J206" s="201"/>
      <c r="K206" s="201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164</v>
      </c>
      <c r="AU206" s="210" t="s">
        <v>85</v>
      </c>
      <c r="AV206" s="13" t="s">
        <v>85</v>
      </c>
      <c r="AW206" s="13" t="s">
        <v>37</v>
      </c>
      <c r="AX206" s="13" t="s">
        <v>83</v>
      </c>
      <c r="AY206" s="210" t="s">
        <v>115</v>
      </c>
    </row>
    <row r="207" spans="1:65" s="2" customFormat="1" ht="24.2" customHeight="1">
      <c r="A207" s="35"/>
      <c r="B207" s="36"/>
      <c r="C207" s="174" t="s">
        <v>338</v>
      </c>
      <c r="D207" s="174" t="s">
        <v>118</v>
      </c>
      <c r="E207" s="175" t="s">
        <v>339</v>
      </c>
      <c r="F207" s="176" t="s">
        <v>340</v>
      </c>
      <c r="G207" s="177" t="s">
        <v>145</v>
      </c>
      <c r="H207" s="178">
        <v>677.43</v>
      </c>
      <c r="I207" s="179"/>
      <c r="J207" s="180">
        <f>ROUND(I207*H207,2)</f>
        <v>0</v>
      </c>
      <c r="K207" s="176" t="s">
        <v>158</v>
      </c>
      <c r="L207" s="40"/>
      <c r="M207" s="181" t="s">
        <v>19</v>
      </c>
      <c r="N207" s="182" t="s">
        <v>46</v>
      </c>
      <c r="O207" s="65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5" t="s">
        <v>159</v>
      </c>
      <c r="AT207" s="185" t="s">
        <v>118</v>
      </c>
      <c r="AU207" s="185" t="s">
        <v>85</v>
      </c>
      <c r="AY207" s="18" t="s">
        <v>115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8" t="s">
        <v>83</v>
      </c>
      <c r="BK207" s="186">
        <f>ROUND(I207*H207,2)</f>
        <v>0</v>
      </c>
      <c r="BL207" s="18" t="s">
        <v>159</v>
      </c>
      <c r="BM207" s="185" t="s">
        <v>341</v>
      </c>
    </row>
    <row r="208" spans="1:65" s="2" customFormat="1" ht="19.5">
      <c r="A208" s="35"/>
      <c r="B208" s="36"/>
      <c r="C208" s="37"/>
      <c r="D208" s="187" t="s">
        <v>124</v>
      </c>
      <c r="E208" s="37"/>
      <c r="F208" s="188" t="s">
        <v>342</v>
      </c>
      <c r="G208" s="37"/>
      <c r="H208" s="37"/>
      <c r="I208" s="189"/>
      <c r="J208" s="37"/>
      <c r="K208" s="37"/>
      <c r="L208" s="40"/>
      <c r="M208" s="190"/>
      <c r="N208" s="191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124</v>
      </c>
      <c r="AU208" s="18" t="s">
        <v>85</v>
      </c>
    </row>
    <row r="209" spans="1:65" s="2" customFormat="1" ht="11.25">
      <c r="A209" s="35"/>
      <c r="B209" s="36"/>
      <c r="C209" s="37"/>
      <c r="D209" s="198" t="s">
        <v>162</v>
      </c>
      <c r="E209" s="37"/>
      <c r="F209" s="199" t="s">
        <v>343</v>
      </c>
      <c r="G209" s="37"/>
      <c r="H209" s="37"/>
      <c r="I209" s="189"/>
      <c r="J209" s="37"/>
      <c r="K209" s="37"/>
      <c r="L209" s="40"/>
      <c r="M209" s="190"/>
      <c r="N209" s="191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162</v>
      </c>
      <c r="AU209" s="18" t="s">
        <v>85</v>
      </c>
    </row>
    <row r="210" spans="1:65" s="13" customFormat="1" ht="11.25">
      <c r="B210" s="200"/>
      <c r="C210" s="201"/>
      <c r="D210" s="187" t="s">
        <v>164</v>
      </c>
      <c r="E210" s="202" t="s">
        <v>19</v>
      </c>
      <c r="F210" s="203" t="s">
        <v>344</v>
      </c>
      <c r="G210" s="201"/>
      <c r="H210" s="204">
        <v>677.43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164</v>
      </c>
      <c r="AU210" s="210" t="s">
        <v>85</v>
      </c>
      <c r="AV210" s="13" t="s">
        <v>85</v>
      </c>
      <c r="AW210" s="13" t="s">
        <v>37</v>
      </c>
      <c r="AX210" s="13" t="s">
        <v>83</v>
      </c>
      <c r="AY210" s="210" t="s">
        <v>115</v>
      </c>
    </row>
    <row r="211" spans="1:65" s="12" customFormat="1" ht="22.9" customHeight="1">
      <c r="B211" s="158"/>
      <c r="C211" s="159"/>
      <c r="D211" s="160" t="s">
        <v>74</v>
      </c>
      <c r="E211" s="172" t="s">
        <v>134</v>
      </c>
      <c r="F211" s="172" t="s">
        <v>345</v>
      </c>
      <c r="G211" s="159"/>
      <c r="H211" s="159"/>
      <c r="I211" s="162"/>
      <c r="J211" s="173">
        <f>BK211</f>
        <v>0</v>
      </c>
      <c r="K211" s="159"/>
      <c r="L211" s="164"/>
      <c r="M211" s="165"/>
      <c r="N211" s="166"/>
      <c r="O211" s="166"/>
      <c r="P211" s="167">
        <f>SUM(P212:P221)</f>
        <v>0</v>
      </c>
      <c r="Q211" s="166"/>
      <c r="R211" s="167">
        <f>SUM(R212:R221)</f>
        <v>8.8618799999999993</v>
      </c>
      <c r="S211" s="166"/>
      <c r="T211" s="168">
        <f>SUM(T212:T221)</f>
        <v>0</v>
      </c>
      <c r="AR211" s="169" t="s">
        <v>83</v>
      </c>
      <c r="AT211" s="170" t="s">
        <v>74</v>
      </c>
      <c r="AU211" s="170" t="s">
        <v>83</v>
      </c>
      <c r="AY211" s="169" t="s">
        <v>115</v>
      </c>
      <c r="BK211" s="171">
        <f>SUM(BK212:BK221)</f>
        <v>0</v>
      </c>
    </row>
    <row r="212" spans="1:65" s="2" customFormat="1" ht="24.2" customHeight="1">
      <c r="A212" s="35"/>
      <c r="B212" s="36"/>
      <c r="C212" s="174" t="s">
        <v>346</v>
      </c>
      <c r="D212" s="174" t="s">
        <v>118</v>
      </c>
      <c r="E212" s="175" t="s">
        <v>347</v>
      </c>
      <c r="F212" s="176" t="s">
        <v>348</v>
      </c>
      <c r="G212" s="177" t="s">
        <v>349</v>
      </c>
      <c r="H212" s="178">
        <v>1888</v>
      </c>
      <c r="I212" s="179"/>
      <c r="J212" s="180">
        <f>ROUND(I212*H212,2)</f>
        <v>0</v>
      </c>
      <c r="K212" s="176" t="s">
        <v>158</v>
      </c>
      <c r="L212" s="40"/>
      <c r="M212" s="181" t="s">
        <v>19</v>
      </c>
      <c r="N212" s="182" t="s">
        <v>46</v>
      </c>
      <c r="O212" s="65"/>
      <c r="P212" s="183">
        <f>O212*H212</f>
        <v>0</v>
      </c>
      <c r="Q212" s="183">
        <v>1.01E-3</v>
      </c>
      <c r="R212" s="183">
        <f>Q212*H212</f>
        <v>1.9068800000000001</v>
      </c>
      <c r="S212" s="183">
        <v>0</v>
      </c>
      <c r="T212" s="18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159</v>
      </c>
      <c r="AT212" s="185" t="s">
        <v>118</v>
      </c>
      <c r="AU212" s="185" t="s">
        <v>85</v>
      </c>
      <c r="AY212" s="18" t="s">
        <v>115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83</v>
      </c>
      <c r="BK212" s="186">
        <f>ROUND(I212*H212,2)</f>
        <v>0</v>
      </c>
      <c r="BL212" s="18" t="s">
        <v>159</v>
      </c>
      <c r="BM212" s="185" t="s">
        <v>350</v>
      </c>
    </row>
    <row r="213" spans="1:65" s="2" customFormat="1" ht="29.25">
      <c r="A213" s="35"/>
      <c r="B213" s="36"/>
      <c r="C213" s="37"/>
      <c r="D213" s="187" t="s">
        <v>124</v>
      </c>
      <c r="E213" s="37"/>
      <c r="F213" s="188" t="s">
        <v>351</v>
      </c>
      <c r="G213" s="37"/>
      <c r="H213" s="37"/>
      <c r="I213" s="189"/>
      <c r="J213" s="37"/>
      <c r="K213" s="37"/>
      <c r="L213" s="40"/>
      <c r="M213" s="190"/>
      <c r="N213" s="191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124</v>
      </c>
      <c r="AU213" s="18" t="s">
        <v>85</v>
      </c>
    </row>
    <row r="214" spans="1:65" s="2" customFormat="1" ht="11.25">
      <c r="A214" s="35"/>
      <c r="B214" s="36"/>
      <c r="C214" s="37"/>
      <c r="D214" s="198" t="s">
        <v>162</v>
      </c>
      <c r="E214" s="37"/>
      <c r="F214" s="199" t="s">
        <v>352</v>
      </c>
      <c r="G214" s="37"/>
      <c r="H214" s="37"/>
      <c r="I214" s="189"/>
      <c r="J214" s="37"/>
      <c r="K214" s="37"/>
      <c r="L214" s="40"/>
      <c r="M214" s="190"/>
      <c r="N214" s="191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162</v>
      </c>
      <c r="AU214" s="18" t="s">
        <v>85</v>
      </c>
    </row>
    <row r="215" spans="1:65" s="2" customFormat="1" ht="39">
      <c r="A215" s="35"/>
      <c r="B215" s="36"/>
      <c r="C215" s="37"/>
      <c r="D215" s="187" t="s">
        <v>125</v>
      </c>
      <c r="E215" s="37"/>
      <c r="F215" s="192" t="s">
        <v>353</v>
      </c>
      <c r="G215" s="37"/>
      <c r="H215" s="37"/>
      <c r="I215" s="189"/>
      <c r="J215" s="37"/>
      <c r="K215" s="37"/>
      <c r="L215" s="40"/>
      <c r="M215" s="190"/>
      <c r="N215" s="191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125</v>
      </c>
      <c r="AU215" s="18" t="s">
        <v>85</v>
      </c>
    </row>
    <row r="216" spans="1:65" s="2" customFormat="1" ht="16.5" customHeight="1">
      <c r="A216" s="35"/>
      <c r="B216" s="36"/>
      <c r="C216" s="211" t="s">
        <v>354</v>
      </c>
      <c r="D216" s="211" t="s">
        <v>166</v>
      </c>
      <c r="E216" s="212" t="s">
        <v>355</v>
      </c>
      <c r="F216" s="213" t="s">
        <v>356</v>
      </c>
      <c r="G216" s="214" t="s">
        <v>145</v>
      </c>
      <c r="H216" s="215">
        <v>10.7</v>
      </c>
      <c r="I216" s="216"/>
      <c r="J216" s="217">
        <f>ROUND(I216*H216,2)</f>
        <v>0</v>
      </c>
      <c r="K216" s="213" t="s">
        <v>158</v>
      </c>
      <c r="L216" s="218"/>
      <c r="M216" s="219" t="s">
        <v>19</v>
      </c>
      <c r="N216" s="220" t="s">
        <v>46</v>
      </c>
      <c r="O216" s="65"/>
      <c r="P216" s="183">
        <f>O216*H216</f>
        <v>0</v>
      </c>
      <c r="Q216" s="183">
        <v>0.65</v>
      </c>
      <c r="R216" s="183">
        <f>Q216*H216</f>
        <v>6.9550000000000001</v>
      </c>
      <c r="S216" s="183">
        <v>0</v>
      </c>
      <c r="T216" s="18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5" t="s">
        <v>170</v>
      </c>
      <c r="AT216" s="185" t="s">
        <v>166</v>
      </c>
      <c r="AU216" s="185" t="s">
        <v>85</v>
      </c>
      <c r="AY216" s="18" t="s">
        <v>115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18" t="s">
        <v>83</v>
      </c>
      <c r="BK216" s="186">
        <f>ROUND(I216*H216,2)</f>
        <v>0</v>
      </c>
      <c r="BL216" s="18" t="s">
        <v>159</v>
      </c>
      <c r="BM216" s="185" t="s">
        <v>357</v>
      </c>
    </row>
    <row r="217" spans="1:65" s="2" customFormat="1" ht="11.25">
      <c r="A217" s="35"/>
      <c r="B217" s="36"/>
      <c r="C217" s="37"/>
      <c r="D217" s="187" t="s">
        <v>124</v>
      </c>
      <c r="E217" s="37"/>
      <c r="F217" s="188" t="s">
        <v>356</v>
      </c>
      <c r="G217" s="37"/>
      <c r="H217" s="37"/>
      <c r="I217" s="189"/>
      <c r="J217" s="37"/>
      <c r="K217" s="37"/>
      <c r="L217" s="40"/>
      <c r="M217" s="190"/>
      <c r="N217" s="191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124</v>
      </c>
      <c r="AU217" s="18" t="s">
        <v>85</v>
      </c>
    </row>
    <row r="218" spans="1:65" s="2" customFormat="1" ht="24.2" customHeight="1">
      <c r="A218" s="35"/>
      <c r="B218" s="36"/>
      <c r="C218" s="174" t="s">
        <v>358</v>
      </c>
      <c r="D218" s="174" t="s">
        <v>118</v>
      </c>
      <c r="E218" s="175" t="s">
        <v>359</v>
      </c>
      <c r="F218" s="176" t="s">
        <v>360</v>
      </c>
      <c r="G218" s="177" t="s">
        <v>140</v>
      </c>
      <c r="H218" s="178">
        <v>4</v>
      </c>
      <c r="I218" s="179"/>
      <c r="J218" s="180">
        <f>ROUND(I218*H218,2)</f>
        <v>0</v>
      </c>
      <c r="K218" s="176" t="s">
        <v>132</v>
      </c>
      <c r="L218" s="40"/>
      <c r="M218" s="181" t="s">
        <v>19</v>
      </c>
      <c r="N218" s="182" t="s">
        <v>46</v>
      </c>
      <c r="O218" s="65"/>
      <c r="P218" s="183">
        <f>O218*H218</f>
        <v>0</v>
      </c>
      <c r="Q218" s="183">
        <v>0</v>
      </c>
      <c r="R218" s="183">
        <f>Q218*H218</f>
        <v>0</v>
      </c>
      <c r="S218" s="183">
        <v>0</v>
      </c>
      <c r="T218" s="18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5" t="s">
        <v>159</v>
      </c>
      <c r="AT218" s="185" t="s">
        <v>118</v>
      </c>
      <c r="AU218" s="185" t="s">
        <v>85</v>
      </c>
      <c r="AY218" s="18" t="s">
        <v>115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18" t="s">
        <v>83</v>
      </c>
      <c r="BK218" s="186">
        <f>ROUND(I218*H218,2)</f>
        <v>0</v>
      </c>
      <c r="BL218" s="18" t="s">
        <v>159</v>
      </c>
      <c r="BM218" s="185" t="s">
        <v>361</v>
      </c>
    </row>
    <row r="219" spans="1:65" s="2" customFormat="1" ht="19.5">
      <c r="A219" s="35"/>
      <c r="B219" s="36"/>
      <c r="C219" s="37"/>
      <c r="D219" s="187" t="s">
        <v>124</v>
      </c>
      <c r="E219" s="37"/>
      <c r="F219" s="188" t="s">
        <v>362</v>
      </c>
      <c r="G219" s="37"/>
      <c r="H219" s="37"/>
      <c r="I219" s="189"/>
      <c r="J219" s="37"/>
      <c r="K219" s="37"/>
      <c r="L219" s="40"/>
      <c r="M219" s="190"/>
      <c r="N219" s="191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124</v>
      </c>
      <c r="AU219" s="18" t="s">
        <v>85</v>
      </c>
    </row>
    <row r="220" spans="1:65" s="2" customFormat="1" ht="29.25">
      <c r="A220" s="35"/>
      <c r="B220" s="36"/>
      <c r="C220" s="37"/>
      <c r="D220" s="187" t="s">
        <v>125</v>
      </c>
      <c r="E220" s="37"/>
      <c r="F220" s="192" t="s">
        <v>363</v>
      </c>
      <c r="G220" s="37"/>
      <c r="H220" s="37"/>
      <c r="I220" s="189"/>
      <c r="J220" s="37"/>
      <c r="K220" s="37"/>
      <c r="L220" s="40"/>
      <c r="M220" s="190"/>
      <c r="N220" s="191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125</v>
      </c>
      <c r="AU220" s="18" t="s">
        <v>85</v>
      </c>
    </row>
    <row r="221" spans="1:65" s="13" customFormat="1" ht="11.25">
      <c r="B221" s="200"/>
      <c r="C221" s="201"/>
      <c r="D221" s="187" t="s">
        <v>164</v>
      </c>
      <c r="E221" s="202" t="s">
        <v>19</v>
      </c>
      <c r="F221" s="203" t="s">
        <v>159</v>
      </c>
      <c r="G221" s="201"/>
      <c r="H221" s="204">
        <v>4</v>
      </c>
      <c r="I221" s="205"/>
      <c r="J221" s="201"/>
      <c r="K221" s="201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164</v>
      </c>
      <c r="AU221" s="210" t="s">
        <v>85</v>
      </c>
      <c r="AV221" s="13" t="s">
        <v>85</v>
      </c>
      <c r="AW221" s="13" t="s">
        <v>37</v>
      </c>
      <c r="AX221" s="13" t="s">
        <v>83</v>
      </c>
      <c r="AY221" s="210" t="s">
        <v>115</v>
      </c>
    </row>
    <row r="222" spans="1:65" s="12" customFormat="1" ht="22.9" customHeight="1">
      <c r="B222" s="158"/>
      <c r="C222" s="159"/>
      <c r="D222" s="160" t="s">
        <v>74</v>
      </c>
      <c r="E222" s="172" t="s">
        <v>364</v>
      </c>
      <c r="F222" s="172" t="s">
        <v>365</v>
      </c>
      <c r="G222" s="159"/>
      <c r="H222" s="159"/>
      <c r="I222" s="162"/>
      <c r="J222" s="173">
        <f>BK222</f>
        <v>0</v>
      </c>
      <c r="K222" s="159"/>
      <c r="L222" s="164"/>
      <c r="M222" s="165"/>
      <c r="N222" s="166"/>
      <c r="O222" s="166"/>
      <c r="P222" s="167">
        <f>SUM(P223:P225)</f>
        <v>0</v>
      </c>
      <c r="Q222" s="166"/>
      <c r="R222" s="167">
        <f>SUM(R223:R225)</f>
        <v>0</v>
      </c>
      <c r="S222" s="166"/>
      <c r="T222" s="168">
        <f>SUM(T223:T225)</f>
        <v>0</v>
      </c>
      <c r="AR222" s="169" t="s">
        <v>83</v>
      </c>
      <c r="AT222" s="170" t="s">
        <v>74</v>
      </c>
      <c r="AU222" s="170" t="s">
        <v>83</v>
      </c>
      <c r="AY222" s="169" t="s">
        <v>115</v>
      </c>
      <c r="BK222" s="171">
        <f>SUM(BK223:BK225)</f>
        <v>0</v>
      </c>
    </row>
    <row r="223" spans="1:65" s="2" customFormat="1" ht="24.2" customHeight="1">
      <c r="A223" s="35"/>
      <c r="B223" s="36"/>
      <c r="C223" s="174" t="s">
        <v>366</v>
      </c>
      <c r="D223" s="174" t="s">
        <v>118</v>
      </c>
      <c r="E223" s="175" t="s">
        <v>367</v>
      </c>
      <c r="F223" s="176" t="s">
        <v>368</v>
      </c>
      <c r="G223" s="177" t="s">
        <v>369</v>
      </c>
      <c r="H223" s="178">
        <v>155.09399999999999</v>
      </c>
      <c r="I223" s="179"/>
      <c r="J223" s="180">
        <f>ROUND(I223*H223,2)</f>
        <v>0</v>
      </c>
      <c r="K223" s="176" t="s">
        <v>158</v>
      </c>
      <c r="L223" s="40"/>
      <c r="M223" s="181" t="s">
        <v>19</v>
      </c>
      <c r="N223" s="182" t="s">
        <v>46</v>
      </c>
      <c r="O223" s="65"/>
      <c r="P223" s="183">
        <f>O223*H223</f>
        <v>0</v>
      </c>
      <c r="Q223" s="183">
        <v>0</v>
      </c>
      <c r="R223" s="183">
        <f>Q223*H223</f>
        <v>0</v>
      </c>
      <c r="S223" s="183">
        <v>0</v>
      </c>
      <c r="T223" s="18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159</v>
      </c>
      <c r="AT223" s="185" t="s">
        <v>118</v>
      </c>
      <c r="AU223" s="185" t="s">
        <v>85</v>
      </c>
      <c r="AY223" s="18" t="s">
        <v>115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8" t="s">
        <v>83</v>
      </c>
      <c r="BK223" s="186">
        <f>ROUND(I223*H223,2)</f>
        <v>0</v>
      </c>
      <c r="BL223" s="18" t="s">
        <v>159</v>
      </c>
      <c r="BM223" s="185" t="s">
        <v>370</v>
      </c>
    </row>
    <row r="224" spans="1:65" s="2" customFormat="1" ht="19.5">
      <c r="A224" s="35"/>
      <c r="B224" s="36"/>
      <c r="C224" s="37"/>
      <c r="D224" s="187" t="s">
        <v>124</v>
      </c>
      <c r="E224" s="37"/>
      <c r="F224" s="188" t="s">
        <v>371</v>
      </c>
      <c r="G224" s="37"/>
      <c r="H224" s="37"/>
      <c r="I224" s="189"/>
      <c r="J224" s="37"/>
      <c r="K224" s="37"/>
      <c r="L224" s="40"/>
      <c r="M224" s="190"/>
      <c r="N224" s="191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124</v>
      </c>
      <c r="AU224" s="18" t="s">
        <v>85</v>
      </c>
    </row>
    <row r="225" spans="1:47" s="2" customFormat="1" ht="11.25">
      <c r="A225" s="35"/>
      <c r="B225" s="36"/>
      <c r="C225" s="37"/>
      <c r="D225" s="198" t="s">
        <v>162</v>
      </c>
      <c r="E225" s="37"/>
      <c r="F225" s="199" t="s">
        <v>372</v>
      </c>
      <c r="G225" s="37"/>
      <c r="H225" s="37"/>
      <c r="I225" s="189"/>
      <c r="J225" s="37"/>
      <c r="K225" s="37"/>
      <c r="L225" s="40"/>
      <c r="M225" s="193"/>
      <c r="N225" s="194"/>
      <c r="O225" s="195"/>
      <c r="P225" s="195"/>
      <c r="Q225" s="195"/>
      <c r="R225" s="195"/>
      <c r="S225" s="195"/>
      <c r="T225" s="19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162</v>
      </c>
      <c r="AU225" s="18" t="s">
        <v>85</v>
      </c>
    </row>
    <row r="226" spans="1:47" s="2" customFormat="1" ht="6.95" customHeight="1">
      <c r="A226" s="35"/>
      <c r="B226" s="48"/>
      <c r="C226" s="49"/>
      <c r="D226" s="49"/>
      <c r="E226" s="49"/>
      <c r="F226" s="49"/>
      <c r="G226" s="49"/>
      <c r="H226" s="49"/>
      <c r="I226" s="49"/>
      <c r="J226" s="49"/>
      <c r="K226" s="49"/>
      <c r="L226" s="40"/>
      <c r="M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</row>
  </sheetData>
  <sheetProtection algorithmName="SHA-512" hashValue="vsGi0GNId4xirzp4uk1icoID5otC8Sc1i7CPN5K0pfNbUVEwUogLF7uKfHf9KkvAhhzuYyYJ+TN1zwS9caLvPg==" saltValue="nPB4gYl9D0qCYseBtvjF7vnLyHKIJNpGD/ubJEKeE7fcSr3nVqWOmOoaY/t7jUm0krcw+VhW/+UTSumbW7qtKg==" spinCount="100000" sheet="1" objects="1" scenarios="1" formatColumns="0" formatRows="0" autoFilter="0"/>
  <autoFilter ref="C82:K225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6" r:id="rId2" xr:uid="{00000000-0004-0000-0200-000001000000}"/>
    <hyperlink ref="F103" r:id="rId3" xr:uid="{00000000-0004-0000-0200-000002000000}"/>
    <hyperlink ref="F107" r:id="rId4" xr:uid="{00000000-0004-0000-0200-000003000000}"/>
    <hyperlink ref="F111" r:id="rId5" xr:uid="{00000000-0004-0000-0200-000004000000}"/>
    <hyperlink ref="F115" r:id="rId6" xr:uid="{00000000-0004-0000-0200-000005000000}"/>
    <hyperlink ref="F119" r:id="rId7" xr:uid="{00000000-0004-0000-0200-000006000000}"/>
    <hyperlink ref="F123" r:id="rId8" xr:uid="{00000000-0004-0000-0200-000007000000}"/>
    <hyperlink ref="F127" r:id="rId9" xr:uid="{00000000-0004-0000-0200-000008000000}"/>
    <hyperlink ref="F143" r:id="rId10" xr:uid="{00000000-0004-0000-0200-000009000000}"/>
    <hyperlink ref="F171" r:id="rId11" xr:uid="{00000000-0004-0000-0200-00000A000000}"/>
    <hyperlink ref="F184" r:id="rId12" xr:uid="{00000000-0004-0000-0200-00000B000000}"/>
    <hyperlink ref="F200" r:id="rId13" xr:uid="{00000000-0004-0000-0200-00000C000000}"/>
    <hyperlink ref="F205" r:id="rId14" xr:uid="{00000000-0004-0000-0200-00000D000000}"/>
    <hyperlink ref="F209" r:id="rId15" xr:uid="{00000000-0004-0000-0200-00000E000000}"/>
    <hyperlink ref="F214" r:id="rId16" xr:uid="{00000000-0004-0000-0200-00000F000000}"/>
    <hyperlink ref="F225" r:id="rId17" xr:uid="{00000000-0004-0000-02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2"/>
      <c r="C3" s="103"/>
      <c r="D3" s="103"/>
      <c r="E3" s="103"/>
      <c r="F3" s="103"/>
      <c r="G3" s="103"/>
      <c r="H3" s="21"/>
    </row>
    <row r="4" spans="1:8" s="1" customFormat="1" ht="24.95" customHeight="1">
      <c r="B4" s="21"/>
      <c r="C4" s="104" t="s">
        <v>373</v>
      </c>
      <c r="H4" s="21"/>
    </row>
    <row r="5" spans="1:8" s="1" customFormat="1" ht="12" customHeight="1">
      <c r="B5" s="21"/>
      <c r="C5" s="231" t="s">
        <v>13</v>
      </c>
      <c r="D5" s="378" t="s">
        <v>14</v>
      </c>
      <c r="E5" s="371"/>
      <c r="F5" s="371"/>
      <c r="H5" s="21"/>
    </row>
    <row r="6" spans="1:8" s="1" customFormat="1" ht="36.950000000000003" customHeight="1">
      <c r="B6" s="21"/>
      <c r="C6" s="232" t="s">
        <v>16</v>
      </c>
      <c r="D6" s="382" t="s">
        <v>17</v>
      </c>
      <c r="E6" s="371"/>
      <c r="F6" s="371"/>
      <c r="H6" s="21"/>
    </row>
    <row r="7" spans="1:8" s="1" customFormat="1" ht="16.5" customHeight="1">
      <c r="B7" s="21"/>
      <c r="C7" s="106" t="s">
        <v>23</v>
      </c>
      <c r="D7" s="109" t="str">
        <f>'Rekapitulace stavby'!AN8</f>
        <v>16. 8. 2024</v>
      </c>
      <c r="H7" s="21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47"/>
      <c r="B9" s="233"/>
      <c r="C9" s="234" t="s">
        <v>56</v>
      </c>
      <c r="D9" s="235" t="s">
        <v>57</v>
      </c>
      <c r="E9" s="235" t="s">
        <v>101</v>
      </c>
      <c r="F9" s="236" t="s">
        <v>374</v>
      </c>
      <c r="G9" s="147"/>
      <c r="H9" s="233"/>
    </row>
    <row r="10" spans="1:8" s="2" customFormat="1" ht="26.45" customHeight="1">
      <c r="A10" s="35"/>
      <c r="B10" s="40"/>
      <c r="C10" s="237" t="s">
        <v>86</v>
      </c>
      <c r="D10" s="237" t="s">
        <v>87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38" t="s">
        <v>139</v>
      </c>
      <c r="D11" s="239" t="s">
        <v>19</v>
      </c>
      <c r="E11" s="240" t="s">
        <v>140</v>
      </c>
      <c r="F11" s="241">
        <v>6517</v>
      </c>
      <c r="G11" s="35"/>
      <c r="H11" s="40"/>
    </row>
    <row r="12" spans="1:8" s="2" customFormat="1" ht="16.899999999999999" customHeight="1">
      <c r="A12" s="35"/>
      <c r="B12" s="40"/>
      <c r="C12" s="242" t="s">
        <v>139</v>
      </c>
      <c r="D12" s="242" t="s">
        <v>225</v>
      </c>
      <c r="E12" s="18" t="s">
        <v>19</v>
      </c>
      <c r="F12" s="243">
        <v>6517</v>
      </c>
      <c r="G12" s="35"/>
      <c r="H12" s="40"/>
    </row>
    <row r="13" spans="1:8" s="2" customFormat="1" ht="16.899999999999999" customHeight="1">
      <c r="A13" s="35"/>
      <c r="B13" s="40"/>
      <c r="C13" s="244" t="s">
        <v>375</v>
      </c>
      <c r="D13" s="35"/>
      <c r="E13" s="35"/>
      <c r="F13" s="35"/>
      <c r="G13" s="35"/>
      <c r="H13" s="40"/>
    </row>
    <row r="14" spans="1:8" s="2" customFormat="1" ht="16.899999999999999" customHeight="1">
      <c r="A14" s="35"/>
      <c r="B14" s="40"/>
      <c r="C14" s="242" t="s">
        <v>220</v>
      </c>
      <c r="D14" s="242" t="s">
        <v>221</v>
      </c>
      <c r="E14" s="18" t="s">
        <v>140</v>
      </c>
      <c r="F14" s="243">
        <v>6517</v>
      </c>
      <c r="G14" s="35"/>
      <c r="H14" s="40"/>
    </row>
    <row r="15" spans="1:8" s="2" customFormat="1" ht="22.5">
      <c r="A15" s="35"/>
      <c r="B15" s="40"/>
      <c r="C15" s="242" t="s">
        <v>183</v>
      </c>
      <c r="D15" s="242" t="s">
        <v>184</v>
      </c>
      <c r="E15" s="18" t="s">
        <v>140</v>
      </c>
      <c r="F15" s="243">
        <v>6517</v>
      </c>
      <c r="G15" s="35"/>
      <c r="H15" s="40"/>
    </row>
    <row r="16" spans="1:8" s="2" customFormat="1" ht="16.899999999999999" customHeight="1">
      <c r="A16" s="35"/>
      <c r="B16" s="40"/>
      <c r="C16" s="238" t="s">
        <v>142</v>
      </c>
      <c r="D16" s="239" t="s">
        <v>19</v>
      </c>
      <c r="E16" s="240" t="s">
        <v>140</v>
      </c>
      <c r="F16" s="241">
        <v>101</v>
      </c>
      <c r="G16" s="35"/>
      <c r="H16" s="40"/>
    </row>
    <row r="17" spans="1:8" s="2" customFormat="1" ht="16.899999999999999" customHeight="1">
      <c r="A17" s="35"/>
      <c r="B17" s="40"/>
      <c r="C17" s="242" t="s">
        <v>142</v>
      </c>
      <c r="D17" s="242" t="s">
        <v>249</v>
      </c>
      <c r="E17" s="18" t="s">
        <v>19</v>
      </c>
      <c r="F17" s="243">
        <v>101</v>
      </c>
      <c r="G17" s="35"/>
      <c r="H17" s="40"/>
    </row>
    <row r="18" spans="1:8" s="2" customFormat="1" ht="16.899999999999999" customHeight="1">
      <c r="A18" s="35"/>
      <c r="B18" s="40"/>
      <c r="C18" s="238" t="s">
        <v>376</v>
      </c>
      <c r="D18" s="239" t="s">
        <v>19</v>
      </c>
      <c r="E18" s="240" t="s">
        <v>157</v>
      </c>
      <c r="F18" s="241">
        <v>6869</v>
      </c>
      <c r="G18" s="35"/>
      <c r="H18" s="40"/>
    </row>
    <row r="19" spans="1:8" s="2" customFormat="1" ht="16.899999999999999" customHeight="1">
      <c r="A19" s="35"/>
      <c r="B19" s="40"/>
      <c r="C19" s="242" t="s">
        <v>19</v>
      </c>
      <c r="D19" s="242" t="s">
        <v>377</v>
      </c>
      <c r="E19" s="18" t="s">
        <v>19</v>
      </c>
      <c r="F19" s="243">
        <v>6869</v>
      </c>
      <c r="G19" s="35"/>
      <c r="H19" s="40"/>
    </row>
    <row r="20" spans="1:8" s="2" customFormat="1" ht="16.899999999999999" customHeight="1">
      <c r="A20" s="35"/>
      <c r="B20" s="40"/>
      <c r="C20" s="238" t="s">
        <v>144</v>
      </c>
      <c r="D20" s="239" t="s">
        <v>19</v>
      </c>
      <c r="E20" s="240" t="s">
        <v>145</v>
      </c>
      <c r="F20" s="241">
        <v>75.27</v>
      </c>
      <c r="G20" s="35"/>
      <c r="H20" s="40"/>
    </row>
    <row r="21" spans="1:8" s="2" customFormat="1" ht="16.899999999999999" customHeight="1">
      <c r="A21" s="35"/>
      <c r="B21" s="40"/>
      <c r="C21" s="242" t="s">
        <v>144</v>
      </c>
      <c r="D21" s="242" t="s">
        <v>331</v>
      </c>
      <c r="E21" s="18" t="s">
        <v>19</v>
      </c>
      <c r="F21" s="243">
        <v>75.27</v>
      </c>
      <c r="G21" s="35"/>
      <c r="H21" s="40"/>
    </row>
    <row r="22" spans="1:8" s="2" customFormat="1" ht="16.899999999999999" customHeight="1">
      <c r="A22" s="35"/>
      <c r="B22" s="40"/>
      <c r="C22" s="244" t="s">
        <v>375</v>
      </c>
      <c r="D22" s="35"/>
      <c r="E22" s="35"/>
      <c r="F22" s="35"/>
      <c r="G22" s="35"/>
      <c r="H22" s="40"/>
    </row>
    <row r="23" spans="1:8" s="2" customFormat="1" ht="16.899999999999999" customHeight="1">
      <c r="A23" s="35"/>
      <c r="B23" s="40"/>
      <c r="C23" s="242" t="s">
        <v>325</v>
      </c>
      <c r="D23" s="242" t="s">
        <v>326</v>
      </c>
      <c r="E23" s="18" t="s">
        <v>145</v>
      </c>
      <c r="F23" s="243">
        <v>75.27</v>
      </c>
      <c r="G23" s="35"/>
      <c r="H23" s="40"/>
    </row>
    <row r="24" spans="1:8" s="2" customFormat="1" ht="16.899999999999999" customHeight="1">
      <c r="A24" s="35"/>
      <c r="B24" s="40"/>
      <c r="C24" s="242" t="s">
        <v>333</v>
      </c>
      <c r="D24" s="242" t="s">
        <v>334</v>
      </c>
      <c r="E24" s="18" t="s">
        <v>145</v>
      </c>
      <c r="F24" s="243">
        <v>75.27</v>
      </c>
      <c r="G24" s="35"/>
      <c r="H24" s="40"/>
    </row>
    <row r="25" spans="1:8" s="2" customFormat="1" ht="16.899999999999999" customHeight="1">
      <c r="A25" s="35"/>
      <c r="B25" s="40"/>
      <c r="C25" s="242" t="s">
        <v>339</v>
      </c>
      <c r="D25" s="242" t="s">
        <v>340</v>
      </c>
      <c r="E25" s="18" t="s">
        <v>145</v>
      </c>
      <c r="F25" s="243">
        <v>677.43</v>
      </c>
      <c r="G25" s="35"/>
      <c r="H25" s="40"/>
    </row>
    <row r="26" spans="1:8" s="2" customFormat="1" ht="7.35" customHeight="1">
      <c r="A26" s="35"/>
      <c r="B26" s="127"/>
      <c r="C26" s="128"/>
      <c r="D26" s="128"/>
      <c r="E26" s="128"/>
      <c r="F26" s="128"/>
      <c r="G26" s="128"/>
      <c r="H26" s="40"/>
    </row>
    <row r="27" spans="1:8" s="2" customFormat="1" ht="11.25">
      <c r="A27" s="35"/>
      <c r="B27" s="35"/>
      <c r="C27" s="35"/>
      <c r="D27" s="35"/>
      <c r="E27" s="35"/>
      <c r="F27" s="35"/>
      <c r="G27" s="35"/>
      <c r="H27" s="35"/>
    </row>
  </sheetData>
  <sheetProtection algorithmName="SHA-512" hashValue="YvmEjw6HjYD9ZLhNLgWDbWV5tf5mlNtZq7jMMOm9nxm0B+8UStAHlb1ySYy0pxH/8TZJ3LCSJbbnDFY2zQANcQ==" saltValue="RKBb9AqD7OVpad0X2PTVwJEX7uhH+maXYjVPnwrF1rjfMoCROEJilHyex6+EuXIvMNi7uV+FpfMLHgL7Vn+0Z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45" customWidth="1"/>
    <col min="2" max="2" width="1.6640625" style="245" customWidth="1"/>
    <col min="3" max="4" width="5" style="245" customWidth="1"/>
    <col min="5" max="5" width="11.6640625" style="245" customWidth="1"/>
    <col min="6" max="6" width="9.1640625" style="245" customWidth="1"/>
    <col min="7" max="7" width="5" style="245" customWidth="1"/>
    <col min="8" max="8" width="77.83203125" style="245" customWidth="1"/>
    <col min="9" max="10" width="20" style="245" customWidth="1"/>
    <col min="11" max="11" width="1.6640625" style="245" customWidth="1"/>
  </cols>
  <sheetData>
    <row r="1" spans="2:11" s="1" customFormat="1" ht="37.5" customHeight="1"/>
    <row r="2" spans="2:11" s="1" customFormat="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pans="2:11" s="15" customFormat="1" ht="45" customHeight="1">
      <c r="B3" s="249"/>
      <c r="C3" s="385" t="s">
        <v>378</v>
      </c>
      <c r="D3" s="385"/>
      <c r="E3" s="385"/>
      <c r="F3" s="385"/>
      <c r="G3" s="385"/>
      <c r="H3" s="385"/>
      <c r="I3" s="385"/>
      <c r="J3" s="385"/>
      <c r="K3" s="250"/>
    </row>
    <row r="4" spans="2:11" s="1" customFormat="1" ht="25.5" customHeight="1">
      <c r="B4" s="251"/>
      <c r="C4" s="384" t="s">
        <v>379</v>
      </c>
      <c r="D4" s="384"/>
      <c r="E4" s="384"/>
      <c r="F4" s="384"/>
      <c r="G4" s="384"/>
      <c r="H4" s="384"/>
      <c r="I4" s="384"/>
      <c r="J4" s="384"/>
      <c r="K4" s="252"/>
    </row>
    <row r="5" spans="2:11" s="1" customFormat="1" ht="5.25" customHeight="1">
      <c r="B5" s="251"/>
      <c r="C5" s="253"/>
      <c r="D5" s="253"/>
      <c r="E5" s="253"/>
      <c r="F5" s="253"/>
      <c r="G5" s="253"/>
      <c r="H5" s="253"/>
      <c r="I5" s="253"/>
      <c r="J5" s="253"/>
      <c r="K5" s="252"/>
    </row>
    <row r="6" spans="2:11" s="1" customFormat="1" ht="15" customHeight="1">
      <c r="B6" s="251"/>
      <c r="C6" s="383" t="s">
        <v>380</v>
      </c>
      <c r="D6" s="383"/>
      <c r="E6" s="383"/>
      <c r="F6" s="383"/>
      <c r="G6" s="383"/>
      <c r="H6" s="383"/>
      <c r="I6" s="383"/>
      <c r="J6" s="383"/>
      <c r="K6" s="252"/>
    </row>
    <row r="7" spans="2:11" s="1" customFormat="1" ht="15" customHeight="1">
      <c r="B7" s="255"/>
      <c r="C7" s="383" t="s">
        <v>381</v>
      </c>
      <c r="D7" s="383"/>
      <c r="E7" s="383"/>
      <c r="F7" s="383"/>
      <c r="G7" s="383"/>
      <c r="H7" s="383"/>
      <c r="I7" s="383"/>
      <c r="J7" s="383"/>
      <c r="K7" s="252"/>
    </row>
    <row r="8" spans="2:11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pans="2:11" s="1" customFormat="1" ht="15" customHeight="1">
      <c r="B9" s="255"/>
      <c r="C9" s="383" t="s">
        <v>382</v>
      </c>
      <c r="D9" s="383"/>
      <c r="E9" s="383"/>
      <c r="F9" s="383"/>
      <c r="G9" s="383"/>
      <c r="H9" s="383"/>
      <c r="I9" s="383"/>
      <c r="J9" s="383"/>
      <c r="K9" s="252"/>
    </row>
    <row r="10" spans="2:11" s="1" customFormat="1" ht="15" customHeight="1">
      <c r="B10" s="255"/>
      <c r="C10" s="254"/>
      <c r="D10" s="383" t="s">
        <v>383</v>
      </c>
      <c r="E10" s="383"/>
      <c r="F10" s="383"/>
      <c r="G10" s="383"/>
      <c r="H10" s="383"/>
      <c r="I10" s="383"/>
      <c r="J10" s="383"/>
      <c r="K10" s="252"/>
    </row>
    <row r="11" spans="2:11" s="1" customFormat="1" ht="15" customHeight="1">
      <c r="B11" s="255"/>
      <c r="C11" s="256"/>
      <c r="D11" s="383" t="s">
        <v>384</v>
      </c>
      <c r="E11" s="383"/>
      <c r="F11" s="383"/>
      <c r="G11" s="383"/>
      <c r="H11" s="383"/>
      <c r="I11" s="383"/>
      <c r="J11" s="383"/>
      <c r="K11" s="252"/>
    </row>
    <row r="12" spans="2:11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pans="2:11" s="1" customFormat="1" ht="15" customHeight="1">
      <c r="B13" s="255"/>
      <c r="C13" s="256"/>
      <c r="D13" s="257" t="s">
        <v>385</v>
      </c>
      <c r="E13" s="254"/>
      <c r="F13" s="254"/>
      <c r="G13" s="254"/>
      <c r="H13" s="254"/>
      <c r="I13" s="254"/>
      <c r="J13" s="254"/>
      <c r="K13" s="252"/>
    </row>
    <row r="14" spans="2:11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pans="2:11" s="1" customFormat="1" ht="15" customHeight="1">
      <c r="B15" s="255"/>
      <c r="C15" s="256"/>
      <c r="D15" s="383" t="s">
        <v>386</v>
      </c>
      <c r="E15" s="383"/>
      <c r="F15" s="383"/>
      <c r="G15" s="383"/>
      <c r="H15" s="383"/>
      <c r="I15" s="383"/>
      <c r="J15" s="383"/>
      <c r="K15" s="252"/>
    </row>
    <row r="16" spans="2:11" s="1" customFormat="1" ht="15" customHeight="1">
      <c r="B16" s="255"/>
      <c r="C16" s="256"/>
      <c r="D16" s="383" t="s">
        <v>387</v>
      </c>
      <c r="E16" s="383"/>
      <c r="F16" s="383"/>
      <c r="G16" s="383"/>
      <c r="H16" s="383"/>
      <c r="I16" s="383"/>
      <c r="J16" s="383"/>
      <c r="K16" s="252"/>
    </row>
    <row r="17" spans="2:11" s="1" customFormat="1" ht="15" customHeight="1">
      <c r="B17" s="255"/>
      <c r="C17" s="256"/>
      <c r="D17" s="383" t="s">
        <v>388</v>
      </c>
      <c r="E17" s="383"/>
      <c r="F17" s="383"/>
      <c r="G17" s="383"/>
      <c r="H17" s="383"/>
      <c r="I17" s="383"/>
      <c r="J17" s="383"/>
      <c r="K17" s="252"/>
    </row>
    <row r="18" spans="2:11" s="1" customFormat="1" ht="15" customHeight="1">
      <c r="B18" s="255"/>
      <c r="C18" s="256"/>
      <c r="D18" s="256"/>
      <c r="E18" s="258" t="s">
        <v>82</v>
      </c>
      <c r="F18" s="383" t="s">
        <v>389</v>
      </c>
      <c r="G18" s="383"/>
      <c r="H18" s="383"/>
      <c r="I18" s="383"/>
      <c r="J18" s="383"/>
      <c r="K18" s="252"/>
    </row>
    <row r="19" spans="2:11" s="1" customFormat="1" ht="15" customHeight="1">
      <c r="B19" s="255"/>
      <c r="C19" s="256"/>
      <c r="D19" s="256"/>
      <c r="E19" s="258" t="s">
        <v>390</v>
      </c>
      <c r="F19" s="383" t="s">
        <v>391</v>
      </c>
      <c r="G19" s="383"/>
      <c r="H19" s="383"/>
      <c r="I19" s="383"/>
      <c r="J19" s="383"/>
      <c r="K19" s="252"/>
    </row>
    <row r="20" spans="2:11" s="1" customFormat="1" ht="15" customHeight="1">
      <c r="B20" s="255"/>
      <c r="C20" s="256"/>
      <c r="D20" s="256"/>
      <c r="E20" s="258" t="s">
        <v>392</v>
      </c>
      <c r="F20" s="383" t="s">
        <v>393</v>
      </c>
      <c r="G20" s="383"/>
      <c r="H20" s="383"/>
      <c r="I20" s="383"/>
      <c r="J20" s="383"/>
      <c r="K20" s="252"/>
    </row>
    <row r="21" spans="2:11" s="1" customFormat="1" ht="15" customHeight="1">
      <c r="B21" s="255"/>
      <c r="C21" s="256"/>
      <c r="D21" s="256"/>
      <c r="E21" s="258" t="s">
        <v>394</v>
      </c>
      <c r="F21" s="383" t="s">
        <v>395</v>
      </c>
      <c r="G21" s="383"/>
      <c r="H21" s="383"/>
      <c r="I21" s="383"/>
      <c r="J21" s="383"/>
      <c r="K21" s="252"/>
    </row>
    <row r="22" spans="2:11" s="1" customFormat="1" ht="15" customHeight="1">
      <c r="B22" s="255"/>
      <c r="C22" s="256"/>
      <c r="D22" s="256"/>
      <c r="E22" s="258" t="s">
        <v>396</v>
      </c>
      <c r="F22" s="383" t="s">
        <v>397</v>
      </c>
      <c r="G22" s="383"/>
      <c r="H22" s="383"/>
      <c r="I22" s="383"/>
      <c r="J22" s="383"/>
      <c r="K22" s="252"/>
    </row>
    <row r="23" spans="2:11" s="1" customFormat="1" ht="15" customHeight="1">
      <c r="B23" s="255"/>
      <c r="C23" s="256"/>
      <c r="D23" s="256"/>
      <c r="E23" s="258" t="s">
        <v>398</v>
      </c>
      <c r="F23" s="383" t="s">
        <v>399</v>
      </c>
      <c r="G23" s="383"/>
      <c r="H23" s="383"/>
      <c r="I23" s="383"/>
      <c r="J23" s="383"/>
      <c r="K23" s="252"/>
    </row>
    <row r="24" spans="2:11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pans="2:11" s="1" customFormat="1" ht="15" customHeight="1">
      <c r="B25" s="255"/>
      <c r="C25" s="383" t="s">
        <v>400</v>
      </c>
      <c r="D25" s="383"/>
      <c r="E25" s="383"/>
      <c r="F25" s="383"/>
      <c r="G25" s="383"/>
      <c r="H25" s="383"/>
      <c r="I25" s="383"/>
      <c r="J25" s="383"/>
      <c r="K25" s="252"/>
    </row>
    <row r="26" spans="2:11" s="1" customFormat="1" ht="15" customHeight="1">
      <c r="B26" s="255"/>
      <c r="C26" s="383" t="s">
        <v>401</v>
      </c>
      <c r="D26" s="383"/>
      <c r="E26" s="383"/>
      <c r="F26" s="383"/>
      <c r="G26" s="383"/>
      <c r="H26" s="383"/>
      <c r="I26" s="383"/>
      <c r="J26" s="383"/>
      <c r="K26" s="252"/>
    </row>
    <row r="27" spans="2:11" s="1" customFormat="1" ht="15" customHeight="1">
      <c r="B27" s="255"/>
      <c r="C27" s="254"/>
      <c r="D27" s="383" t="s">
        <v>402</v>
      </c>
      <c r="E27" s="383"/>
      <c r="F27" s="383"/>
      <c r="G27" s="383"/>
      <c r="H27" s="383"/>
      <c r="I27" s="383"/>
      <c r="J27" s="383"/>
      <c r="K27" s="252"/>
    </row>
    <row r="28" spans="2:11" s="1" customFormat="1" ht="15" customHeight="1">
      <c r="B28" s="255"/>
      <c r="C28" s="256"/>
      <c r="D28" s="383" t="s">
        <v>403</v>
      </c>
      <c r="E28" s="383"/>
      <c r="F28" s="383"/>
      <c r="G28" s="383"/>
      <c r="H28" s="383"/>
      <c r="I28" s="383"/>
      <c r="J28" s="383"/>
      <c r="K28" s="252"/>
    </row>
    <row r="29" spans="2:11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pans="2:11" s="1" customFormat="1" ht="15" customHeight="1">
      <c r="B30" s="255"/>
      <c r="C30" s="256"/>
      <c r="D30" s="383" t="s">
        <v>404</v>
      </c>
      <c r="E30" s="383"/>
      <c r="F30" s="383"/>
      <c r="G30" s="383"/>
      <c r="H30" s="383"/>
      <c r="I30" s="383"/>
      <c r="J30" s="383"/>
      <c r="K30" s="252"/>
    </row>
    <row r="31" spans="2:11" s="1" customFormat="1" ht="15" customHeight="1">
      <c r="B31" s="255"/>
      <c r="C31" s="256"/>
      <c r="D31" s="383" t="s">
        <v>405</v>
      </c>
      <c r="E31" s="383"/>
      <c r="F31" s="383"/>
      <c r="G31" s="383"/>
      <c r="H31" s="383"/>
      <c r="I31" s="383"/>
      <c r="J31" s="383"/>
      <c r="K31" s="252"/>
    </row>
    <row r="32" spans="2:11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pans="2:11" s="1" customFormat="1" ht="15" customHeight="1">
      <c r="B33" s="255"/>
      <c r="C33" s="256"/>
      <c r="D33" s="383" t="s">
        <v>406</v>
      </c>
      <c r="E33" s="383"/>
      <c r="F33" s="383"/>
      <c r="G33" s="383"/>
      <c r="H33" s="383"/>
      <c r="I33" s="383"/>
      <c r="J33" s="383"/>
      <c r="K33" s="252"/>
    </row>
    <row r="34" spans="2:11" s="1" customFormat="1" ht="15" customHeight="1">
      <c r="B34" s="255"/>
      <c r="C34" s="256"/>
      <c r="D34" s="383" t="s">
        <v>407</v>
      </c>
      <c r="E34" s="383"/>
      <c r="F34" s="383"/>
      <c r="G34" s="383"/>
      <c r="H34" s="383"/>
      <c r="I34" s="383"/>
      <c r="J34" s="383"/>
      <c r="K34" s="252"/>
    </row>
    <row r="35" spans="2:11" s="1" customFormat="1" ht="15" customHeight="1">
      <c r="B35" s="255"/>
      <c r="C35" s="256"/>
      <c r="D35" s="383" t="s">
        <v>408</v>
      </c>
      <c r="E35" s="383"/>
      <c r="F35" s="383"/>
      <c r="G35" s="383"/>
      <c r="H35" s="383"/>
      <c r="I35" s="383"/>
      <c r="J35" s="383"/>
      <c r="K35" s="252"/>
    </row>
    <row r="36" spans="2:11" s="1" customFormat="1" ht="15" customHeight="1">
      <c r="B36" s="255"/>
      <c r="C36" s="256"/>
      <c r="D36" s="254"/>
      <c r="E36" s="257" t="s">
        <v>100</v>
      </c>
      <c r="F36" s="254"/>
      <c r="G36" s="383" t="s">
        <v>409</v>
      </c>
      <c r="H36" s="383"/>
      <c r="I36" s="383"/>
      <c r="J36" s="383"/>
      <c r="K36" s="252"/>
    </row>
    <row r="37" spans="2:11" s="1" customFormat="1" ht="30.75" customHeight="1">
      <c r="B37" s="255"/>
      <c r="C37" s="256"/>
      <c r="D37" s="254"/>
      <c r="E37" s="257" t="s">
        <v>410</v>
      </c>
      <c r="F37" s="254"/>
      <c r="G37" s="383" t="s">
        <v>411</v>
      </c>
      <c r="H37" s="383"/>
      <c r="I37" s="383"/>
      <c r="J37" s="383"/>
      <c r="K37" s="252"/>
    </row>
    <row r="38" spans="2:11" s="1" customFormat="1" ht="15" customHeight="1">
      <c r="B38" s="255"/>
      <c r="C38" s="256"/>
      <c r="D38" s="254"/>
      <c r="E38" s="257" t="s">
        <v>56</v>
      </c>
      <c r="F38" s="254"/>
      <c r="G38" s="383" t="s">
        <v>412</v>
      </c>
      <c r="H38" s="383"/>
      <c r="I38" s="383"/>
      <c r="J38" s="383"/>
      <c r="K38" s="252"/>
    </row>
    <row r="39" spans="2:11" s="1" customFormat="1" ht="15" customHeight="1">
      <c r="B39" s="255"/>
      <c r="C39" s="256"/>
      <c r="D39" s="254"/>
      <c r="E39" s="257" t="s">
        <v>57</v>
      </c>
      <c r="F39" s="254"/>
      <c r="G39" s="383" t="s">
        <v>413</v>
      </c>
      <c r="H39" s="383"/>
      <c r="I39" s="383"/>
      <c r="J39" s="383"/>
      <c r="K39" s="252"/>
    </row>
    <row r="40" spans="2:11" s="1" customFormat="1" ht="15" customHeight="1">
      <c r="B40" s="255"/>
      <c r="C40" s="256"/>
      <c r="D40" s="254"/>
      <c r="E40" s="257" t="s">
        <v>101</v>
      </c>
      <c r="F40" s="254"/>
      <c r="G40" s="383" t="s">
        <v>414</v>
      </c>
      <c r="H40" s="383"/>
      <c r="I40" s="383"/>
      <c r="J40" s="383"/>
      <c r="K40" s="252"/>
    </row>
    <row r="41" spans="2:11" s="1" customFormat="1" ht="15" customHeight="1">
      <c r="B41" s="255"/>
      <c r="C41" s="256"/>
      <c r="D41" s="254"/>
      <c r="E41" s="257" t="s">
        <v>102</v>
      </c>
      <c r="F41" s="254"/>
      <c r="G41" s="383" t="s">
        <v>415</v>
      </c>
      <c r="H41" s="383"/>
      <c r="I41" s="383"/>
      <c r="J41" s="383"/>
      <c r="K41" s="252"/>
    </row>
    <row r="42" spans="2:11" s="1" customFormat="1" ht="15" customHeight="1">
      <c r="B42" s="255"/>
      <c r="C42" s="256"/>
      <c r="D42" s="254"/>
      <c r="E42" s="257" t="s">
        <v>416</v>
      </c>
      <c r="F42" s="254"/>
      <c r="G42" s="383" t="s">
        <v>417</v>
      </c>
      <c r="H42" s="383"/>
      <c r="I42" s="383"/>
      <c r="J42" s="383"/>
      <c r="K42" s="252"/>
    </row>
    <row r="43" spans="2:11" s="1" customFormat="1" ht="15" customHeight="1">
      <c r="B43" s="255"/>
      <c r="C43" s="256"/>
      <c r="D43" s="254"/>
      <c r="E43" s="257"/>
      <c r="F43" s="254"/>
      <c r="G43" s="383" t="s">
        <v>418</v>
      </c>
      <c r="H43" s="383"/>
      <c r="I43" s="383"/>
      <c r="J43" s="383"/>
      <c r="K43" s="252"/>
    </row>
    <row r="44" spans="2:11" s="1" customFormat="1" ht="15" customHeight="1">
      <c r="B44" s="255"/>
      <c r="C44" s="256"/>
      <c r="D44" s="254"/>
      <c r="E44" s="257" t="s">
        <v>419</v>
      </c>
      <c r="F44" s="254"/>
      <c r="G44" s="383" t="s">
        <v>420</v>
      </c>
      <c r="H44" s="383"/>
      <c r="I44" s="383"/>
      <c r="J44" s="383"/>
      <c r="K44" s="252"/>
    </row>
    <row r="45" spans="2:11" s="1" customFormat="1" ht="15" customHeight="1">
      <c r="B45" s="255"/>
      <c r="C45" s="256"/>
      <c r="D45" s="254"/>
      <c r="E45" s="257" t="s">
        <v>104</v>
      </c>
      <c r="F45" s="254"/>
      <c r="G45" s="383" t="s">
        <v>421</v>
      </c>
      <c r="H45" s="383"/>
      <c r="I45" s="383"/>
      <c r="J45" s="383"/>
      <c r="K45" s="252"/>
    </row>
    <row r="46" spans="2:11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pans="2:11" s="1" customFormat="1" ht="15" customHeight="1">
      <c r="B47" s="255"/>
      <c r="C47" s="256"/>
      <c r="D47" s="383" t="s">
        <v>422</v>
      </c>
      <c r="E47" s="383"/>
      <c r="F47" s="383"/>
      <c r="G47" s="383"/>
      <c r="H47" s="383"/>
      <c r="I47" s="383"/>
      <c r="J47" s="383"/>
      <c r="K47" s="252"/>
    </row>
    <row r="48" spans="2:11" s="1" customFormat="1" ht="15" customHeight="1">
      <c r="B48" s="255"/>
      <c r="C48" s="256"/>
      <c r="D48" s="256"/>
      <c r="E48" s="383" t="s">
        <v>423</v>
      </c>
      <c r="F48" s="383"/>
      <c r="G48" s="383"/>
      <c r="H48" s="383"/>
      <c r="I48" s="383"/>
      <c r="J48" s="383"/>
      <c r="K48" s="252"/>
    </row>
    <row r="49" spans="2:11" s="1" customFormat="1" ht="15" customHeight="1">
      <c r="B49" s="255"/>
      <c r="C49" s="256"/>
      <c r="D49" s="256"/>
      <c r="E49" s="383" t="s">
        <v>424</v>
      </c>
      <c r="F49" s="383"/>
      <c r="G49" s="383"/>
      <c r="H49" s="383"/>
      <c r="I49" s="383"/>
      <c r="J49" s="383"/>
      <c r="K49" s="252"/>
    </row>
    <row r="50" spans="2:11" s="1" customFormat="1" ht="15" customHeight="1">
      <c r="B50" s="255"/>
      <c r="C50" s="256"/>
      <c r="D50" s="256"/>
      <c r="E50" s="383" t="s">
        <v>425</v>
      </c>
      <c r="F50" s="383"/>
      <c r="G50" s="383"/>
      <c r="H50" s="383"/>
      <c r="I50" s="383"/>
      <c r="J50" s="383"/>
      <c r="K50" s="252"/>
    </row>
    <row r="51" spans="2:11" s="1" customFormat="1" ht="15" customHeight="1">
      <c r="B51" s="255"/>
      <c r="C51" s="256"/>
      <c r="D51" s="383" t="s">
        <v>426</v>
      </c>
      <c r="E51" s="383"/>
      <c r="F51" s="383"/>
      <c r="G51" s="383"/>
      <c r="H51" s="383"/>
      <c r="I51" s="383"/>
      <c r="J51" s="383"/>
      <c r="K51" s="252"/>
    </row>
    <row r="52" spans="2:11" s="1" customFormat="1" ht="25.5" customHeight="1">
      <c r="B52" s="251"/>
      <c r="C52" s="384" t="s">
        <v>427</v>
      </c>
      <c r="D52" s="384"/>
      <c r="E52" s="384"/>
      <c r="F52" s="384"/>
      <c r="G52" s="384"/>
      <c r="H52" s="384"/>
      <c r="I52" s="384"/>
      <c r="J52" s="384"/>
      <c r="K52" s="252"/>
    </row>
    <row r="53" spans="2:11" s="1" customFormat="1" ht="5.25" customHeight="1">
      <c r="B53" s="251"/>
      <c r="C53" s="253"/>
      <c r="D53" s="253"/>
      <c r="E53" s="253"/>
      <c r="F53" s="253"/>
      <c r="G53" s="253"/>
      <c r="H53" s="253"/>
      <c r="I53" s="253"/>
      <c r="J53" s="253"/>
      <c r="K53" s="252"/>
    </row>
    <row r="54" spans="2:11" s="1" customFormat="1" ht="15" customHeight="1">
      <c r="B54" s="251"/>
      <c r="C54" s="383" t="s">
        <v>428</v>
      </c>
      <c r="D54" s="383"/>
      <c r="E54" s="383"/>
      <c r="F54" s="383"/>
      <c r="G54" s="383"/>
      <c r="H54" s="383"/>
      <c r="I54" s="383"/>
      <c r="J54" s="383"/>
      <c r="K54" s="252"/>
    </row>
    <row r="55" spans="2:11" s="1" customFormat="1" ht="15" customHeight="1">
      <c r="B55" s="251"/>
      <c r="C55" s="383" t="s">
        <v>429</v>
      </c>
      <c r="D55" s="383"/>
      <c r="E55" s="383"/>
      <c r="F55" s="383"/>
      <c r="G55" s="383"/>
      <c r="H55" s="383"/>
      <c r="I55" s="383"/>
      <c r="J55" s="383"/>
      <c r="K55" s="252"/>
    </row>
    <row r="56" spans="2:11" s="1" customFormat="1" ht="12.75" customHeight="1">
      <c r="B56" s="251"/>
      <c r="C56" s="254"/>
      <c r="D56" s="254"/>
      <c r="E56" s="254"/>
      <c r="F56" s="254"/>
      <c r="G56" s="254"/>
      <c r="H56" s="254"/>
      <c r="I56" s="254"/>
      <c r="J56" s="254"/>
      <c r="K56" s="252"/>
    </row>
    <row r="57" spans="2:11" s="1" customFormat="1" ht="15" customHeight="1">
      <c r="B57" s="251"/>
      <c r="C57" s="383" t="s">
        <v>430</v>
      </c>
      <c r="D57" s="383"/>
      <c r="E57" s="383"/>
      <c r="F57" s="383"/>
      <c r="G57" s="383"/>
      <c r="H57" s="383"/>
      <c r="I57" s="383"/>
      <c r="J57" s="383"/>
      <c r="K57" s="252"/>
    </row>
    <row r="58" spans="2:11" s="1" customFormat="1" ht="15" customHeight="1">
      <c r="B58" s="251"/>
      <c r="C58" s="256"/>
      <c r="D58" s="383" t="s">
        <v>431</v>
      </c>
      <c r="E58" s="383"/>
      <c r="F58" s="383"/>
      <c r="G58" s="383"/>
      <c r="H58" s="383"/>
      <c r="I58" s="383"/>
      <c r="J58" s="383"/>
      <c r="K58" s="252"/>
    </row>
    <row r="59" spans="2:11" s="1" customFormat="1" ht="15" customHeight="1">
      <c r="B59" s="251"/>
      <c r="C59" s="256"/>
      <c r="D59" s="383" t="s">
        <v>432</v>
      </c>
      <c r="E59" s="383"/>
      <c r="F59" s="383"/>
      <c r="G59" s="383"/>
      <c r="H59" s="383"/>
      <c r="I59" s="383"/>
      <c r="J59" s="383"/>
      <c r="K59" s="252"/>
    </row>
    <row r="60" spans="2:11" s="1" customFormat="1" ht="15" customHeight="1">
      <c r="B60" s="251"/>
      <c r="C60" s="256"/>
      <c r="D60" s="383" t="s">
        <v>433</v>
      </c>
      <c r="E60" s="383"/>
      <c r="F60" s="383"/>
      <c r="G60" s="383"/>
      <c r="H60" s="383"/>
      <c r="I60" s="383"/>
      <c r="J60" s="383"/>
      <c r="K60" s="252"/>
    </row>
    <row r="61" spans="2:11" s="1" customFormat="1" ht="15" customHeight="1">
      <c r="B61" s="251"/>
      <c r="C61" s="256"/>
      <c r="D61" s="383" t="s">
        <v>434</v>
      </c>
      <c r="E61" s="383"/>
      <c r="F61" s="383"/>
      <c r="G61" s="383"/>
      <c r="H61" s="383"/>
      <c r="I61" s="383"/>
      <c r="J61" s="383"/>
      <c r="K61" s="252"/>
    </row>
    <row r="62" spans="2:11" s="1" customFormat="1" ht="15" customHeight="1">
      <c r="B62" s="251"/>
      <c r="C62" s="256"/>
      <c r="D62" s="386" t="s">
        <v>435</v>
      </c>
      <c r="E62" s="386"/>
      <c r="F62" s="386"/>
      <c r="G62" s="386"/>
      <c r="H62" s="386"/>
      <c r="I62" s="386"/>
      <c r="J62" s="386"/>
      <c r="K62" s="252"/>
    </row>
    <row r="63" spans="2:11" s="1" customFormat="1" ht="15" customHeight="1">
      <c r="B63" s="251"/>
      <c r="C63" s="256"/>
      <c r="D63" s="383" t="s">
        <v>436</v>
      </c>
      <c r="E63" s="383"/>
      <c r="F63" s="383"/>
      <c r="G63" s="383"/>
      <c r="H63" s="383"/>
      <c r="I63" s="383"/>
      <c r="J63" s="383"/>
      <c r="K63" s="252"/>
    </row>
    <row r="64" spans="2:11" s="1" customFormat="1" ht="12.75" customHeight="1">
      <c r="B64" s="251"/>
      <c r="C64" s="256"/>
      <c r="D64" s="256"/>
      <c r="E64" s="259"/>
      <c r="F64" s="256"/>
      <c r="G64" s="256"/>
      <c r="H64" s="256"/>
      <c r="I64" s="256"/>
      <c r="J64" s="256"/>
      <c r="K64" s="252"/>
    </row>
    <row r="65" spans="2:11" s="1" customFormat="1" ht="15" customHeight="1">
      <c r="B65" s="251"/>
      <c r="C65" s="256"/>
      <c r="D65" s="383" t="s">
        <v>437</v>
      </c>
      <c r="E65" s="383"/>
      <c r="F65" s="383"/>
      <c r="G65" s="383"/>
      <c r="H65" s="383"/>
      <c r="I65" s="383"/>
      <c r="J65" s="383"/>
      <c r="K65" s="252"/>
    </row>
    <row r="66" spans="2:11" s="1" customFormat="1" ht="15" customHeight="1">
      <c r="B66" s="251"/>
      <c r="C66" s="256"/>
      <c r="D66" s="386" t="s">
        <v>438</v>
      </c>
      <c r="E66" s="386"/>
      <c r="F66" s="386"/>
      <c r="G66" s="386"/>
      <c r="H66" s="386"/>
      <c r="I66" s="386"/>
      <c r="J66" s="386"/>
      <c r="K66" s="252"/>
    </row>
    <row r="67" spans="2:11" s="1" customFormat="1" ht="15" customHeight="1">
      <c r="B67" s="251"/>
      <c r="C67" s="256"/>
      <c r="D67" s="383" t="s">
        <v>439</v>
      </c>
      <c r="E67" s="383"/>
      <c r="F67" s="383"/>
      <c r="G67" s="383"/>
      <c r="H67" s="383"/>
      <c r="I67" s="383"/>
      <c r="J67" s="383"/>
      <c r="K67" s="252"/>
    </row>
    <row r="68" spans="2:11" s="1" customFormat="1" ht="15" customHeight="1">
      <c r="B68" s="251"/>
      <c r="C68" s="256"/>
      <c r="D68" s="383" t="s">
        <v>440</v>
      </c>
      <c r="E68" s="383"/>
      <c r="F68" s="383"/>
      <c r="G68" s="383"/>
      <c r="H68" s="383"/>
      <c r="I68" s="383"/>
      <c r="J68" s="383"/>
      <c r="K68" s="252"/>
    </row>
    <row r="69" spans="2:11" s="1" customFormat="1" ht="15" customHeight="1">
      <c r="B69" s="251"/>
      <c r="C69" s="256"/>
      <c r="D69" s="383" t="s">
        <v>441</v>
      </c>
      <c r="E69" s="383"/>
      <c r="F69" s="383"/>
      <c r="G69" s="383"/>
      <c r="H69" s="383"/>
      <c r="I69" s="383"/>
      <c r="J69" s="383"/>
      <c r="K69" s="252"/>
    </row>
    <row r="70" spans="2:11" s="1" customFormat="1" ht="15" customHeight="1">
      <c r="B70" s="251"/>
      <c r="C70" s="256"/>
      <c r="D70" s="383" t="s">
        <v>442</v>
      </c>
      <c r="E70" s="383"/>
      <c r="F70" s="383"/>
      <c r="G70" s="383"/>
      <c r="H70" s="383"/>
      <c r="I70" s="383"/>
      <c r="J70" s="383"/>
      <c r="K70" s="252"/>
    </row>
    <row r="71" spans="2:11" s="1" customFormat="1" ht="12.75" customHeight="1">
      <c r="B71" s="260"/>
      <c r="C71" s="261"/>
      <c r="D71" s="261"/>
      <c r="E71" s="261"/>
      <c r="F71" s="261"/>
      <c r="G71" s="261"/>
      <c r="H71" s="261"/>
      <c r="I71" s="261"/>
      <c r="J71" s="261"/>
      <c r="K71" s="262"/>
    </row>
    <row r="72" spans="2:11" s="1" customFormat="1" ht="18.75" customHeight="1">
      <c r="B72" s="263"/>
      <c r="C72" s="263"/>
      <c r="D72" s="263"/>
      <c r="E72" s="263"/>
      <c r="F72" s="263"/>
      <c r="G72" s="263"/>
      <c r="H72" s="263"/>
      <c r="I72" s="263"/>
      <c r="J72" s="263"/>
      <c r="K72" s="264"/>
    </row>
    <row r="73" spans="2:11" s="1" customFormat="1" ht="18.75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</row>
    <row r="74" spans="2:11" s="1" customFormat="1" ht="7.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7"/>
    </row>
    <row r="75" spans="2:11" s="1" customFormat="1" ht="45" customHeight="1">
      <c r="B75" s="268"/>
      <c r="C75" s="387" t="s">
        <v>443</v>
      </c>
      <c r="D75" s="387"/>
      <c r="E75" s="387"/>
      <c r="F75" s="387"/>
      <c r="G75" s="387"/>
      <c r="H75" s="387"/>
      <c r="I75" s="387"/>
      <c r="J75" s="387"/>
      <c r="K75" s="269"/>
    </row>
    <row r="76" spans="2:11" s="1" customFormat="1" ht="17.25" customHeight="1">
      <c r="B76" s="268"/>
      <c r="C76" s="270" t="s">
        <v>444</v>
      </c>
      <c r="D76" s="270"/>
      <c r="E76" s="270"/>
      <c r="F76" s="270" t="s">
        <v>445</v>
      </c>
      <c r="G76" s="271"/>
      <c r="H76" s="270" t="s">
        <v>57</v>
      </c>
      <c r="I76" s="270" t="s">
        <v>60</v>
      </c>
      <c r="J76" s="270" t="s">
        <v>446</v>
      </c>
      <c r="K76" s="269"/>
    </row>
    <row r="77" spans="2:11" s="1" customFormat="1" ht="17.25" customHeight="1">
      <c r="B77" s="268"/>
      <c r="C77" s="272" t="s">
        <v>447</v>
      </c>
      <c r="D77" s="272"/>
      <c r="E77" s="272"/>
      <c r="F77" s="273" t="s">
        <v>448</v>
      </c>
      <c r="G77" s="274"/>
      <c r="H77" s="272"/>
      <c r="I77" s="272"/>
      <c r="J77" s="272" t="s">
        <v>449</v>
      </c>
      <c r="K77" s="269"/>
    </row>
    <row r="78" spans="2:11" s="1" customFormat="1" ht="5.25" customHeight="1">
      <c r="B78" s="268"/>
      <c r="C78" s="275"/>
      <c r="D78" s="275"/>
      <c r="E78" s="275"/>
      <c r="F78" s="275"/>
      <c r="G78" s="276"/>
      <c r="H78" s="275"/>
      <c r="I78" s="275"/>
      <c r="J78" s="275"/>
      <c r="K78" s="269"/>
    </row>
    <row r="79" spans="2:11" s="1" customFormat="1" ht="15" customHeight="1">
      <c r="B79" s="268"/>
      <c r="C79" s="257" t="s">
        <v>56</v>
      </c>
      <c r="D79" s="277"/>
      <c r="E79" s="277"/>
      <c r="F79" s="278" t="s">
        <v>450</v>
      </c>
      <c r="G79" s="279"/>
      <c r="H79" s="257" t="s">
        <v>451</v>
      </c>
      <c r="I79" s="257" t="s">
        <v>452</v>
      </c>
      <c r="J79" s="257">
        <v>20</v>
      </c>
      <c r="K79" s="269"/>
    </row>
    <row r="80" spans="2:11" s="1" customFormat="1" ht="15" customHeight="1">
      <c r="B80" s="268"/>
      <c r="C80" s="257" t="s">
        <v>453</v>
      </c>
      <c r="D80" s="257"/>
      <c r="E80" s="257"/>
      <c r="F80" s="278" t="s">
        <v>450</v>
      </c>
      <c r="G80" s="279"/>
      <c r="H80" s="257" t="s">
        <v>454</v>
      </c>
      <c r="I80" s="257" t="s">
        <v>452</v>
      </c>
      <c r="J80" s="257">
        <v>120</v>
      </c>
      <c r="K80" s="269"/>
    </row>
    <row r="81" spans="2:11" s="1" customFormat="1" ht="15" customHeight="1">
      <c r="B81" s="280"/>
      <c r="C81" s="257" t="s">
        <v>455</v>
      </c>
      <c r="D81" s="257"/>
      <c r="E81" s="257"/>
      <c r="F81" s="278" t="s">
        <v>456</v>
      </c>
      <c r="G81" s="279"/>
      <c r="H81" s="257" t="s">
        <v>457</v>
      </c>
      <c r="I81" s="257" t="s">
        <v>452</v>
      </c>
      <c r="J81" s="257">
        <v>50</v>
      </c>
      <c r="K81" s="269"/>
    </row>
    <row r="82" spans="2:11" s="1" customFormat="1" ht="15" customHeight="1">
      <c r="B82" s="280"/>
      <c r="C82" s="257" t="s">
        <v>458</v>
      </c>
      <c r="D82" s="257"/>
      <c r="E82" s="257"/>
      <c r="F82" s="278" t="s">
        <v>450</v>
      </c>
      <c r="G82" s="279"/>
      <c r="H82" s="257" t="s">
        <v>459</v>
      </c>
      <c r="I82" s="257" t="s">
        <v>460</v>
      </c>
      <c r="J82" s="257"/>
      <c r="K82" s="269"/>
    </row>
    <row r="83" spans="2:11" s="1" customFormat="1" ht="15" customHeight="1">
      <c r="B83" s="280"/>
      <c r="C83" s="281" t="s">
        <v>461</v>
      </c>
      <c r="D83" s="281"/>
      <c r="E83" s="281"/>
      <c r="F83" s="282" t="s">
        <v>456</v>
      </c>
      <c r="G83" s="281"/>
      <c r="H83" s="281" t="s">
        <v>462</v>
      </c>
      <c r="I83" s="281" t="s">
        <v>452</v>
      </c>
      <c r="J83" s="281">
        <v>15</v>
      </c>
      <c r="K83" s="269"/>
    </row>
    <row r="84" spans="2:11" s="1" customFormat="1" ht="15" customHeight="1">
      <c r="B84" s="280"/>
      <c r="C84" s="281" t="s">
        <v>463</v>
      </c>
      <c r="D84" s="281"/>
      <c r="E84" s="281"/>
      <c r="F84" s="282" t="s">
        <v>456</v>
      </c>
      <c r="G84" s="281"/>
      <c r="H84" s="281" t="s">
        <v>464</v>
      </c>
      <c r="I84" s="281" t="s">
        <v>452</v>
      </c>
      <c r="J84" s="281">
        <v>15</v>
      </c>
      <c r="K84" s="269"/>
    </row>
    <row r="85" spans="2:11" s="1" customFormat="1" ht="15" customHeight="1">
      <c r="B85" s="280"/>
      <c r="C85" s="281" t="s">
        <v>465</v>
      </c>
      <c r="D85" s="281"/>
      <c r="E85" s="281"/>
      <c r="F85" s="282" t="s">
        <v>456</v>
      </c>
      <c r="G85" s="281"/>
      <c r="H85" s="281" t="s">
        <v>466</v>
      </c>
      <c r="I85" s="281" t="s">
        <v>452</v>
      </c>
      <c r="J85" s="281">
        <v>20</v>
      </c>
      <c r="K85" s="269"/>
    </row>
    <row r="86" spans="2:11" s="1" customFormat="1" ht="15" customHeight="1">
      <c r="B86" s="280"/>
      <c r="C86" s="281" t="s">
        <v>467</v>
      </c>
      <c r="D86" s="281"/>
      <c r="E86" s="281"/>
      <c r="F86" s="282" t="s">
        <v>456</v>
      </c>
      <c r="G86" s="281"/>
      <c r="H86" s="281" t="s">
        <v>468</v>
      </c>
      <c r="I86" s="281" t="s">
        <v>452</v>
      </c>
      <c r="J86" s="281">
        <v>20</v>
      </c>
      <c r="K86" s="269"/>
    </row>
    <row r="87" spans="2:11" s="1" customFormat="1" ht="15" customHeight="1">
      <c r="B87" s="280"/>
      <c r="C87" s="257" t="s">
        <v>469</v>
      </c>
      <c r="D87" s="257"/>
      <c r="E87" s="257"/>
      <c r="F87" s="278" t="s">
        <v>456</v>
      </c>
      <c r="G87" s="279"/>
      <c r="H87" s="257" t="s">
        <v>470</v>
      </c>
      <c r="I87" s="257" t="s">
        <v>452</v>
      </c>
      <c r="J87" s="257">
        <v>50</v>
      </c>
      <c r="K87" s="269"/>
    </row>
    <row r="88" spans="2:11" s="1" customFormat="1" ht="15" customHeight="1">
      <c r="B88" s="280"/>
      <c r="C88" s="257" t="s">
        <v>471</v>
      </c>
      <c r="D88" s="257"/>
      <c r="E88" s="257"/>
      <c r="F88" s="278" t="s">
        <v>456</v>
      </c>
      <c r="G88" s="279"/>
      <c r="H88" s="257" t="s">
        <v>472</v>
      </c>
      <c r="I88" s="257" t="s">
        <v>452</v>
      </c>
      <c r="J88" s="257">
        <v>20</v>
      </c>
      <c r="K88" s="269"/>
    </row>
    <row r="89" spans="2:11" s="1" customFormat="1" ht="15" customHeight="1">
      <c r="B89" s="280"/>
      <c r="C89" s="257" t="s">
        <v>473</v>
      </c>
      <c r="D89" s="257"/>
      <c r="E89" s="257"/>
      <c r="F89" s="278" t="s">
        <v>456</v>
      </c>
      <c r="G89" s="279"/>
      <c r="H89" s="257" t="s">
        <v>474</v>
      </c>
      <c r="I89" s="257" t="s">
        <v>452</v>
      </c>
      <c r="J89" s="257">
        <v>20</v>
      </c>
      <c r="K89" s="269"/>
    </row>
    <row r="90" spans="2:11" s="1" customFormat="1" ht="15" customHeight="1">
      <c r="B90" s="280"/>
      <c r="C90" s="257" t="s">
        <v>475</v>
      </c>
      <c r="D90" s="257"/>
      <c r="E90" s="257"/>
      <c r="F90" s="278" t="s">
        <v>456</v>
      </c>
      <c r="G90" s="279"/>
      <c r="H90" s="257" t="s">
        <v>476</v>
      </c>
      <c r="I90" s="257" t="s">
        <v>452</v>
      </c>
      <c r="J90" s="257">
        <v>50</v>
      </c>
      <c r="K90" s="269"/>
    </row>
    <row r="91" spans="2:11" s="1" customFormat="1" ht="15" customHeight="1">
      <c r="B91" s="280"/>
      <c r="C91" s="257" t="s">
        <v>477</v>
      </c>
      <c r="D91" s="257"/>
      <c r="E91" s="257"/>
      <c r="F91" s="278" t="s">
        <v>456</v>
      </c>
      <c r="G91" s="279"/>
      <c r="H91" s="257" t="s">
        <v>477</v>
      </c>
      <c r="I91" s="257" t="s">
        <v>452</v>
      </c>
      <c r="J91" s="257">
        <v>50</v>
      </c>
      <c r="K91" s="269"/>
    </row>
    <row r="92" spans="2:11" s="1" customFormat="1" ht="15" customHeight="1">
      <c r="B92" s="280"/>
      <c r="C92" s="257" t="s">
        <v>478</v>
      </c>
      <c r="D92" s="257"/>
      <c r="E92" s="257"/>
      <c r="F92" s="278" t="s">
        <v>456</v>
      </c>
      <c r="G92" s="279"/>
      <c r="H92" s="257" t="s">
        <v>479</v>
      </c>
      <c r="I92" s="257" t="s">
        <v>452</v>
      </c>
      <c r="J92" s="257">
        <v>255</v>
      </c>
      <c r="K92" s="269"/>
    </row>
    <row r="93" spans="2:11" s="1" customFormat="1" ht="15" customHeight="1">
      <c r="B93" s="280"/>
      <c r="C93" s="257" t="s">
        <v>480</v>
      </c>
      <c r="D93" s="257"/>
      <c r="E93" s="257"/>
      <c r="F93" s="278" t="s">
        <v>450</v>
      </c>
      <c r="G93" s="279"/>
      <c r="H93" s="257" t="s">
        <v>481</v>
      </c>
      <c r="I93" s="257" t="s">
        <v>482</v>
      </c>
      <c r="J93" s="257"/>
      <c r="K93" s="269"/>
    </row>
    <row r="94" spans="2:11" s="1" customFormat="1" ht="15" customHeight="1">
      <c r="B94" s="280"/>
      <c r="C94" s="257" t="s">
        <v>483</v>
      </c>
      <c r="D94" s="257"/>
      <c r="E94" s="257"/>
      <c r="F94" s="278" t="s">
        <v>450</v>
      </c>
      <c r="G94" s="279"/>
      <c r="H94" s="257" t="s">
        <v>484</v>
      </c>
      <c r="I94" s="257" t="s">
        <v>485</v>
      </c>
      <c r="J94" s="257"/>
      <c r="K94" s="269"/>
    </row>
    <row r="95" spans="2:11" s="1" customFormat="1" ht="15" customHeight="1">
      <c r="B95" s="280"/>
      <c r="C95" s="257" t="s">
        <v>486</v>
      </c>
      <c r="D95" s="257"/>
      <c r="E95" s="257"/>
      <c r="F95" s="278" t="s">
        <v>450</v>
      </c>
      <c r="G95" s="279"/>
      <c r="H95" s="257" t="s">
        <v>486</v>
      </c>
      <c r="I95" s="257" t="s">
        <v>485</v>
      </c>
      <c r="J95" s="257"/>
      <c r="K95" s="269"/>
    </row>
    <row r="96" spans="2:11" s="1" customFormat="1" ht="15" customHeight="1">
      <c r="B96" s="280"/>
      <c r="C96" s="257" t="s">
        <v>41</v>
      </c>
      <c r="D96" s="257"/>
      <c r="E96" s="257"/>
      <c r="F96" s="278" t="s">
        <v>450</v>
      </c>
      <c r="G96" s="279"/>
      <c r="H96" s="257" t="s">
        <v>487</v>
      </c>
      <c r="I96" s="257" t="s">
        <v>485</v>
      </c>
      <c r="J96" s="257"/>
      <c r="K96" s="269"/>
    </row>
    <row r="97" spans="2:11" s="1" customFormat="1" ht="15" customHeight="1">
      <c r="B97" s="280"/>
      <c r="C97" s="257" t="s">
        <v>51</v>
      </c>
      <c r="D97" s="257"/>
      <c r="E97" s="257"/>
      <c r="F97" s="278" t="s">
        <v>450</v>
      </c>
      <c r="G97" s="279"/>
      <c r="H97" s="257" t="s">
        <v>488</v>
      </c>
      <c r="I97" s="257" t="s">
        <v>485</v>
      </c>
      <c r="J97" s="257"/>
      <c r="K97" s="269"/>
    </row>
    <row r="98" spans="2:11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pans="2:11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pans="2:11" s="1" customFormat="1" ht="18.75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pans="2:11" s="1" customFormat="1" ht="7.5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7"/>
    </row>
    <row r="102" spans="2:11" s="1" customFormat="1" ht="45" customHeight="1">
      <c r="B102" s="268"/>
      <c r="C102" s="387" t="s">
        <v>489</v>
      </c>
      <c r="D102" s="387"/>
      <c r="E102" s="387"/>
      <c r="F102" s="387"/>
      <c r="G102" s="387"/>
      <c r="H102" s="387"/>
      <c r="I102" s="387"/>
      <c r="J102" s="387"/>
      <c r="K102" s="269"/>
    </row>
    <row r="103" spans="2:11" s="1" customFormat="1" ht="17.25" customHeight="1">
      <c r="B103" s="268"/>
      <c r="C103" s="270" t="s">
        <v>444</v>
      </c>
      <c r="D103" s="270"/>
      <c r="E103" s="270"/>
      <c r="F103" s="270" t="s">
        <v>445</v>
      </c>
      <c r="G103" s="271"/>
      <c r="H103" s="270" t="s">
        <v>57</v>
      </c>
      <c r="I103" s="270" t="s">
        <v>60</v>
      </c>
      <c r="J103" s="270" t="s">
        <v>446</v>
      </c>
      <c r="K103" s="269"/>
    </row>
    <row r="104" spans="2:11" s="1" customFormat="1" ht="17.25" customHeight="1">
      <c r="B104" s="268"/>
      <c r="C104" s="272" t="s">
        <v>447</v>
      </c>
      <c r="D104" s="272"/>
      <c r="E104" s="272"/>
      <c r="F104" s="273" t="s">
        <v>448</v>
      </c>
      <c r="G104" s="274"/>
      <c r="H104" s="272"/>
      <c r="I104" s="272"/>
      <c r="J104" s="272" t="s">
        <v>449</v>
      </c>
      <c r="K104" s="269"/>
    </row>
    <row r="105" spans="2:11" s="1" customFormat="1" ht="5.25" customHeight="1">
      <c r="B105" s="268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pans="2:11" s="1" customFormat="1" ht="15" customHeight="1">
      <c r="B106" s="268"/>
      <c r="C106" s="257" t="s">
        <v>56</v>
      </c>
      <c r="D106" s="277"/>
      <c r="E106" s="277"/>
      <c r="F106" s="278" t="s">
        <v>450</v>
      </c>
      <c r="G106" s="257"/>
      <c r="H106" s="257" t="s">
        <v>490</v>
      </c>
      <c r="I106" s="257" t="s">
        <v>452</v>
      </c>
      <c r="J106" s="257">
        <v>20</v>
      </c>
      <c r="K106" s="269"/>
    </row>
    <row r="107" spans="2:11" s="1" customFormat="1" ht="15" customHeight="1">
      <c r="B107" s="268"/>
      <c r="C107" s="257" t="s">
        <v>453</v>
      </c>
      <c r="D107" s="257"/>
      <c r="E107" s="257"/>
      <c r="F107" s="278" t="s">
        <v>450</v>
      </c>
      <c r="G107" s="257"/>
      <c r="H107" s="257" t="s">
        <v>490</v>
      </c>
      <c r="I107" s="257" t="s">
        <v>452</v>
      </c>
      <c r="J107" s="257">
        <v>120</v>
      </c>
      <c r="K107" s="269"/>
    </row>
    <row r="108" spans="2:11" s="1" customFormat="1" ht="15" customHeight="1">
      <c r="B108" s="280"/>
      <c r="C108" s="257" t="s">
        <v>455</v>
      </c>
      <c r="D108" s="257"/>
      <c r="E108" s="257"/>
      <c r="F108" s="278" t="s">
        <v>456</v>
      </c>
      <c r="G108" s="257"/>
      <c r="H108" s="257" t="s">
        <v>490</v>
      </c>
      <c r="I108" s="257" t="s">
        <v>452</v>
      </c>
      <c r="J108" s="257">
        <v>50</v>
      </c>
      <c r="K108" s="269"/>
    </row>
    <row r="109" spans="2:11" s="1" customFormat="1" ht="15" customHeight="1">
      <c r="B109" s="280"/>
      <c r="C109" s="257" t="s">
        <v>458</v>
      </c>
      <c r="D109" s="257"/>
      <c r="E109" s="257"/>
      <c r="F109" s="278" t="s">
        <v>450</v>
      </c>
      <c r="G109" s="257"/>
      <c r="H109" s="257" t="s">
        <v>490</v>
      </c>
      <c r="I109" s="257" t="s">
        <v>460</v>
      </c>
      <c r="J109" s="257"/>
      <c r="K109" s="269"/>
    </row>
    <row r="110" spans="2:11" s="1" customFormat="1" ht="15" customHeight="1">
      <c r="B110" s="280"/>
      <c r="C110" s="257" t="s">
        <v>469</v>
      </c>
      <c r="D110" s="257"/>
      <c r="E110" s="257"/>
      <c r="F110" s="278" t="s">
        <v>456</v>
      </c>
      <c r="G110" s="257"/>
      <c r="H110" s="257" t="s">
        <v>490</v>
      </c>
      <c r="I110" s="257" t="s">
        <v>452</v>
      </c>
      <c r="J110" s="257">
        <v>50</v>
      </c>
      <c r="K110" s="269"/>
    </row>
    <row r="111" spans="2:11" s="1" customFormat="1" ht="15" customHeight="1">
      <c r="B111" s="280"/>
      <c r="C111" s="257" t="s">
        <v>477</v>
      </c>
      <c r="D111" s="257"/>
      <c r="E111" s="257"/>
      <c r="F111" s="278" t="s">
        <v>456</v>
      </c>
      <c r="G111" s="257"/>
      <c r="H111" s="257" t="s">
        <v>490</v>
      </c>
      <c r="I111" s="257" t="s">
        <v>452</v>
      </c>
      <c r="J111" s="257">
        <v>50</v>
      </c>
      <c r="K111" s="269"/>
    </row>
    <row r="112" spans="2:11" s="1" customFormat="1" ht="15" customHeight="1">
      <c r="B112" s="280"/>
      <c r="C112" s="257" t="s">
        <v>475</v>
      </c>
      <c r="D112" s="257"/>
      <c r="E112" s="257"/>
      <c r="F112" s="278" t="s">
        <v>456</v>
      </c>
      <c r="G112" s="257"/>
      <c r="H112" s="257" t="s">
        <v>490</v>
      </c>
      <c r="I112" s="257" t="s">
        <v>452</v>
      </c>
      <c r="J112" s="257">
        <v>50</v>
      </c>
      <c r="K112" s="269"/>
    </row>
    <row r="113" spans="2:11" s="1" customFormat="1" ht="15" customHeight="1">
      <c r="B113" s="280"/>
      <c r="C113" s="257" t="s">
        <v>56</v>
      </c>
      <c r="D113" s="257"/>
      <c r="E113" s="257"/>
      <c r="F113" s="278" t="s">
        <v>450</v>
      </c>
      <c r="G113" s="257"/>
      <c r="H113" s="257" t="s">
        <v>491</v>
      </c>
      <c r="I113" s="257" t="s">
        <v>452</v>
      </c>
      <c r="J113" s="257">
        <v>20</v>
      </c>
      <c r="K113" s="269"/>
    </row>
    <row r="114" spans="2:11" s="1" customFormat="1" ht="15" customHeight="1">
      <c r="B114" s="280"/>
      <c r="C114" s="257" t="s">
        <v>492</v>
      </c>
      <c r="D114" s="257"/>
      <c r="E114" s="257"/>
      <c r="F114" s="278" t="s">
        <v>450</v>
      </c>
      <c r="G114" s="257"/>
      <c r="H114" s="257" t="s">
        <v>493</v>
      </c>
      <c r="I114" s="257" t="s">
        <v>452</v>
      </c>
      <c r="J114" s="257">
        <v>120</v>
      </c>
      <c r="K114" s="269"/>
    </row>
    <row r="115" spans="2:11" s="1" customFormat="1" ht="15" customHeight="1">
      <c r="B115" s="280"/>
      <c r="C115" s="257" t="s">
        <v>41</v>
      </c>
      <c r="D115" s="257"/>
      <c r="E115" s="257"/>
      <c r="F115" s="278" t="s">
        <v>450</v>
      </c>
      <c r="G115" s="257"/>
      <c r="H115" s="257" t="s">
        <v>494</v>
      </c>
      <c r="I115" s="257" t="s">
        <v>485</v>
      </c>
      <c r="J115" s="257"/>
      <c r="K115" s="269"/>
    </row>
    <row r="116" spans="2:11" s="1" customFormat="1" ht="15" customHeight="1">
      <c r="B116" s="280"/>
      <c r="C116" s="257" t="s">
        <v>51</v>
      </c>
      <c r="D116" s="257"/>
      <c r="E116" s="257"/>
      <c r="F116" s="278" t="s">
        <v>450</v>
      </c>
      <c r="G116" s="257"/>
      <c r="H116" s="257" t="s">
        <v>495</v>
      </c>
      <c r="I116" s="257" t="s">
        <v>485</v>
      </c>
      <c r="J116" s="257"/>
      <c r="K116" s="269"/>
    </row>
    <row r="117" spans="2:11" s="1" customFormat="1" ht="15" customHeight="1">
      <c r="B117" s="280"/>
      <c r="C117" s="257" t="s">
        <v>60</v>
      </c>
      <c r="D117" s="257"/>
      <c r="E117" s="257"/>
      <c r="F117" s="278" t="s">
        <v>450</v>
      </c>
      <c r="G117" s="257"/>
      <c r="H117" s="257" t="s">
        <v>496</v>
      </c>
      <c r="I117" s="257" t="s">
        <v>497</v>
      </c>
      <c r="J117" s="257"/>
      <c r="K117" s="269"/>
    </row>
    <row r="118" spans="2:11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pans="2:11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pans="2:11" s="1" customFormat="1" ht="18.75" customHeight="1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pans="2:1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pans="2:11" s="1" customFormat="1" ht="45" customHeight="1">
      <c r="B122" s="296"/>
      <c r="C122" s="385" t="s">
        <v>498</v>
      </c>
      <c r="D122" s="385"/>
      <c r="E122" s="385"/>
      <c r="F122" s="385"/>
      <c r="G122" s="385"/>
      <c r="H122" s="385"/>
      <c r="I122" s="385"/>
      <c r="J122" s="385"/>
      <c r="K122" s="297"/>
    </row>
    <row r="123" spans="2:11" s="1" customFormat="1" ht="17.25" customHeight="1">
      <c r="B123" s="298"/>
      <c r="C123" s="270" t="s">
        <v>444</v>
      </c>
      <c r="D123" s="270"/>
      <c r="E123" s="270"/>
      <c r="F123" s="270" t="s">
        <v>445</v>
      </c>
      <c r="G123" s="271"/>
      <c r="H123" s="270" t="s">
        <v>57</v>
      </c>
      <c r="I123" s="270" t="s">
        <v>60</v>
      </c>
      <c r="J123" s="270" t="s">
        <v>446</v>
      </c>
      <c r="K123" s="299"/>
    </row>
    <row r="124" spans="2:11" s="1" customFormat="1" ht="17.25" customHeight="1">
      <c r="B124" s="298"/>
      <c r="C124" s="272" t="s">
        <v>447</v>
      </c>
      <c r="D124" s="272"/>
      <c r="E124" s="272"/>
      <c r="F124" s="273" t="s">
        <v>448</v>
      </c>
      <c r="G124" s="274"/>
      <c r="H124" s="272"/>
      <c r="I124" s="272"/>
      <c r="J124" s="272" t="s">
        <v>449</v>
      </c>
      <c r="K124" s="299"/>
    </row>
    <row r="125" spans="2:11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pans="2:11" s="1" customFormat="1" ht="15" customHeight="1">
      <c r="B126" s="300"/>
      <c r="C126" s="257" t="s">
        <v>453</v>
      </c>
      <c r="D126" s="277"/>
      <c r="E126" s="277"/>
      <c r="F126" s="278" t="s">
        <v>450</v>
      </c>
      <c r="G126" s="257"/>
      <c r="H126" s="257" t="s">
        <v>490</v>
      </c>
      <c r="I126" s="257" t="s">
        <v>452</v>
      </c>
      <c r="J126" s="257">
        <v>120</v>
      </c>
      <c r="K126" s="303"/>
    </row>
    <row r="127" spans="2:11" s="1" customFormat="1" ht="15" customHeight="1">
      <c r="B127" s="300"/>
      <c r="C127" s="257" t="s">
        <v>499</v>
      </c>
      <c r="D127" s="257"/>
      <c r="E127" s="257"/>
      <c r="F127" s="278" t="s">
        <v>450</v>
      </c>
      <c r="G127" s="257"/>
      <c r="H127" s="257" t="s">
        <v>500</v>
      </c>
      <c r="I127" s="257" t="s">
        <v>452</v>
      </c>
      <c r="J127" s="257" t="s">
        <v>501</v>
      </c>
      <c r="K127" s="303"/>
    </row>
    <row r="128" spans="2:11" s="1" customFormat="1" ht="15" customHeight="1">
      <c r="B128" s="300"/>
      <c r="C128" s="257" t="s">
        <v>398</v>
      </c>
      <c r="D128" s="257"/>
      <c r="E128" s="257"/>
      <c r="F128" s="278" t="s">
        <v>450</v>
      </c>
      <c r="G128" s="257"/>
      <c r="H128" s="257" t="s">
        <v>502</v>
      </c>
      <c r="I128" s="257" t="s">
        <v>452</v>
      </c>
      <c r="J128" s="257" t="s">
        <v>501</v>
      </c>
      <c r="K128" s="303"/>
    </row>
    <row r="129" spans="2:11" s="1" customFormat="1" ht="15" customHeight="1">
      <c r="B129" s="300"/>
      <c r="C129" s="257" t="s">
        <v>461</v>
      </c>
      <c r="D129" s="257"/>
      <c r="E129" s="257"/>
      <c r="F129" s="278" t="s">
        <v>456</v>
      </c>
      <c r="G129" s="257"/>
      <c r="H129" s="257" t="s">
        <v>462</v>
      </c>
      <c r="I129" s="257" t="s">
        <v>452</v>
      </c>
      <c r="J129" s="257">
        <v>15</v>
      </c>
      <c r="K129" s="303"/>
    </row>
    <row r="130" spans="2:11" s="1" customFormat="1" ht="15" customHeight="1">
      <c r="B130" s="300"/>
      <c r="C130" s="281" t="s">
        <v>463</v>
      </c>
      <c r="D130" s="281"/>
      <c r="E130" s="281"/>
      <c r="F130" s="282" t="s">
        <v>456</v>
      </c>
      <c r="G130" s="281"/>
      <c r="H130" s="281" t="s">
        <v>464</v>
      </c>
      <c r="I130" s="281" t="s">
        <v>452</v>
      </c>
      <c r="J130" s="281">
        <v>15</v>
      </c>
      <c r="K130" s="303"/>
    </row>
    <row r="131" spans="2:11" s="1" customFormat="1" ht="15" customHeight="1">
      <c r="B131" s="300"/>
      <c r="C131" s="281" t="s">
        <v>465</v>
      </c>
      <c r="D131" s="281"/>
      <c r="E131" s="281"/>
      <c r="F131" s="282" t="s">
        <v>456</v>
      </c>
      <c r="G131" s="281"/>
      <c r="H131" s="281" t="s">
        <v>466</v>
      </c>
      <c r="I131" s="281" t="s">
        <v>452</v>
      </c>
      <c r="J131" s="281">
        <v>20</v>
      </c>
      <c r="K131" s="303"/>
    </row>
    <row r="132" spans="2:11" s="1" customFormat="1" ht="15" customHeight="1">
      <c r="B132" s="300"/>
      <c r="C132" s="281" t="s">
        <v>467</v>
      </c>
      <c r="D132" s="281"/>
      <c r="E132" s="281"/>
      <c r="F132" s="282" t="s">
        <v>456</v>
      </c>
      <c r="G132" s="281"/>
      <c r="H132" s="281" t="s">
        <v>468</v>
      </c>
      <c r="I132" s="281" t="s">
        <v>452</v>
      </c>
      <c r="J132" s="281">
        <v>20</v>
      </c>
      <c r="K132" s="303"/>
    </row>
    <row r="133" spans="2:11" s="1" customFormat="1" ht="15" customHeight="1">
      <c r="B133" s="300"/>
      <c r="C133" s="257" t="s">
        <v>455</v>
      </c>
      <c r="D133" s="257"/>
      <c r="E133" s="257"/>
      <c r="F133" s="278" t="s">
        <v>456</v>
      </c>
      <c r="G133" s="257"/>
      <c r="H133" s="257" t="s">
        <v>490</v>
      </c>
      <c r="I133" s="257" t="s">
        <v>452</v>
      </c>
      <c r="J133" s="257">
        <v>50</v>
      </c>
      <c r="K133" s="303"/>
    </row>
    <row r="134" spans="2:11" s="1" customFormat="1" ht="15" customHeight="1">
      <c r="B134" s="300"/>
      <c r="C134" s="257" t="s">
        <v>469</v>
      </c>
      <c r="D134" s="257"/>
      <c r="E134" s="257"/>
      <c r="F134" s="278" t="s">
        <v>456</v>
      </c>
      <c r="G134" s="257"/>
      <c r="H134" s="257" t="s">
        <v>490</v>
      </c>
      <c r="I134" s="257" t="s">
        <v>452</v>
      </c>
      <c r="J134" s="257">
        <v>50</v>
      </c>
      <c r="K134" s="303"/>
    </row>
    <row r="135" spans="2:11" s="1" customFormat="1" ht="15" customHeight="1">
      <c r="B135" s="300"/>
      <c r="C135" s="257" t="s">
        <v>475</v>
      </c>
      <c r="D135" s="257"/>
      <c r="E135" s="257"/>
      <c r="F135" s="278" t="s">
        <v>456</v>
      </c>
      <c r="G135" s="257"/>
      <c r="H135" s="257" t="s">
        <v>490</v>
      </c>
      <c r="I135" s="257" t="s">
        <v>452</v>
      </c>
      <c r="J135" s="257">
        <v>50</v>
      </c>
      <c r="K135" s="303"/>
    </row>
    <row r="136" spans="2:11" s="1" customFormat="1" ht="15" customHeight="1">
      <c r="B136" s="300"/>
      <c r="C136" s="257" t="s">
        <v>477</v>
      </c>
      <c r="D136" s="257"/>
      <c r="E136" s="257"/>
      <c r="F136" s="278" t="s">
        <v>456</v>
      </c>
      <c r="G136" s="257"/>
      <c r="H136" s="257" t="s">
        <v>490</v>
      </c>
      <c r="I136" s="257" t="s">
        <v>452</v>
      </c>
      <c r="J136" s="257">
        <v>50</v>
      </c>
      <c r="K136" s="303"/>
    </row>
    <row r="137" spans="2:11" s="1" customFormat="1" ht="15" customHeight="1">
      <c r="B137" s="300"/>
      <c r="C137" s="257" t="s">
        <v>478</v>
      </c>
      <c r="D137" s="257"/>
      <c r="E137" s="257"/>
      <c r="F137" s="278" t="s">
        <v>456</v>
      </c>
      <c r="G137" s="257"/>
      <c r="H137" s="257" t="s">
        <v>503</v>
      </c>
      <c r="I137" s="257" t="s">
        <v>452</v>
      </c>
      <c r="J137" s="257">
        <v>255</v>
      </c>
      <c r="K137" s="303"/>
    </row>
    <row r="138" spans="2:11" s="1" customFormat="1" ht="15" customHeight="1">
      <c r="B138" s="300"/>
      <c r="C138" s="257" t="s">
        <v>480</v>
      </c>
      <c r="D138" s="257"/>
      <c r="E138" s="257"/>
      <c r="F138" s="278" t="s">
        <v>450</v>
      </c>
      <c r="G138" s="257"/>
      <c r="H138" s="257" t="s">
        <v>504</v>
      </c>
      <c r="I138" s="257" t="s">
        <v>482</v>
      </c>
      <c r="J138" s="257"/>
      <c r="K138" s="303"/>
    </row>
    <row r="139" spans="2:11" s="1" customFormat="1" ht="15" customHeight="1">
      <c r="B139" s="300"/>
      <c r="C139" s="257" t="s">
        <v>483</v>
      </c>
      <c r="D139" s="257"/>
      <c r="E139" s="257"/>
      <c r="F139" s="278" t="s">
        <v>450</v>
      </c>
      <c r="G139" s="257"/>
      <c r="H139" s="257" t="s">
        <v>505</v>
      </c>
      <c r="I139" s="257" t="s">
        <v>485</v>
      </c>
      <c r="J139" s="257"/>
      <c r="K139" s="303"/>
    </row>
    <row r="140" spans="2:11" s="1" customFormat="1" ht="15" customHeight="1">
      <c r="B140" s="300"/>
      <c r="C140" s="257" t="s">
        <v>486</v>
      </c>
      <c r="D140" s="257"/>
      <c r="E140" s="257"/>
      <c r="F140" s="278" t="s">
        <v>450</v>
      </c>
      <c r="G140" s="257"/>
      <c r="H140" s="257" t="s">
        <v>486</v>
      </c>
      <c r="I140" s="257" t="s">
        <v>485</v>
      </c>
      <c r="J140" s="257"/>
      <c r="K140" s="303"/>
    </row>
    <row r="141" spans="2:11" s="1" customFormat="1" ht="15" customHeight="1">
      <c r="B141" s="300"/>
      <c r="C141" s="257" t="s">
        <v>41</v>
      </c>
      <c r="D141" s="257"/>
      <c r="E141" s="257"/>
      <c r="F141" s="278" t="s">
        <v>450</v>
      </c>
      <c r="G141" s="257"/>
      <c r="H141" s="257" t="s">
        <v>506</v>
      </c>
      <c r="I141" s="257" t="s">
        <v>485</v>
      </c>
      <c r="J141" s="257"/>
      <c r="K141" s="303"/>
    </row>
    <row r="142" spans="2:11" s="1" customFormat="1" ht="15" customHeight="1">
      <c r="B142" s="300"/>
      <c r="C142" s="257" t="s">
        <v>507</v>
      </c>
      <c r="D142" s="257"/>
      <c r="E142" s="257"/>
      <c r="F142" s="278" t="s">
        <v>450</v>
      </c>
      <c r="G142" s="257"/>
      <c r="H142" s="257" t="s">
        <v>508</v>
      </c>
      <c r="I142" s="257" t="s">
        <v>485</v>
      </c>
      <c r="J142" s="257"/>
      <c r="K142" s="303"/>
    </row>
    <row r="143" spans="2:11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pans="2:11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pans="2:11" s="1" customFormat="1" ht="18.75" customHeight="1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pans="2:11" s="1" customFormat="1" ht="7.5" customHeight="1">
      <c r="B146" s="265"/>
      <c r="C146" s="266"/>
      <c r="D146" s="266"/>
      <c r="E146" s="266"/>
      <c r="F146" s="266"/>
      <c r="G146" s="266"/>
      <c r="H146" s="266"/>
      <c r="I146" s="266"/>
      <c r="J146" s="266"/>
      <c r="K146" s="267"/>
    </row>
    <row r="147" spans="2:11" s="1" customFormat="1" ht="45" customHeight="1">
      <c r="B147" s="268"/>
      <c r="C147" s="387" t="s">
        <v>509</v>
      </c>
      <c r="D147" s="387"/>
      <c r="E147" s="387"/>
      <c r="F147" s="387"/>
      <c r="G147" s="387"/>
      <c r="H147" s="387"/>
      <c r="I147" s="387"/>
      <c r="J147" s="387"/>
      <c r="K147" s="269"/>
    </row>
    <row r="148" spans="2:11" s="1" customFormat="1" ht="17.25" customHeight="1">
      <c r="B148" s="268"/>
      <c r="C148" s="270" t="s">
        <v>444</v>
      </c>
      <c r="D148" s="270"/>
      <c r="E148" s="270"/>
      <c r="F148" s="270" t="s">
        <v>445</v>
      </c>
      <c r="G148" s="271"/>
      <c r="H148" s="270" t="s">
        <v>57</v>
      </c>
      <c r="I148" s="270" t="s">
        <v>60</v>
      </c>
      <c r="J148" s="270" t="s">
        <v>446</v>
      </c>
      <c r="K148" s="269"/>
    </row>
    <row r="149" spans="2:11" s="1" customFormat="1" ht="17.25" customHeight="1">
      <c r="B149" s="268"/>
      <c r="C149" s="272" t="s">
        <v>447</v>
      </c>
      <c r="D149" s="272"/>
      <c r="E149" s="272"/>
      <c r="F149" s="273" t="s">
        <v>448</v>
      </c>
      <c r="G149" s="274"/>
      <c r="H149" s="272"/>
      <c r="I149" s="272"/>
      <c r="J149" s="272" t="s">
        <v>449</v>
      </c>
      <c r="K149" s="269"/>
    </row>
    <row r="150" spans="2:11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pans="2:11" s="1" customFormat="1" ht="15" customHeight="1">
      <c r="B151" s="280"/>
      <c r="C151" s="307" t="s">
        <v>453</v>
      </c>
      <c r="D151" s="257"/>
      <c r="E151" s="257"/>
      <c r="F151" s="308" t="s">
        <v>450</v>
      </c>
      <c r="G151" s="257"/>
      <c r="H151" s="307" t="s">
        <v>490</v>
      </c>
      <c r="I151" s="307" t="s">
        <v>452</v>
      </c>
      <c r="J151" s="307">
        <v>120</v>
      </c>
      <c r="K151" s="303"/>
    </row>
    <row r="152" spans="2:11" s="1" customFormat="1" ht="15" customHeight="1">
      <c r="B152" s="280"/>
      <c r="C152" s="307" t="s">
        <v>499</v>
      </c>
      <c r="D152" s="257"/>
      <c r="E152" s="257"/>
      <c r="F152" s="308" t="s">
        <v>450</v>
      </c>
      <c r="G152" s="257"/>
      <c r="H152" s="307" t="s">
        <v>510</v>
      </c>
      <c r="I152" s="307" t="s">
        <v>452</v>
      </c>
      <c r="J152" s="307" t="s">
        <v>501</v>
      </c>
      <c r="K152" s="303"/>
    </row>
    <row r="153" spans="2:11" s="1" customFormat="1" ht="15" customHeight="1">
      <c r="B153" s="280"/>
      <c r="C153" s="307" t="s">
        <v>398</v>
      </c>
      <c r="D153" s="257"/>
      <c r="E153" s="257"/>
      <c r="F153" s="308" t="s">
        <v>450</v>
      </c>
      <c r="G153" s="257"/>
      <c r="H153" s="307" t="s">
        <v>511</v>
      </c>
      <c r="I153" s="307" t="s">
        <v>452</v>
      </c>
      <c r="J153" s="307" t="s">
        <v>501</v>
      </c>
      <c r="K153" s="303"/>
    </row>
    <row r="154" spans="2:11" s="1" customFormat="1" ht="15" customHeight="1">
      <c r="B154" s="280"/>
      <c r="C154" s="307" t="s">
        <v>455</v>
      </c>
      <c r="D154" s="257"/>
      <c r="E154" s="257"/>
      <c r="F154" s="308" t="s">
        <v>456</v>
      </c>
      <c r="G154" s="257"/>
      <c r="H154" s="307" t="s">
        <v>490</v>
      </c>
      <c r="I154" s="307" t="s">
        <v>452</v>
      </c>
      <c r="J154" s="307">
        <v>50</v>
      </c>
      <c r="K154" s="303"/>
    </row>
    <row r="155" spans="2:11" s="1" customFormat="1" ht="15" customHeight="1">
      <c r="B155" s="280"/>
      <c r="C155" s="307" t="s">
        <v>458</v>
      </c>
      <c r="D155" s="257"/>
      <c r="E155" s="257"/>
      <c r="F155" s="308" t="s">
        <v>450</v>
      </c>
      <c r="G155" s="257"/>
      <c r="H155" s="307" t="s">
        <v>490</v>
      </c>
      <c r="I155" s="307" t="s">
        <v>460</v>
      </c>
      <c r="J155" s="307"/>
      <c r="K155" s="303"/>
    </row>
    <row r="156" spans="2:11" s="1" customFormat="1" ht="15" customHeight="1">
      <c r="B156" s="280"/>
      <c r="C156" s="307" t="s">
        <v>469</v>
      </c>
      <c r="D156" s="257"/>
      <c r="E156" s="257"/>
      <c r="F156" s="308" t="s">
        <v>456</v>
      </c>
      <c r="G156" s="257"/>
      <c r="H156" s="307" t="s">
        <v>490</v>
      </c>
      <c r="I156" s="307" t="s">
        <v>452</v>
      </c>
      <c r="J156" s="307">
        <v>50</v>
      </c>
      <c r="K156" s="303"/>
    </row>
    <row r="157" spans="2:11" s="1" customFormat="1" ht="15" customHeight="1">
      <c r="B157" s="280"/>
      <c r="C157" s="307" t="s">
        <v>477</v>
      </c>
      <c r="D157" s="257"/>
      <c r="E157" s="257"/>
      <c r="F157" s="308" t="s">
        <v>456</v>
      </c>
      <c r="G157" s="257"/>
      <c r="H157" s="307" t="s">
        <v>490</v>
      </c>
      <c r="I157" s="307" t="s">
        <v>452</v>
      </c>
      <c r="J157" s="307">
        <v>50</v>
      </c>
      <c r="K157" s="303"/>
    </row>
    <row r="158" spans="2:11" s="1" customFormat="1" ht="15" customHeight="1">
      <c r="B158" s="280"/>
      <c r="C158" s="307" t="s">
        <v>475</v>
      </c>
      <c r="D158" s="257"/>
      <c r="E158" s="257"/>
      <c r="F158" s="308" t="s">
        <v>456</v>
      </c>
      <c r="G158" s="257"/>
      <c r="H158" s="307" t="s">
        <v>490</v>
      </c>
      <c r="I158" s="307" t="s">
        <v>452</v>
      </c>
      <c r="J158" s="307">
        <v>50</v>
      </c>
      <c r="K158" s="303"/>
    </row>
    <row r="159" spans="2:11" s="1" customFormat="1" ht="15" customHeight="1">
      <c r="B159" s="280"/>
      <c r="C159" s="307" t="s">
        <v>93</v>
      </c>
      <c r="D159" s="257"/>
      <c r="E159" s="257"/>
      <c r="F159" s="308" t="s">
        <v>450</v>
      </c>
      <c r="G159" s="257"/>
      <c r="H159" s="307" t="s">
        <v>512</v>
      </c>
      <c r="I159" s="307" t="s">
        <v>452</v>
      </c>
      <c r="J159" s="307" t="s">
        <v>513</v>
      </c>
      <c r="K159" s="303"/>
    </row>
    <row r="160" spans="2:11" s="1" customFormat="1" ht="15" customHeight="1">
      <c r="B160" s="280"/>
      <c r="C160" s="307" t="s">
        <v>514</v>
      </c>
      <c r="D160" s="257"/>
      <c r="E160" s="257"/>
      <c r="F160" s="308" t="s">
        <v>450</v>
      </c>
      <c r="G160" s="257"/>
      <c r="H160" s="307" t="s">
        <v>515</v>
      </c>
      <c r="I160" s="307" t="s">
        <v>485</v>
      </c>
      <c r="J160" s="307"/>
      <c r="K160" s="303"/>
    </row>
    <row r="161" spans="2:1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pans="2:11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pans="2:11" s="1" customFormat="1" ht="18.75" customHeight="1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</row>
    <row r="164" spans="2:11" s="1" customFormat="1" ht="7.5" customHeight="1">
      <c r="B164" s="246"/>
      <c r="C164" s="247"/>
      <c r="D164" s="247"/>
      <c r="E164" s="247"/>
      <c r="F164" s="247"/>
      <c r="G164" s="247"/>
      <c r="H164" s="247"/>
      <c r="I164" s="247"/>
      <c r="J164" s="247"/>
      <c r="K164" s="248"/>
    </row>
    <row r="165" spans="2:11" s="1" customFormat="1" ht="45" customHeight="1">
      <c r="B165" s="249"/>
      <c r="C165" s="385" t="s">
        <v>516</v>
      </c>
      <c r="D165" s="385"/>
      <c r="E165" s="385"/>
      <c r="F165" s="385"/>
      <c r="G165" s="385"/>
      <c r="H165" s="385"/>
      <c r="I165" s="385"/>
      <c r="J165" s="385"/>
      <c r="K165" s="250"/>
    </row>
    <row r="166" spans="2:11" s="1" customFormat="1" ht="17.25" customHeight="1">
      <c r="B166" s="249"/>
      <c r="C166" s="270" t="s">
        <v>444</v>
      </c>
      <c r="D166" s="270"/>
      <c r="E166" s="270"/>
      <c r="F166" s="270" t="s">
        <v>445</v>
      </c>
      <c r="G166" s="312"/>
      <c r="H166" s="313" t="s">
        <v>57</v>
      </c>
      <c r="I166" s="313" t="s">
        <v>60</v>
      </c>
      <c r="J166" s="270" t="s">
        <v>446</v>
      </c>
      <c r="K166" s="250"/>
    </row>
    <row r="167" spans="2:11" s="1" customFormat="1" ht="17.25" customHeight="1">
      <c r="B167" s="251"/>
      <c r="C167" s="272" t="s">
        <v>447</v>
      </c>
      <c r="D167" s="272"/>
      <c r="E167" s="272"/>
      <c r="F167" s="273" t="s">
        <v>448</v>
      </c>
      <c r="G167" s="314"/>
      <c r="H167" s="315"/>
      <c r="I167" s="315"/>
      <c r="J167" s="272" t="s">
        <v>449</v>
      </c>
      <c r="K167" s="252"/>
    </row>
    <row r="168" spans="2:11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pans="2:11" s="1" customFormat="1" ht="15" customHeight="1">
      <c r="B169" s="280"/>
      <c r="C169" s="257" t="s">
        <v>453</v>
      </c>
      <c r="D169" s="257"/>
      <c r="E169" s="257"/>
      <c r="F169" s="278" t="s">
        <v>450</v>
      </c>
      <c r="G169" s="257"/>
      <c r="H169" s="257" t="s">
        <v>490</v>
      </c>
      <c r="I169" s="257" t="s">
        <v>452</v>
      </c>
      <c r="J169" s="257">
        <v>120</v>
      </c>
      <c r="K169" s="303"/>
    </row>
    <row r="170" spans="2:11" s="1" customFormat="1" ht="15" customHeight="1">
      <c r="B170" s="280"/>
      <c r="C170" s="257" t="s">
        <v>499</v>
      </c>
      <c r="D170" s="257"/>
      <c r="E170" s="257"/>
      <c r="F170" s="278" t="s">
        <v>450</v>
      </c>
      <c r="G170" s="257"/>
      <c r="H170" s="257" t="s">
        <v>500</v>
      </c>
      <c r="I170" s="257" t="s">
        <v>452</v>
      </c>
      <c r="J170" s="257" t="s">
        <v>501</v>
      </c>
      <c r="K170" s="303"/>
    </row>
    <row r="171" spans="2:11" s="1" customFormat="1" ht="15" customHeight="1">
      <c r="B171" s="280"/>
      <c r="C171" s="257" t="s">
        <v>398</v>
      </c>
      <c r="D171" s="257"/>
      <c r="E171" s="257"/>
      <c r="F171" s="278" t="s">
        <v>450</v>
      </c>
      <c r="G171" s="257"/>
      <c r="H171" s="257" t="s">
        <v>517</v>
      </c>
      <c r="I171" s="257" t="s">
        <v>452</v>
      </c>
      <c r="J171" s="257" t="s">
        <v>501</v>
      </c>
      <c r="K171" s="303"/>
    </row>
    <row r="172" spans="2:11" s="1" customFormat="1" ht="15" customHeight="1">
      <c r="B172" s="280"/>
      <c r="C172" s="257" t="s">
        <v>455</v>
      </c>
      <c r="D172" s="257"/>
      <c r="E172" s="257"/>
      <c r="F172" s="278" t="s">
        <v>456</v>
      </c>
      <c r="G172" s="257"/>
      <c r="H172" s="257" t="s">
        <v>517</v>
      </c>
      <c r="I172" s="257" t="s">
        <v>452</v>
      </c>
      <c r="J172" s="257">
        <v>50</v>
      </c>
      <c r="K172" s="303"/>
    </row>
    <row r="173" spans="2:11" s="1" customFormat="1" ht="15" customHeight="1">
      <c r="B173" s="280"/>
      <c r="C173" s="257" t="s">
        <v>458</v>
      </c>
      <c r="D173" s="257"/>
      <c r="E173" s="257"/>
      <c r="F173" s="278" t="s">
        <v>450</v>
      </c>
      <c r="G173" s="257"/>
      <c r="H173" s="257" t="s">
        <v>517</v>
      </c>
      <c r="I173" s="257" t="s">
        <v>460</v>
      </c>
      <c r="J173" s="257"/>
      <c r="K173" s="303"/>
    </row>
    <row r="174" spans="2:11" s="1" customFormat="1" ht="15" customHeight="1">
      <c r="B174" s="280"/>
      <c r="C174" s="257" t="s">
        <v>469</v>
      </c>
      <c r="D174" s="257"/>
      <c r="E174" s="257"/>
      <c r="F174" s="278" t="s">
        <v>456</v>
      </c>
      <c r="G174" s="257"/>
      <c r="H174" s="257" t="s">
        <v>517</v>
      </c>
      <c r="I174" s="257" t="s">
        <v>452</v>
      </c>
      <c r="J174" s="257">
        <v>50</v>
      </c>
      <c r="K174" s="303"/>
    </row>
    <row r="175" spans="2:11" s="1" customFormat="1" ht="15" customHeight="1">
      <c r="B175" s="280"/>
      <c r="C175" s="257" t="s">
        <v>477</v>
      </c>
      <c r="D175" s="257"/>
      <c r="E175" s="257"/>
      <c r="F175" s="278" t="s">
        <v>456</v>
      </c>
      <c r="G175" s="257"/>
      <c r="H175" s="257" t="s">
        <v>517</v>
      </c>
      <c r="I175" s="257" t="s">
        <v>452</v>
      </c>
      <c r="J175" s="257">
        <v>50</v>
      </c>
      <c r="K175" s="303"/>
    </row>
    <row r="176" spans="2:11" s="1" customFormat="1" ht="15" customHeight="1">
      <c r="B176" s="280"/>
      <c r="C176" s="257" t="s">
        <v>475</v>
      </c>
      <c r="D176" s="257"/>
      <c r="E176" s="257"/>
      <c r="F176" s="278" t="s">
        <v>456</v>
      </c>
      <c r="G176" s="257"/>
      <c r="H176" s="257" t="s">
        <v>517</v>
      </c>
      <c r="I176" s="257" t="s">
        <v>452</v>
      </c>
      <c r="J176" s="257">
        <v>50</v>
      </c>
      <c r="K176" s="303"/>
    </row>
    <row r="177" spans="2:11" s="1" customFormat="1" ht="15" customHeight="1">
      <c r="B177" s="280"/>
      <c r="C177" s="257" t="s">
        <v>100</v>
      </c>
      <c r="D177" s="257"/>
      <c r="E177" s="257"/>
      <c r="F177" s="278" t="s">
        <v>450</v>
      </c>
      <c r="G177" s="257"/>
      <c r="H177" s="257" t="s">
        <v>518</v>
      </c>
      <c r="I177" s="257" t="s">
        <v>519</v>
      </c>
      <c r="J177" s="257"/>
      <c r="K177" s="303"/>
    </row>
    <row r="178" spans="2:11" s="1" customFormat="1" ht="15" customHeight="1">
      <c r="B178" s="280"/>
      <c r="C178" s="257" t="s">
        <v>60</v>
      </c>
      <c r="D178" s="257"/>
      <c r="E178" s="257"/>
      <c r="F178" s="278" t="s">
        <v>450</v>
      </c>
      <c r="G178" s="257"/>
      <c r="H178" s="257" t="s">
        <v>520</v>
      </c>
      <c r="I178" s="257" t="s">
        <v>521</v>
      </c>
      <c r="J178" s="257">
        <v>1</v>
      </c>
      <c r="K178" s="303"/>
    </row>
    <row r="179" spans="2:11" s="1" customFormat="1" ht="15" customHeight="1">
      <c r="B179" s="280"/>
      <c r="C179" s="257" t="s">
        <v>56</v>
      </c>
      <c r="D179" s="257"/>
      <c r="E179" s="257"/>
      <c r="F179" s="278" t="s">
        <v>450</v>
      </c>
      <c r="G179" s="257"/>
      <c r="H179" s="257" t="s">
        <v>522</v>
      </c>
      <c r="I179" s="257" t="s">
        <v>452</v>
      </c>
      <c r="J179" s="257">
        <v>20</v>
      </c>
      <c r="K179" s="303"/>
    </row>
    <row r="180" spans="2:11" s="1" customFormat="1" ht="15" customHeight="1">
      <c r="B180" s="280"/>
      <c r="C180" s="257" t="s">
        <v>57</v>
      </c>
      <c r="D180" s="257"/>
      <c r="E180" s="257"/>
      <c r="F180" s="278" t="s">
        <v>450</v>
      </c>
      <c r="G180" s="257"/>
      <c r="H180" s="257" t="s">
        <v>523</v>
      </c>
      <c r="I180" s="257" t="s">
        <v>452</v>
      </c>
      <c r="J180" s="257">
        <v>255</v>
      </c>
      <c r="K180" s="303"/>
    </row>
    <row r="181" spans="2:11" s="1" customFormat="1" ht="15" customHeight="1">
      <c r="B181" s="280"/>
      <c r="C181" s="257" t="s">
        <v>101</v>
      </c>
      <c r="D181" s="257"/>
      <c r="E181" s="257"/>
      <c r="F181" s="278" t="s">
        <v>450</v>
      </c>
      <c r="G181" s="257"/>
      <c r="H181" s="257" t="s">
        <v>414</v>
      </c>
      <c r="I181" s="257" t="s">
        <v>452</v>
      </c>
      <c r="J181" s="257">
        <v>10</v>
      </c>
      <c r="K181" s="303"/>
    </row>
    <row r="182" spans="2:11" s="1" customFormat="1" ht="15" customHeight="1">
      <c r="B182" s="280"/>
      <c r="C182" s="257" t="s">
        <v>102</v>
      </c>
      <c r="D182" s="257"/>
      <c r="E182" s="257"/>
      <c r="F182" s="278" t="s">
        <v>450</v>
      </c>
      <c r="G182" s="257"/>
      <c r="H182" s="257" t="s">
        <v>524</v>
      </c>
      <c r="I182" s="257" t="s">
        <v>485</v>
      </c>
      <c r="J182" s="257"/>
      <c r="K182" s="303"/>
    </row>
    <row r="183" spans="2:11" s="1" customFormat="1" ht="15" customHeight="1">
      <c r="B183" s="280"/>
      <c r="C183" s="257" t="s">
        <v>525</v>
      </c>
      <c r="D183" s="257"/>
      <c r="E183" s="257"/>
      <c r="F183" s="278" t="s">
        <v>450</v>
      </c>
      <c r="G183" s="257"/>
      <c r="H183" s="257" t="s">
        <v>526</v>
      </c>
      <c r="I183" s="257" t="s">
        <v>485</v>
      </c>
      <c r="J183" s="257"/>
      <c r="K183" s="303"/>
    </row>
    <row r="184" spans="2:11" s="1" customFormat="1" ht="15" customHeight="1">
      <c r="B184" s="280"/>
      <c r="C184" s="257" t="s">
        <v>514</v>
      </c>
      <c r="D184" s="257"/>
      <c r="E184" s="257"/>
      <c r="F184" s="278" t="s">
        <v>450</v>
      </c>
      <c r="G184" s="257"/>
      <c r="H184" s="257" t="s">
        <v>527</v>
      </c>
      <c r="I184" s="257" t="s">
        <v>485</v>
      </c>
      <c r="J184" s="257"/>
      <c r="K184" s="303"/>
    </row>
    <row r="185" spans="2:11" s="1" customFormat="1" ht="15" customHeight="1">
      <c r="B185" s="280"/>
      <c r="C185" s="257" t="s">
        <v>104</v>
      </c>
      <c r="D185" s="257"/>
      <c r="E185" s="257"/>
      <c r="F185" s="278" t="s">
        <v>456</v>
      </c>
      <c r="G185" s="257"/>
      <c r="H185" s="257" t="s">
        <v>528</v>
      </c>
      <c r="I185" s="257" t="s">
        <v>452</v>
      </c>
      <c r="J185" s="257">
        <v>50</v>
      </c>
      <c r="K185" s="303"/>
    </row>
    <row r="186" spans="2:11" s="1" customFormat="1" ht="15" customHeight="1">
      <c r="B186" s="280"/>
      <c r="C186" s="257" t="s">
        <v>529</v>
      </c>
      <c r="D186" s="257"/>
      <c r="E186" s="257"/>
      <c r="F186" s="278" t="s">
        <v>456</v>
      </c>
      <c r="G186" s="257"/>
      <c r="H186" s="257" t="s">
        <v>530</v>
      </c>
      <c r="I186" s="257" t="s">
        <v>531</v>
      </c>
      <c r="J186" s="257"/>
      <c r="K186" s="303"/>
    </row>
    <row r="187" spans="2:11" s="1" customFormat="1" ht="15" customHeight="1">
      <c r="B187" s="280"/>
      <c r="C187" s="257" t="s">
        <v>532</v>
      </c>
      <c r="D187" s="257"/>
      <c r="E187" s="257"/>
      <c r="F187" s="278" t="s">
        <v>456</v>
      </c>
      <c r="G187" s="257"/>
      <c r="H187" s="257" t="s">
        <v>533</v>
      </c>
      <c r="I187" s="257" t="s">
        <v>531</v>
      </c>
      <c r="J187" s="257"/>
      <c r="K187" s="303"/>
    </row>
    <row r="188" spans="2:11" s="1" customFormat="1" ht="15" customHeight="1">
      <c r="B188" s="280"/>
      <c r="C188" s="257" t="s">
        <v>534</v>
      </c>
      <c r="D188" s="257"/>
      <c r="E188" s="257"/>
      <c r="F188" s="278" t="s">
        <v>456</v>
      </c>
      <c r="G188" s="257"/>
      <c r="H188" s="257" t="s">
        <v>535</v>
      </c>
      <c r="I188" s="257" t="s">
        <v>531</v>
      </c>
      <c r="J188" s="257"/>
      <c r="K188" s="303"/>
    </row>
    <row r="189" spans="2:11" s="1" customFormat="1" ht="15" customHeight="1">
      <c r="B189" s="280"/>
      <c r="C189" s="316" t="s">
        <v>536</v>
      </c>
      <c r="D189" s="257"/>
      <c r="E189" s="257"/>
      <c r="F189" s="278" t="s">
        <v>456</v>
      </c>
      <c r="G189" s="257"/>
      <c r="H189" s="257" t="s">
        <v>537</v>
      </c>
      <c r="I189" s="257" t="s">
        <v>538</v>
      </c>
      <c r="J189" s="317" t="s">
        <v>539</v>
      </c>
      <c r="K189" s="303"/>
    </row>
    <row r="190" spans="2:11" s="16" customFormat="1" ht="15" customHeight="1">
      <c r="B190" s="318"/>
      <c r="C190" s="319" t="s">
        <v>540</v>
      </c>
      <c r="D190" s="320"/>
      <c r="E190" s="320"/>
      <c r="F190" s="321" t="s">
        <v>456</v>
      </c>
      <c r="G190" s="320"/>
      <c r="H190" s="320" t="s">
        <v>541</v>
      </c>
      <c r="I190" s="320" t="s">
        <v>538</v>
      </c>
      <c r="J190" s="322" t="s">
        <v>539</v>
      </c>
      <c r="K190" s="323"/>
    </row>
    <row r="191" spans="2:11" s="1" customFormat="1" ht="15" customHeight="1">
      <c r="B191" s="280"/>
      <c r="C191" s="316" t="s">
        <v>45</v>
      </c>
      <c r="D191" s="257"/>
      <c r="E191" s="257"/>
      <c r="F191" s="278" t="s">
        <v>450</v>
      </c>
      <c r="G191" s="257"/>
      <c r="H191" s="254" t="s">
        <v>542</v>
      </c>
      <c r="I191" s="257" t="s">
        <v>543</v>
      </c>
      <c r="J191" s="257"/>
      <c r="K191" s="303"/>
    </row>
    <row r="192" spans="2:11" s="1" customFormat="1" ht="15" customHeight="1">
      <c r="B192" s="280"/>
      <c r="C192" s="316" t="s">
        <v>544</v>
      </c>
      <c r="D192" s="257"/>
      <c r="E192" s="257"/>
      <c r="F192" s="278" t="s">
        <v>450</v>
      </c>
      <c r="G192" s="257"/>
      <c r="H192" s="257" t="s">
        <v>545</v>
      </c>
      <c r="I192" s="257" t="s">
        <v>485</v>
      </c>
      <c r="J192" s="257"/>
      <c r="K192" s="303"/>
    </row>
    <row r="193" spans="2:11" s="1" customFormat="1" ht="15" customHeight="1">
      <c r="B193" s="280"/>
      <c r="C193" s="316" t="s">
        <v>546</v>
      </c>
      <c r="D193" s="257"/>
      <c r="E193" s="257"/>
      <c r="F193" s="278" t="s">
        <v>450</v>
      </c>
      <c r="G193" s="257"/>
      <c r="H193" s="257" t="s">
        <v>547</v>
      </c>
      <c r="I193" s="257" t="s">
        <v>485</v>
      </c>
      <c r="J193" s="257"/>
      <c r="K193" s="303"/>
    </row>
    <row r="194" spans="2:11" s="1" customFormat="1" ht="15" customHeight="1">
      <c r="B194" s="280"/>
      <c r="C194" s="316" t="s">
        <v>548</v>
      </c>
      <c r="D194" s="257"/>
      <c r="E194" s="257"/>
      <c r="F194" s="278" t="s">
        <v>456</v>
      </c>
      <c r="G194" s="257"/>
      <c r="H194" s="257" t="s">
        <v>549</v>
      </c>
      <c r="I194" s="257" t="s">
        <v>485</v>
      </c>
      <c r="J194" s="257"/>
      <c r="K194" s="303"/>
    </row>
    <row r="195" spans="2:11" s="1" customFormat="1" ht="15" customHeight="1">
      <c r="B195" s="309"/>
      <c r="C195" s="324"/>
      <c r="D195" s="289"/>
      <c r="E195" s="289"/>
      <c r="F195" s="289"/>
      <c r="G195" s="289"/>
      <c r="H195" s="289"/>
      <c r="I195" s="289"/>
      <c r="J195" s="289"/>
      <c r="K195" s="310"/>
    </row>
    <row r="196" spans="2:11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pans="2:11" s="1" customFormat="1" ht="18.75" customHeight="1">
      <c r="B197" s="291"/>
      <c r="C197" s="301"/>
      <c r="D197" s="301"/>
      <c r="E197" s="301"/>
      <c r="F197" s="311"/>
      <c r="G197" s="301"/>
      <c r="H197" s="301"/>
      <c r="I197" s="301"/>
      <c r="J197" s="301"/>
      <c r="K197" s="291"/>
    </row>
    <row r="198" spans="2:11" s="1" customFormat="1" ht="18.75" customHeight="1">
      <c r="B198" s="264"/>
      <c r="C198" s="264"/>
      <c r="D198" s="264"/>
      <c r="E198" s="264"/>
      <c r="F198" s="264"/>
      <c r="G198" s="264"/>
      <c r="H198" s="264"/>
      <c r="I198" s="264"/>
      <c r="J198" s="264"/>
      <c r="K198" s="264"/>
    </row>
    <row r="199" spans="2:11" s="1" customFormat="1" ht="13.5">
      <c r="B199" s="246"/>
      <c r="C199" s="247"/>
      <c r="D199" s="247"/>
      <c r="E199" s="247"/>
      <c r="F199" s="247"/>
      <c r="G199" s="247"/>
      <c r="H199" s="247"/>
      <c r="I199" s="247"/>
      <c r="J199" s="247"/>
      <c r="K199" s="248"/>
    </row>
    <row r="200" spans="2:11" s="1" customFormat="1" ht="21">
      <c r="B200" s="249"/>
      <c r="C200" s="385" t="s">
        <v>550</v>
      </c>
      <c r="D200" s="385"/>
      <c r="E200" s="385"/>
      <c r="F200" s="385"/>
      <c r="G200" s="385"/>
      <c r="H200" s="385"/>
      <c r="I200" s="385"/>
      <c r="J200" s="385"/>
      <c r="K200" s="250"/>
    </row>
    <row r="201" spans="2:11" s="1" customFormat="1" ht="25.5" customHeight="1">
      <c r="B201" s="249"/>
      <c r="C201" s="325" t="s">
        <v>551</v>
      </c>
      <c r="D201" s="325"/>
      <c r="E201" s="325"/>
      <c r="F201" s="325" t="s">
        <v>552</v>
      </c>
      <c r="G201" s="326"/>
      <c r="H201" s="388" t="s">
        <v>553</v>
      </c>
      <c r="I201" s="388"/>
      <c r="J201" s="388"/>
      <c r="K201" s="250"/>
    </row>
    <row r="202" spans="2:11" s="1" customFormat="1" ht="5.25" customHeight="1">
      <c r="B202" s="280"/>
      <c r="C202" s="275"/>
      <c r="D202" s="275"/>
      <c r="E202" s="275"/>
      <c r="F202" s="275"/>
      <c r="G202" s="301"/>
      <c r="H202" s="275"/>
      <c r="I202" s="275"/>
      <c r="J202" s="275"/>
      <c r="K202" s="303"/>
    </row>
    <row r="203" spans="2:11" s="1" customFormat="1" ht="15" customHeight="1">
      <c r="B203" s="280"/>
      <c r="C203" s="257" t="s">
        <v>543</v>
      </c>
      <c r="D203" s="257"/>
      <c r="E203" s="257"/>
      <c r="F203" s="278" t="s">
        <v>46</v>
      </c>
      <c r="G203" s="257"/>
      <c r="H203" s="389" t="s">
        <v>554</v>
      </c>
      <c r="I203" s="389"/>
      <c r="J203" s="389"/>
      <c r="K203" s="303"/>
    </row>
    <row r="204" spans="2:11" s="1" customFormat="1" ht="15" customHeight="1">
      <c r="B204" s="280"/>
      <c r="C204" s="257"/>
      <c r="D204" s="257"/>
      <c r="E204" s="257"/>
      <c r="F204" s="278" t="s">
        <v>47</v>
      </c>
      <c r="G204" s="257"/>
      <c r="H204" s="389" t="s">
        <v>555</v>
      </c>
      <c r="I204" s="389"/>
      <c r="J204" s="389"/>
      <c r="K204" s="303"/>
    </row>
    <row r="205" spans="2:11" s="1" customFormat="1" ht="15" customHeight="1">
      <c r="B205" s="280"/>
      <c r="C205" s="257"/>
      <c r="D205" s="257"/>
      <c r="E205" s="257"/>
      <c r="F205" s="278" t="s">
        <v>50</v>
      </c>
      <c r="G205" s="257"/>
      <c r="H205" s="389" t="s">
        <v>556</v>
      </c>
      <c r="I205" s="389"/>
      <c r="J205" s="389"/>
      <c r="K205" s="303"/>
    </row>
    <row r="206" spans="2:11" s="1" customFormat="1" ht="15" customHeight="1">
      <c r="B206" s="280"/>
      <c r="C206" s="257"/>
      <c r="D206" s="257"/>
      <c r="E206" s="257"/>
      <c r="F206" s="278" t="s">
        <v>48</v>
      </c>
      <c r="G206" s="257"/>
      <c r="H206" s="389" t="s">
        <v>557</v>
      </c>
      <c r="I206" s="389"/>
      <c r="J206" s="389"/>
      <c r="K206" s="303"/>
    </row>
    <row r="207" spans="2:11" s="1" customFormat="1" ht="15" customHeight="1">
      <c r="B207" s="280"/>
      <c r="C207" s="257"/>
      <c r="D207" s="257"/>
      <c r="E207" s="257"/>
      <c r="F207" s="278" t="s">
        <v>49</v>
      </c>
      <c r="G207" s="257"/>
      <c r="H207" s="389" t="s">
        <v>558</v>
      </c>
      <c r="I207" s="389"/>
      <c r="J207" s="389"/>
      <c r="K207" s="303"/>
    </row>
    <row r="208" spans="2:11" s="1" customFormat="1" ht="15" customHeight="1">
      <c r="B208" s="280"/>
      <c r="C208" s="257"/>
      <c r="D208" s="257"/>
      <c r="E208" s="257"/>
      <c r="F208" s="278"/>
      <c r="G208" s="257"/>
      <c r="H208" s="257"/>
      <c r="I208" s="257"/>
      <c r="J208" s="257"/>
      <c r="K208" s="303"/>
    </row>
    <row r="209" spans="2:11" s="1" customFormat="1" ht="15" customHeight="1">
      <c r="B209" s="280"/>
      <c r="C209" s="257" t="s">
        <v>497</v>
      </c>
      <c r="D209" s="257"/>
      <c r="E209" s="257"/>
      <c r="F209" s="278" t="s">
        <v>82</v>
      </c>
      <c r="G209" s="257"/>
      <c r="H209" s="389" t="s">
        <v>559</v>
      </c>
      <c r="I209" s="389"/>
      <c r="J209" s="389"/>
      <c r="K209" s="303"/>
    </row>
    <row r="210" spans="2:11" s="1" customFormat="1" ht="15" customHeight="1">
      <c r="B210" s="280"/>
      <c r="C210" s="257"/>
      <c r="D210" s="257"/>
      <c r="E210" s="257"/>
      <c r="F210" s="278" t="s">
        <v>392</v>
      </c>
      <c r="G210" s="257"/>
      <c r="H210" s="389" t="s">
        <v>393</v>
      </c>
      <c r="I210" s="389"/>
      <c r="J210" s="389"/>
      <c r="K210" s="303"/>
    </row>
    <row r="211" spans="2:11" s="1" customFormat="1" ht="15" customHeight="1">
      <c r="B211" s="280"/>
      <c r="C211" s="257"/>
      <c r="D211" s="257"/>
      <c r="E211" s="257"/>
      <c r="F211" s="278" t="s">
        <v>390</v>
      </c>
      <c r="G211" s="257"/>
      <c r="H211" s="389" t="s">
        <v>560</v>
      </c>
      <c r="I211" s="389"/>
      <c r="J211" s="389"/>
      <c r="K211" s="303"/>
    </row>
    <row r="212" spans="2:11" s="1" customFormat="1" ht="15" customHeight="1">
      <c r="B212" s="327"/>
      <c r="C212" s="257"/>
      <c r="D212" s="257"/>
      <c r="E212" s="257"/>
      <c r="F212" s="278" t="s">
        <v>394</v>
      </c>
      <c r="G212" s="316"/>
      <c r="H212" s="390" t="s">
        <v>395</v>
      </c>
      <c r="I212" s="390"/>
      <c r="J212" s="390"/>
      <c r="K212" s="328"/>
    </row>
    <row r="213" spans="2:11" s="1" customFormat="1" ht="15" customHeight="1">
      <c r="B213" s="327"/>
      <c r="C213" s="257"/>
      <c r="D213" s="257"/>
      <c r="E213" s="257"/>
      <c r="F213" s="278" t="s">
        <v>396</v>
      </c>
      <c r="G213" s="316"/>
      <c r="H213" s="390" t="s">
        <v>561</v>
      </c>
      <c r="I213" s="390"/>
      <c r="J213" s="390"/>
      <c r="K213" s="328"/>
    </row>
    <row r="214" spans="2:11" s="1" customFormat="1" ht="15" customHeight="1">
      <c r="B214" s="327"/>
      <c r="C214" s="257"/>
      <c r="D214" s="257"/>
      <c r="E214" s="257"/>
      <c r="F214" s="278"/>
      <c r="G214" s="316"/>
      <c r="H214" s="307"/>
      <c r="I214" s="307"/>
      <c r="J214" s="307"/>
      <c r="K214" s="328"/>
    </row>
    <row r="215" spans="2:11" s="1" customFormat="1" ht="15" customHeight="1">
      <c r="B215" s="327"/>
      <c r="C215" s="257" t="s">
        <v>521</v>
      </c>
      <c r="D215" s="257"/>
      <c r="E215" s="257"/>
      <c r="F215" s="278">
        <v>1</v>
      </c>
      <c r="G215" s="316"/>
      <c r="H215" s="390" t="s">
        <v>562</v>
      </c>
      <c r="I215" s="390"/>
      <c r="J215" s="390"/>
      <c r="K215" s="328"/>
    </row>
    <row r="216" spans="2:11" s="1" customFormat="1" ht="15" customHeight="1">
      <c r="B216" s="327"/>
      <c r="C216" s="257"/>
      <c r="D216" s="257"/>
      <c r="E216" s="257"/>
      <c r="F216" s="278">
        <v>2</v>
      </c>
      <c r="G216" s="316"/>
      <c r="H216" s="390" t="s">
        <v>563</v>
      </c>
      <c r="I216" s="390"/>
      <c r="J216" s="390"/>
      <c r="K216" s="328"/>
    </row>
    <row r="217" spans="2:11" s="1" customFormat="1" ht="15" customHeight="1">
      <c r="B217" s="327"/>
      <c r="C217" s="257"/>
      <c r="D217" s="257"/>
      <c r="E217" s="257"/>
      <c r="F217" s="278">
        <v>3</v>
      </c>
      <c r="G217" s="316"/>
      <c r="H217" s="390" t="s">
        <v>564</v>
      </c>
      <c r="I217" s="390"/>
      <c r="J217" s="390"/>
      <c r="K217" s="328"/>
    </row>
    <row r="218" spans="2:11" s="1" customFormat="1" ht="15" customHeight="1">
      <c r="B218" s="327"/>
      <c r="C218" s="257"/>
      <c r="D218" s="257"/>
      <c r="E218" s="257"/>
      <c r="F218" s="278">
        <v>4</v>
      </c>
      <c r="G218" s="316"/>
      <c r="H218" s="390" t="s">
        <v>565</v>
      </c>
      <c r="I218" s="390"/>
      <c r="J218" s="390"/>
      <c r="K218" s="328"/>
    </row>
    <row r="219" spans="2:11" s="1" customFormat="1" ht="12.75" customHeight="1">
      <c r="B219" s="329"/>
      <c r="C219" s="330"/>
      <c r="D219" s="330"/>
      <c r="E219" s="330"/>
      <c r="F219" s="330"/>
      <c r="G219" s="330"/>
      <c r="H219" s="330"/>
      <c r="I219" s="330"/>
      <c r="J219" s="330"/>
      <c r="K219" s="33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770-20-0 - Vedlejší a ost...</vt:lpstr>
      <vt:lpstr>770-20-1 - SO 801 Biokoridor</vt:lpstr>
      <vt:lpstr>Seznam figur</vt:lpstr>
      <vt:lpstr>Pokyny pro vyplnění</vt:lpstr>
      <vt:lpstr>'770-20-0 - Vedlejší a ost...'!Názvy_tisku</vt:lpstr>
      <vt:lpstr>'770-20-1 - SO 801 Biokoridor'!Názvy_tisku</vt:lpstr>
      <vt:lpstr>'Rekapitulace stavby'!Názvy_tisku</vt:lpstr>
      <vt:lpstr>'Seznam figur'!Názvy_tisku</vt:lpstr>
      <vt:lpstr>'770-20-0 - Vedlejší a ost...'!Oblast_tisku</vt:lpstr>
      <vt:lpstr>'770-20-1 - SO 801 Biokoridor'!Oblast_tisku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Gallia</dc:creator>
  <cp:lastModifiedBy>Hejtmánková Věra</cp:lastModifiedBy>
  <dcterms:created xsi:type="dcterms:W3CDTF">2025-01-29T08:34:40Z</dcterms:created>
  <dcterms:modified xsi:type="dcterms:W3CDTF">2025-01-29T12:44:51Z</dcterms:modified>
</cp:coreProperties>
</file>