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PU\01-VZ\VZ_LIBUŠINA 6 a 8\2024\OSTRAVA - Sanace objektů Libušina 6 a 8, Ostrava\Výzva\"/>
    </mc:Choice>
  </mc:AlternateContent>
  <xr:revisionPtr revIDLastSave="0" documentId="13_ncr:1_{E69F14AA-0D59-44C2-ACAA-0AB0197A90B9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Pol'!$A$1:$U$128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18" i="12" l="1"/>
  <c r="F39" i="1" s="1"/>
  <c r="F40" i="1" s="1"/>
  <c r="G23" i="1" s="1"/>
  <c r="AD118" i="12"/>
  <c r="G39" i="1" s="1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I13" i="12"/>
  <c r="K13" i="12"/>
  <c r="M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G8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I19" i="12"/>
  <c r="K19" i="12"/>
  <c r="M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I35" i="12"/>
  <c r="K35" i="12"/>
  <c r="M35" i="12"/>
  <c r="O35" i="12"/>
  <c r="Q35" i="12"/>
  <c r="U35" i="12"/>
  <c r="G36" i="12"/>
  <c r="I36" i="12"/>
  <c r="K36" i="12"/>
  <c r="M36" i="12"/>
  <c r="O36" i="12"/>
  <c r="Q36" i="12"/>
  <c r="U36" i="12"/>
  <c r="G37" i="12"/>
  <c r="M37" i="12" s="1"/>
  <c r="I37" i="12"/>
  <c r="K37" i="12"/>
  <c r="O37" i="12"/>
  <c r="Q37" i="12"/>
  <c r="U37" i="12"/>
  <c r="G39" i="12"/>
  <c r="M39" i="12" s="1"/>
  <c r="I39" i="12"/>
  <c r="K39" i="12"/>
  <c r="O39" i="12"/>
  <c r="Q39" i="12"/>
  <c r="U39" i="12"/>
  <c r="G40" i="12"/>
  <c r="I40" i="12"/>
  <c r="K40" i="12"/>
  <c r="O40" i="12"/>
  <c r="Q40" i="12"/>
  <c r="U40" i="12"/>
  <c r="G41" i="12"/>
  <c r="I41" i="12"/>
  <c r="K41" i="12"/>
  <c r="M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I44" i="12"/>
  <c r="K44" i="12"/>
  <c r="M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I49" i="12"/>
  <c r="K49" i="12"/>
  <c r="M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I52" i="12"/>
  <c r="K52" i="12"/>
  <c r="M52" i="12"/>
  <c r="O52" i="12"/>
  <c r="Q52" i="12"/>
  <c r="U52" i="12"/>
  <c r="G53" i="12"/>
  <c r="I53" i="12"/>
  <c r="K53" i="12"/>
  <c r="M53" i="12"/>
  <c r="O53" i="12"/>
  <c r="Q53" i="12"/>
  <c r="U53" i="12"/>
  <c r="G55" i="12"/>
  <c r="M55" i="12" s="1"/>
  <c r="I55" i="12"/>
  <c r="K55" i="12"/>
  <c r="O55" i="12"/>
  <c r="Q55" i="12"/>
  <c r="U55" i="12"/>
  <c r="G56" i="12"/>
  <c r="I56" i="12"/>
  <c r="K56" i="12"/>
  <c r="O56" i="12"/>
  <c r="Q56" i="12"/>
  <c r="U56" i="12"/>
  <c r="G57" i="12"/>
  <c r="I57" i="12"/>
  <c r="K57" i="12"/>
  <c r="M57" i="12"/>
  <c r="O57" i="12"/>
  <c r="Q57" i="12"/>
  <c r="U57" i="12"/>
  <c r="G58" i="12"/>
  <c r="M58" i="12" s="1"/>
  <c r="I58" i="12"/>
  <c r="K58" i="12"/>
  <c r="O58" i="12"/>
  <c r="Q58" i="12"/>
  <c r="U58" i="12"/>
  <c r="G59" i="12"/>
  <c r="I59" i="12"/>
  <c r="K59" i="12"/>
  <c r="M59" i="12"/>
  <c r="O59" i="12"/>
  <c r="Q59" i="12"/>
  <c r="U59" i="12"/>
  <c r="G60" i="12"/>
  <c r="I60" i="12"/>
  <c r="K60" i="12"/>
  <c r="M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8" i="12"/>
  <c r="I68" i="12"/>
  <c r="I67" i="12" s="1"/>
  <c r="K68" i="12"/>
  <c r="M68" i="12"/>
  <c r="O68" i="12"/>
  <c r="Q68" i="12"/>
  <c r="U68" i="12"/>
  <c r="G69" i="12"/>
  <c r="M69" i="12" s="1"/>
  <c r="I69" i="12"/>
  <c r="K69" i="12"/>
  <c r="O69" i="12"/>
  <c r="Q69" i="12"/>
  <c r="U69" i="12"/>
  <c r="G70" i="12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I73" i="12"/>
  <c r="K73" i="12"/>
  <c r="M73" i="12"/>
  <c r="O73" i="12"/>
  <c r="Q73" i="12"/>
  <c r="U73" i="12"/>
  <c r="G74" i="12"/>
  <c r="I74" i="12"/>
  <c r="K74" i="12"/>
  <c r="M74" i="12"/>
  <c r="O74" i="12"/>
  <c r="Q74" i="12"/>
  <c r="U74" i="12"/>
  <c r="G75" i="12"/>
  <c r="I75" i="12"/>
  <c r="K75" i="12"/>
  <c r="M75" i="12"/>
  <c r="O75" i="12"/>
  <c r="Q75" i="12"/>
  <c r="U75" i="12"/>
  <c r="G77" i="12"/>
  <c r="M77" i="12" s="1"/>
  <c r="I77" i="12"/>
  <c r="K77" i="12"/>
  <c r="O77" i="12"/>
  <c r="Q77" i="12"/>
  <c r="U77" i="12"/>
  <c r="G78" i="12"/>
  <c r="I78" i="12"/>
  <c r="K78" i="12"/>
  <c r="O78" i="12"/>
  <c r="Q78" i="12"/>
  <c r="U78" i="12"/>
  <c r="G79" i="12"/>
  <c r="I79" i="12"/>
  <c r="K79" i="12"/>
  <c r="M79" i="12"/>
  <c r="O79" i="12"/>
  <c r="Q79" i="12"/>
  <c r="U79" i="12"/>
  <c r="G80" i="12"/>
  <c r="M80" i="12" s="1"/>
  <c r="I80" i="12"/>
  <c r="K80" i="12"/>
  <c r="O80" i="12"/>
  <c r="Q80" i="12"/>
  <c r="U80" i="12"/>
  <c r="G81" i="12"/>
  <c r="I81" i="12"/>
  <c r="K81" i="12"/>
  <c r="M81" i="12"/>
  <c r="O81" i="12"/>
  <c r="Q81" i="12"/>
  <c r="U81" i="12"/>
  <c r="G82" i="12"/>
  <c r="I82" i="12"/>
  <c r="K82" i="12"/>
  <c r="M82" i="12"/>
  <c r="O82" i="12"/>
  <c r="Q82" i="12"/>
  <c r="U82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7" i="12"/>
  <c r="I87" i="12"/>
  <c r="K87" i="12"/>
  <c r="M87" i="12"/>
  <c r="O87" i="12"/>
  <c r="Q87" i="12"/>
  <c r="U87" i="12"/>
  <c r="G88" i="12"/>
  <c r="M88" i="12" s="1"/>
  <c r="I88" i="12"/>
  <c r="K88" i="12"/>
  <c r="O88" i="12"/>
  <c r="Q88" i="12"/>
  <c r="U88" i="12"/>
  <c r="G89" i="12"/>
  <c r="M89" i="12" s="1"/>
  <c r="I89" i="12"/>
  <c r="K89" i="12"/>
  <c r="O89" i="12"/>
  <c r="Q89" i="12"/>
  <c r="U89" i="12"/>
  <c r="G91" i="12"/>
  <c r="I91" i="12"/>
  <c r="K91" i="12"/>
  <c r="M91" i="12"/>
  <c r="O91" i="12"/>
  <c r="Q91" i="12"/>
  <c r="U91" i="12"/>
  <c r="G92" i="12"/>
  <c r="M92" i="12" s="1"/>
  <c r="I92" i="12"/>
  <c r="K92" i="12"/>
  <c r="O92" i="12"/>
  <c r="Q92" i="12"/>
  <c r="U92" i="12"/>
  <c r="G93" i="12"/>
  <c r="I93" i="12"/>
  <c r="K93" i="12"/>
  <c r="M93" i="12"/>
  <c r="O93" i="12"/>
  <c r="Q93" i="12"/>
  <c r="U93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6" i="12"/>
  <c r="M96" i="12" s="1"/>
  <c r="I96" i="12"/>
  <c r="K96" i="12"/>
  <c r="O96" i="12"/>
  <c r="Q96" i="12"/>
  <c r="U96" i="12"/>
  <c r="G97" i="12"/>
  <c r="I97" i="12"/>
  <c r="K97" i="12"/>
  <c r="M97" i="12"/>
  <c r="O97" i="12"/>
  <c r="Q97" i="12"/>
  <c r="U97" i="12"/>
  <c r="G98" i="12"/>
  <c r="M98" i="12" s="1"/>
  <c r="I98" i="12"/>
  <c r="K98" i="12"/>
  <c r="O98" i="12"/>
  <c r="Q98" i="12"/>
  <c r="U98" i="12"/>
  <c r="G99" i="12"/>
  <c r="I99" i="12"/>
  <c r="K99" i="12"/>
  <c r="M99" i="12"/>
  <c r="O99" i="12"/>
  <c r="Q99" i="12"/>
  <c r="U99" i="12"/>
  <c r="G100" i="12"/>
  <c r="M100" i="12" s="1"/>
  <c r="I100" i="12"/>
  <c r="K100" i="12"/>
  <c r="O100" i="12"/>
  <c r="Q100" i="12"/>
  <c r="U100" i="12"/>
  <c r="G101" i="12"/>
  <c r="M101" i="12" s="1"/>
  <c r="I101" i="12"/>
  <c r="K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I103" i="12"/>
  <c r="K103" i="12"/>
  <c r="M103" i="12"/>
  <c r="O103" i="12"/>
  <c r="Q103" i="12"/>
  <c r="U103" i="12"/>
  <c r="G104" i="12"/>
  <c r="M104" i="12" s="1"/>
  <c r="I104" i="12"/>
  <c r="K104" i="12"/>
  <c r="O104" i="12"/>
  <c r="Q104" i="12"/>
  <c r="U104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G108" i="12"/>
  <c r="I108" i="12"/>
  <c r="K108" i="12"/>
  <c r="M108" i="12"/>
  <c r="O108" i="12"/>
  <c r="Q108" i="12"/>
  <c r="U108" i="12"/>
  <c r="G109" i="12"/>
  <c r="I109" i="12"/>
  <c r="K109" i="12"/>
  <c r="M109" i="12"/>
  <c r="O109" i="12"/>
  <c r="Q109" i="12"/>
  <c r="U109" i="12"/>
  <c r="G110" i="12"/>
  <c r="M110" i="12" s="1"/>
  <c r="I110" i="12"/>
  <c r="K110" i="12"/>
  <c r="O110" i="12"/>
  <c r="Q110" i="12"/>
  <c r="U110" i="12"/>
  <c r="G111" i="12"/>
  <c r="M111" i="12" s="1"/>
  <c r="I111" i="12"/>
  <c r="K111" i="12"/>
  <c r="O111" i="12"/>
  <c r="Q111" i="12"/>
  <c r="U111" i="12"/>
  <c r="G112" i="12"/>
  <c r="M112" i="12" s="1"/>
  <c r="I112" i="12"/>
  <c r="K112" i="12"/>
  <c r="O112" i="12"/>
  <c r="Q112" i="12"/>
  <c r="U112" i="12"/>
  <c r="G113" i="12"/>
  <c r="M113" i="12" s="1"/>
  <c r="I113" i="12"/>
  <c r="K113" i="12"/>
  <c r="O113" i="12"/>
  <c r="Q113" i="12"/>
  <c r="U113" i="12"/>
  <c r="G114" i="12"/>
  <c r="M114" i="12" s="1"/>
  <c r="I114" i="12"/>
  <c r="K114" i="12"/>
  <c r="O114" i="12"/>
  <c r="Q114" i="12"/>
  <c r="U114" i="12"/>
  <c r="G115" i="12"/>
  <c r="I115" i="12"/>
  <c r="K115" i="12"/>
  <c r="M115" i="12"/>
  <c r="O115" i="12"/>
  <c r="Q115" i="12"/>
  <c r="U115" i="12"/>
  <c r="G116" i="12"/>
  <c r="I116" i="12"/>
  <c r="K116" i="12"/>
  <c r="M116" i="12"/>
  <c r="O116" i="12"/>
  <c r="Q116" i="12"/>
  <c r="U116" i="12"/>
  <c r="I20" i="1"/>
  <c r="I19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H39" i="1" l="1"/>
  <c r="H40" i="1" s="1"/>
  <c r="G40" i="1"/>
  <c r="G25" i="1" s="1"/>
  <c r="G26" i="1" s="1"/>
  <c r="U90" i="12"/>
  <c r="O67" i="12"/>
  <c r="K38" i="12"/>
  <c r="K8" i="12"/>
  <c r="I47" i="1"/>
  <c r="I16" i="1" s="1"/>
  <c r="Q67" i="12"/>
  <c r="I38" i="12"/>
  <c r="G24" i="12"/>
  <c r="I48" i="1" s="1"/>
  <c r="I8" i="12"/>
  <c r="I105" i="12"/>
  <c r="O90" i="12"/>
  <c r="G76" i="12"/>
  <c r="I52" i="1" s="1"/>
  <c r="K67" i="12"/>
  <c r="G54" i="12"/>
  <c r="I50" i="1" s="1"/>
  <c r="I90" i="12"/>
  <c r="G90" i="12"/>
  <c r="I53" i="1" s="1"/>
  <c r="Q76" i="12"/>
  <c r="Q54" i="12"/>
  <c r="G38" i="12"/>
  <c r="I49" i="1" s="1"/>
  <c r="U24" i="12"/>
  <c r="Q24" i="12"/>
  <c r="U8" i="12"/>
  <c r="U76" i="12"/>
  <c r="O54" i="12"/>
  <c r="K24" i="12"/>
  <c r="Q8" i="12"/>
  <c r="I76" i="12"/>
  <c r="O24" i="12"/>
  <c r="K90" i="12"/>
  <c r="O76" i="12"/>
  <c r="U105" i="12"/>
  <c r="Q105" i="12"/>
  <c r="O105" i="12"/>
  <c r="K76" i="12"/>
  <c r="U67" i="12"/>
  <c r="U54" i="12"/>
  <c r="K54" i="12"/>
  <c r="Q38" i="12"/>
  <c r="I24" i="12"/>
  <c r="O8" i="12"/>
  <c r="K105" i="12"/>
  <c r="Q90" i="12"/>
  <c r="G67" i="12"/>
  <c r="I51" i="1" s="1"/>
  <c r="I54" i="12"/>
  <c r="U38" i="12"/>
  <c r="O38" i="12"/>
  <c r="G29" i="1"/>
  <c r="G24" i="1"/>
  <c r="G28" i="1"/>
  <c r="M67" i="12"/>
  <c r="M90" i="12"/>
  <c r="M105" i="12"/>
  <c r="G105" i="12"/>
  <c r="I54" i="1" s="1"/>
  <c r="M78" i="12"/>
  <c r="M76" i="12" s="1"/>
  <c r="M70" i="12"/>
  <c r="M56" i="12"/>
  <c r="M54" i="12" s="1"/>
  <c r="M40" i="12"/>
  <c r="M38" i="12" s="1"/>
  <c r="M32" i="12"/>
  <c r="M24" i="12" s="1"/>
  <c r="M16" i="12"/>
  <c r="M8" i="12" s="1"/>
  <c r="I21" i="1"/>
  <c r="I39" i="1"/>
  <c r="I40" i="1" s="1"/>
  <c r="J39" i="1" s="1"/>
  <c r="J40" i="1" s="1"/>
  <c r="I55" i="1" l="1"/>
  <c r="G11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<sst xmlns="http://schemas.openxmlformats.org/spreadsheetml/2006/main" count="581" uniqueCount="218">
  <si>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</si>
  <si>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</si>
  <si>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</si>
  <si>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</si>
  <si>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</si>
  <si>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</si>
  <si>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</si>
  <si>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</si>
  <si>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</si>
  <si>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</si>
  <si>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</si>
  <si>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</si>
  <si>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</si>
  <si>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</si>
  <si>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</si>
  <si>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</si>
  <si>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</si>
  <si>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</si>
  <si>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</si>
  <si>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</si>
  <si>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</si>
  <si>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</si>
  <si>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</si>
  <si>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</si>
  <si>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</si>
  <si>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</si>
  <si>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</si>
  <si>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</si>
  <si>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</si>
  <si>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</si>
  <si>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</si>
  <si>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</si>
  <si>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</si>
  <si>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</si>
  <si>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</si>
  <si>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</si>
  <si>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</si>
  <si>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</si>
  <si>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</si>
  <si>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</si>
  <si>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</si>
  <si>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</si>
  <si>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</si>
  <si>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Libušina 785/6 a 593/8, Ostrava</t>
  </si>
  <si>
    <t>Rozpočet:</t>
  </si>
  <si>
    <t>Misto</t>
  </si>
  <si>
    <t>Ing. Martin Jeřábek</t>
  </si>
  <si>
    <t>26422M Libušina 785/6, 593/8, Ostrava - rozpočet sanace vlhkého zdiva 1.PP+1.NP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</si>
  <si>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</si>
  <si>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</si>
  <si>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</si>
  <si>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</si>
  <si>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</si>
  <si>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</si>
  <si>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</si>
  <si>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</si>
  <si>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Svislá hydroizolace zdiva z výkopu</t>
  </si>
  <si>
    <t>3</t>
  </si>
  <si>
    <t>Aktivní drátová elektroosmóza 1. PP + 1. NP</t>
  </si>
  <si>
    <t>4</t>
  </si>
  <si>
    <t>Tlaková injektáž zdiva - 1. PP + 1. NP</t>
  </si>
  <si>
    <t>5</t>
  </si>
  <si>
    <t>Bourací práce - interiér 1. PP + 1. NP</t>
  </si>
  <si>
    <t>6</t>
  </si>
  <si>
    <t>Vnitřní hydroizolační stěrky 1. PP + 1. NP</t>
  </si>
  <si>
    <t>7</t>
  </si>
  <si>
    <t>Sanační omítky 1. PP + 1. NP</t>
  </si>
  <si>
    <t>9</t>
  </si>
  <si>
    <t>Ostatní a režijní náklady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</si>
  <si>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</si>
  <si>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</si>
  <si>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</si>
  <si>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</si>
  <si>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</si>
  <si>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</si>
  <si>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</si>
  <si>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</si>
  <si>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</si>
  <si>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</si>
  <si>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</si>
  <si>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</si>
  <si>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</si>
  <si>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</si>
  <si>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</si>
  <si>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</si>
  <si>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</si>
  <si>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</si>
  <si>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</si>
  <si>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</si>
  <si>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</si>
  <si>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</si>
  <si>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</si>
  <si>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</si>
  <si>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</si>
  <si>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</si>
  <si>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</si>
  <si>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</si>
  <si>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</si>
  <si>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Rozebrání betonové dlažby</t>
  </si>
  <si>
    <t>m2</t>
  </si>
  <si>
    <t>POL1_0</t>
  </si>
  <si>
    <t>Hloubení rýh š.do 100 cm hloubky do 1,7 m</t>
  </si>
  <si>
    <t>m3</t>
  </si>
  <si>
    <t>Příplatek za lepivost</t>
  </si>
  <si>
    <t>Svislé přemístění výkopku horniny 1-4 do 2,0 m</t>
  </si>
  <si>
    <t xml:space="preserve">Vodorovné přemístění výkopku horniny 1-4 </t>
  </si>
  <si>
    <t>Pažení a rozepření stěn rýh - příložné - hl.do 4 m</t>
  </si>
  <si>
    <t>Odstranění pažení stěn rýh - příložné - hl. do 4 m</t>
  </si>
  <si>
    <t>Nakládání výkopku na dopravní prostředky</t>
  </si>
  <si>
    <t>t</t>
  </si>
  <si>
    <t>Kontejner pro odvoz zeminy 3,5 t</t>
  </si>
  <si>
    <t>ks</t>
  </si>
  <si>
    <t>Odvoz zeminy na skládku</t>
  </si>
  <si>
    <t>Poplatek za uložení zeminy na skládce</t>
  </si>
  <si>
    <t>Zpětný zásyp jam, rýh, šachet se zhutněním</t>
  </si>
  <si>
    <t>Osazení nových lapačů střešních splavenin, vč. demontáže stávajících</t>
  </si>
  <si>
    <t>Nový okapový chodník z praného kačírku, fr. 8/16 mm, vč. obrubníku v. 200 mm do bet. lože</t>
  </si>
  <si>
    <t xml:space="preserve">Přesuny hmot </t>
  </si>
  <si>
    <t>Očištění zdiva ocelovými kartáči, tlakovou vodou</t>
  </si>
  <si>
    <t>Vyrovnání zdiva vyrovnávací maltou, materiál WP DS Levell</t>
  </si>
  <si>
    <t>Vyrovnání zdiva vyrovnávací maltou, práce WP DS Levell</t>
  </si>
  <si>
    <t>Penetrace zdiva mineralizačním nástřikem, dodávka+aplikace</t>
  </si>
  <si>
    <t>Flexibilní polymerní hydroizolační stěrka MB2K, 3 vrstvy, tl. vrstvy 1 mm, 5 kg/m2</t>
  </si>
  <si>
    <t>Aplikace polymerní hydroizolační stěrky MB2K, 3 vrstvy, tl. vrstvy 1 mm,  kg/m2</t>
  </si>
  <si>
    <t>Extrudovaný polystyren EXP tl. 50 mm, dodávka + montáž</t>
  </si>
  <si>
    <t>Nopová folie, výška nopu 8 mm, dodávka + montáž</t>
  </si>
  <si>
    <t>Separační geotextilie 300g/m2, dodávka+montáž</t>
  </si>
  <si>
    <t>Ukončovací lišta, ochrana hydroizolace, dodávka + montáž</t>
  </si>
  <si>
    <t>m</t>
  </si>
  <si>
    <t>Přechodový klín - fabion - materiál, přechod mezi suterénním zdivem a základem</t>
  </si>
  <si>
    <t>Přechodový klín - fabion - práce, přechod mezi suterénním zdivem a základem</t>
  </si>
  <si>
    <t>Přesuny hmot - svislé hydroizolace</t>
  </si>
  <si>
    <t>Oklepání omítek - pruh omítky cca 30 cm šířky, Příprava zdiva pro instalaci anodového vedení</t>
  </si>
  <si>
    <t>Vodorovná doprava suti a nakládání na kontejner</t>
  </si>
  <si>
    <t>Kontejner pro odvoz suti 3,5 t</t>
  </si>
  <si>
    <t>odvoz suti na skládku</t>
  </si>
  <si>
    <t>poplatek za uložení suti na skládce</t>
  </si>
  <si>
    <t>Vrtání jádrové do zdiva cihelného d 20 mm, pro katody systému elektroosmózy 1 ks-1,3 bm</t>
  </si>
  <si>
    <t>Vrtání jádrové do zdiva cihelného d 14-18 mm, propojovací vedení elektroosmózy přes konstrukce</t>
  </si>
  <si>
    <t>D+M aktivní drátové elektroosmózy, řídící jednotka systému elektroosmózy</t>
  </si>
  <si>
    <t>D+M aktivní drátové elektroosmózy, provedení pásové elektrody (ANODY)</t>
  </si>
  <si>
    <t>D+M aktivní drátové elektroosmózy, provedení záporné tyčové elektrody (KATODY)</t>
  </si>
  <si>
    <t>D+M aktivní drátové elektroosmózy, propojovací vedení systému</t>
  </si>
  <si>
    <t>Vodivá výplňová malta</t>
  </si>
  <si>
    <t>kg</t>
  </si>
  <si>
    <t>Vybudování kontrolních bodů, systému aktivní drátové elektroosmózy</t>
  </si>
  <si>
    <t>Pomocný montážní a spojovací materiál</t>
  </si>
  <si>
    <t>Režijní náklady</t>
  </si>
  <si>
    <t>soubor</t>
  </si>
  <si>
    <t>Vyměření roztečí a výšky vrtů, pro provádění tlakových injektáži</t>
  </si>
  <si>
    <t>Vrty vodorovné vrtáky pr. 12 - 14 mm, do tl. zdiva 300 - 950 mm</t>
  </si>
  <si>
    <t>Vrty vodorovné vrtáky pr. 12 - 14 mm, do tl. zdiva 500 mm - plošná injektáž</t>
  </si>
  <si>
    <t>Vrty svislé vrtáky pr. 12 - 14 mm, do tl. zdiva 900 mm - vertikální svislá injektáž</t>
  </si>
  <si>
    <t>Vyčištění vrtů stlačeným vzduchem</t>
  </si>
  <si>
    <t>Osazení pakrů pro tlakovou injektáž</t>
  </si>
  <si>
    <t>Injektáž zdiva tlakovacím zařízením, 5 - 15 bar , směs křemičitanů a methylsilanolátu, min. 15 kg/m2</t>
  </si>
  <si>
    <t>Injektážní prostředek, směs křemičitanů a methylsilanolátu, 12 l/m2</t>
  </si>
  <si>
    <t>l</t>
  </si>
  <si>
    <t>Demontáž pakrů pro tlakovou injektáž</t>
  </si>
  <si>
    <t>Finální zapravení otvorů po provedené injektáži</t>
  </si>
  <si>
    <t>Přesuny hmot injektáže</t>
  </si>
  <si>
    <t>zakrytí ploch</t>
  </si>
  <si>
    <t>Oklepání omítek</t>
  </si>
  <si>
    <t>Mechanické odspárování a očištění zdiva</t>
  </si>
  <si>
    <t>Zapravení elektroinstalací, Přichycení rychletuhnoucím cementem</t>
  </si>
  <si>
    <t>vodorovná doprava suti a nakládání na kontejner</t>
  </si>
  <si>
    <t>kontejner na skládání suti 3,5 t</t>
  </si>
  <si>
    <t>Mineralizační přednástřik - materiál - stěny, Kiesol standart</t>
  </si>
  <si>
    <t>Mineralizační přednástřik - práce - stěny, Kiesol standart</t>
  </si>
  <si>
    <t>Vyrovnání podkladu - materiál - stěny, sjednocení nesourodého povrchu - mat Dichtspachtel</t>
  </si>
  <si>
    <t>Vyrovnání podkladu - práce - stěny, sjednocení nesourodého povrchu - mat Dichtspachtel</t>
  </si>
  <si>
    <t>Hydroizolační stěrka - materiál - stěny, hydroizolační stěrka tl. 3 mm - Sulfatex</t>
  </si>
  <si>
    <t>Hydroizolační stěrka - práce - stěny, hydroizolační stěrka tl. 3 mm - Sulfatex</t>
  </si>
  <si>
    <t>Prohoz pro sanační omítku - materiál - stěny, Remmers Vorspritzmortel</t>
  </si>
  <si>
    <t>Prohoz pro sanační omítku - práce - stěny, Remmers Vorspritzmortel</t>
  </si>
  <si>
    <t>Přechodový fabion (klín) - materiál, přechod mezi podlahou a stěnou (napojení izolací)</t>
  </si>
  <si>
    <t>Přechodový fabion (klín) - práce, přechod mezi podlahou a stěnou (napojení izolací)</t>
  </si>
  <si>
    <t>Hydroizolační stěrka - materiál MB2K, Přetření spoje mezi stěnou a podlahou</t>
  </si>
  <si>
    <t>Hydroizolační stěrka - práce MB2K, Přetření spoje mezi stěnou a podlahou</t>
  </si>
  <si>
    <t>Přesuny hmot hydroizolační stěrky</t>
  </si>
  <si>
    <t>Mineralizační přednástřik - materiál, Kiesol standart</t>
  </si>
  <si>
    <t>Mineralizační přednástřik - práce, Kiesol standart</t>
  </si>
  <si>
    <t>Podhoz pro sanační omítku - materiál, sanační podhoz - materiál Vorspitzmortel</t>
  </si>
  <si>
    <t>Podhoz pro sanační omítku - práce, sanační podhoz - materiál Vorspitzmortel</t>
  </si>
  <si>
    <t>Podkladní sanační omítka - materiál, sanační podklad - materiál SP Levell tl. 20 mm</t>
  </si>
  <si>
    <t>Podkladní sanační omítka - práce, sanační podklad - materiál SP Levell tl. 20 mm</t>
  </si>
  <si>
    <t>Jádrová vrstva sanační omítky - materiál, předpokládaná tl. 15 mm - materiál SP Top White</t>
  </si>
  <si>
    <t>Jádrová vrstva sanační omítky - práce, předpokládaná tl. 15 mm - materiál SP Top White</t>
  </si>
  <si>
    <t>Štuková vrstva sanační omítky - materiál, předpokládaná tl. 3 mm - materiál Sanierputz</t>
  </si>
  <si>
    <t>Štuková vrstva sanační omítky - práce, předpokládaná tl. 3 mm - materiál Sanierputz</t>
  </si>
  <si>
    <t>Závěrečná výmalba paropropustnou barvou - materiál, dva nátěry - materiál Remmers Color LA</t>
  </si>
  <si>
    <t>Závěrečná výmalba paropropustnou barvou - práce, dva nátěry - Color LA</t>
  </si>
  <si>
    <t>Odvlhčení kondenz. nebo absorpčními odvlhčovači, technologická vlhkost, hodnocení během stavby</t>
  </si>
  <si>
    <t>den</t>
  </si>
  <si>
    <t>Přesuny hmot sanační omítky</t>
  </si>
  <si>
    <t>Zřízení staveniště</t>
  </si>
  <si>
    <t>Provoz staveniště</t>
  </si>
  <si>
    <t>Odstranění staveniště</t>
  </si>
  <si>
    <t>Provozní vlivy</t>
  </si>
  <si>
    <t>952901111R00</t>
  </si>
  <si>
    <t>Vyčištění budov o výšce podlaží do 4 m</t>
  </si>
  <si>
    <t>Dokumentace skutečného provedení</t>
  </si>
  <si>
    <t>Režijní náklady - zemní práce, náklady na dopravu a ubytování kapacit</t>
  </si>
  <si>
    <t>Režijní náklady - svislé hydroizolace, náklady na dopravu a ubytování kapacit</t>
  </si>
  <si>
    <t>Režijní náklady - bourací práce, náklady na dopravu a ubytování kapacit</t>
  </si>
  <si>
    <t>Režijní náklady - vnitřní hydroizolační stěrky, náklady na dopravu a ubytování kapacit</t>
  </si>
  <si>
    <t>Režijní náklady - sanační omítky, náklady na dopravu a ubytování kapacit</t>
  </si>
  <si>
    <t/>
  </si>
  <si>
    <t>SUM</t>
  </si>
  <si>
    <t>POPUZIV</t>
  </si>
  <si>
    <t>END</t>
  </si>
  <si>
    <t>Realizace sanace vlhkosti objektů SPÚ - Ostrava, Libušina 785/6 a 593/8</t>
  </si>
  <si>
    <t>SPÚ, KPÚ pro MSK</t>
  </si>
  <si>
    <t>Libušina 502/5</t>
  </si>
  <si>
    <t>Ostrava</t>
  </si>
  <si>
    <t>702 00</t>
  </si>
  <si>
    <t>01312774</t>
  </si>
  <si>
    <t>neplátce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</si>
</sst>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3" fillId="5" borderId="39" xfId="0" applyNumberFormat="1" applyFont="1" applyFill="1" applyBorder="1" applyAlignment="1"/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4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1" fillId="0" borderId="40" xfId="0" applyNumberFormat="1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8"/>
  <sheetViews>
    <sheetView showGridLines="0" tabSelected="1" topLeftCell="B1" zoomScaleNormal="100" zoomScaleSheetLayoutView="75" workbookViewId="0">
      <selection activeCell="I7" sqref="I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1" t="s">
        <v>42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81" t="s">
        <v>40</v>
      </c>
      <c r="C2" s="82"/>
      <c r="D2" s="216" t="s">
        <v>211</v>
      </c>
      <c r="E2" s="217"/>
      <c r="F2" s="217"/>
      <c r="G2" s="217"/>
      <c r="H2" s="217"/>
      <c r="I2" s="217"/>
      <c r="J2" s="218"/>
      <c r="O2" s="2"/>
    </row>
    <row r="3" spans="1:15" ht="23.25" customHeight="1" x14ac:dyDescent="0.2">
      <c r="A3" s="4"/>
      <c r="B3" s="83" t="s">
        <v>45</v>
      </c>
      <c r="C3" s="84"/>
      <c r="D3" s="244" t="s">
        <v>43</v>
      </c>
      <c r="E3" s="245"/>
      <c r="F3" s="245"/>
      <c r="G3" s="245"/>
      <c r="H3" s="245"/>
      <c r="I3" s="245"/>
      <c r="J3" s="246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212</v>
      </c>
      <c r="E5" s="26"/>
      <c r="F5" s="26"/>
      <c r="G5" s="26"/>
      <c r="H5" s="28" t="s">
        <v>33</v>
      </c>
      <c r="I5" s="91" t="s">
        <v>216</v>
      </c>
      <c r="J5" s="11"/>
    </row>
    <row r="6" spans="1:15" ht="15.75" customHeight="1" x14ac:dyDescent="0.2">
      <c r="A6" s="4"/>
      <c r="B6" s="41"/>
      <c r="C6" s="26"/>
      <c r="D6" s="91" t="s">
        <v>213</v>
      </c>
      <c r="E6" s="26"/>
      <c r="F6" s="26"/>
      <c r="G6" s="26"/>
      <c r="H6" s="28" t="s">
        <v>34</v>
      </c>
      <c r="I6" s="91" t="s">
        <v>217</v>
      </c>
      <c r="J6" s="11"/>
    </row>
    <row r="7" spans="1:15" ht="15.75" customHeight="1" x14ac:dyDescent="0.2">
      <c r="A7" s="4"/>
      <c r="B7" s="42"/>
      <c r="C7" s="92" t="s">
        <v>215</v>
      </c>
      <c r="D7" s="80" t="s">
        <v>214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3"/>
      <c r="E11" s="223"/>
      <c r="F11" s="223"/>
      <c r="G11" s="223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2"/>
      <c r="E12" s="242"/>
      <c r="F12" s="242"/>
      <c r="G12" s="242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3"/>
      <c r="E13" s="243"/>
      <c r="F13" s="243"/>
      <c r="G13" s="24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2"/>
      <c r="F15" s="222"/>
      <c r="G15" s="240"/>
      <c r="H15" s="240"/>
      <c r="I15" s="240" t="s">
        <v>28</v>
      </c>
      <c r="J15" s="241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9"/>
      <c r="F16" s="220"/>
      <c r="G16" s="219"/>
      <c r="H16" s="220"/>
      <c r="I16" s="219">
        <f>SUMIF(F47:F54,A16,I47:I54)+SUMIF(F47:F54,"PSU",I47:I54)</f>
        <v>0</v>
      </c>
      <c r="J16" s="221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9"/>
      <c r="F17" s="220"/>
      <c r="G17" s="219"/>
      <c r="H17" s="220"/>
      <c r="I17" s="219">
        <f>SUMIF(F47:F54,A17,I47:I54)</f>
        <v>0</v>
      </c>
      <c r="J17" s="221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9"/>
      <c r="F18" s="220"/>
      <c r="G18" s="219"/>
      <c r="H18" s="220"/>
      <c r="I18" s="219">
        <f>SUMIF(F47:F54,A18,I47:I54)</f>
        <v>0</v>
      </c>
      <c r="J18" s="221"/>
    </row>
    <row r="19" spans="1:10" ht="23.25" customHeight="1" x14ac:dyDescent="0.2">
      <c r="A19" s="141" t="s">
        <v>69</v>
      </c>
      <c r="B19" s="142" t="s">
        <v>26</v>
      </c>
      <c r="C19" s="58"/>
      <c r="D19" s="59"/>
      <c r="E19" s="219"/>
      <c r="F19" s="220"/>
      <c r="G19" s="219"/>
      <c r="H19" s="220"/>
      <c r="I19" s="219">
        <f>SUMIF(F47:F54,A19,I47:I54)</f>
        <v>0</v>
      </c>
      <c r="J19" s="221"/>
    </row>
    <row r="20" spans="1:10" ht="23.25" customHeight="1" x14ac:dyDescent="0.2">
      <c r="A20" s="141" t="s">
        <v>70</v>
      </c>
      <c r="B20" s="142" t="s">
        <v>27</v>
      </c>
      <c r="C20" s="58"/>
      <c r="D20" s="59"/>
      <c r="E20" s="219"/>
      <c r="F20" s="220"/>
      <c r="G20" s="219"/>
      <c r="H20" s="220"/>
      <c r="I20" s="219">
        <f>SUMIF(F47:F54,A20,I47:I54)</f>
        <v>0</v>
      </c>
      <c r="J20" s="221"/>
    </row>
    <row r="21" spans="1:10" ht="23.25" customHeight="1" x14ac:dyDescent="0.2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45636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48</v>
      </c>
      <c r="C39" s="207" t="s">
        <v>47</v>
      </c>
      <c r="D39" s="208"/>
      <c r="E39" s="208"/>
      <c r="F39" s="108">
        <f>'Rozpočet Pol'!AC118</f>
        <v>0</v>
      </c>
      <c r="G39" s="109">
        <f>'Rozpočet Pol'!AD118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09" t="s">
        <v>49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51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52</v>
      </c>
      <c r="G46" s="129"/>
      <c r="H46" s="129"/>
      <c r="I46" s="212" t="s">
        <v>28</v>
      </c>
      <c r="J46" s="212"/>
    </row>
    <row r="47" spans="1:10" ht="25.5" customHeight="1" x14ac:dyDescent="0.2">
      <c r="A47" s="122"/>
      <c r="B47" s="130" t="s">
        <v>53</v>
      </c>
      <c r="C47" s="214" t="s">
        <v>54</v>
      </c>
      <c r="D47" s="215"/>
      <c r="E47" s="215"/>
      <c r="F47" s="132" t="s">
        <v>23</v>
      </c>
      <c r="G47" s="133"/>
      <c r="H47" s="133"/>
      <c r="I47" s="213">
        <f>'Rozpočet Pol'!G8</f>
        <v>0</v>
      </c>
      <c r="J47" s="213"/>
    </row>
    <row r="48" spans="1:10" ht="25.5" customHeight="1" x14ac:dyDescent="0.2">
      <c r="A48" s="122"/>
      <c r="B48" s="124" t="s">
        <v>55</v>
      </c>
      <c r="C48" s="202" t="s">
        <v>56</v>
      </c>
      <c r="D48" s="203"/>
      <c r="E48" s="203"/>
      <c r="F48" s="134" t="s">
        <v>23</v>
      </c>
      <c r="G48" s="135"/>
      <c r="H48" s="135"/>
      <c r="I48" s="201">
        <f>'Rozpočet Pol'!G24</f>
        <v>0</v>
      </c>
      <c r="J48" s="201"/>
    </row>
    <row r="49" spans="1:10" ht="25.5" customHeight="1" x14ac:dyDescent="0.2">
      <c r="A49" s="122"/>
      <c r="B49" s="124" t="s">
        <v>57</v>
      </c>
      <c r="C49" s="202" t="s">
        <v>58</v>
      </c>
      <c r="D49" s="203"/>
      <c r="E49" s="203"/>
      <c r="F49" s="134" t="s">
        <v>23</v>
      </c>
      <c r="G49" s="135"/>
      <c r="H49" s="135"/>
      <c r="I49" s="201">
        <f>'Rozpočet Pol'!G38</f>
        <v>0</v>
      </c>
      <c r="J49" s="201"/>
    </row>
    <row r="50" spans="1:10" ht="25.5" customHeight="1" x14ac:dyDescent="0.2">
      <c r="A50" s="122"/>
      <c r="B50" s="124" t="s">
        <v>59</v>
      </c>
      <c r="C50" s="202" t="s">
        <v>60</v>
      </c>
      <c r="D50" s="203"/>
      <c r="E50" s="203"/>
      <c r="F50" s="134" t="s">
        <v>23</v>
      </c>
      <c r="G50" s="135"/>
      <c r="H50" s="135"/>
      <c r="I50" s="201">
        <f>'Rozpočet Pol'!G54</f>
        <v>0</v>
      </c>
      <c r="J50" s="201"/>
    </row>
    <row r="51" spans="1:10" ht="25.5" customHeight="1" x14ac:dyDescent="0.2">
      <c r="A51" s="122"/>
      <c r="B51" s="124" t="s">
        <v>61</v>
      </c>
      <c r="C51" s="202" t="s">
        <v>62</v>
      </c>
      <c r="D51" s="203"/>
      <c r="E51" s="203"/>
      <c r="F51" s="134" t="s">
        <v>23</v>
      </c>
      <c r="G51" s="135"/>
      <c r="H51" s="135"/>
      <c r="I51" s="201">
        <f>'Rozpočet Pol'!G67</f>
        <v>0</v>
      </c>
      <c r="J51" s="201"/>
    </row>
    <row r="52" spans="1:10" ht="25.5" customHeight="1" x14ac:dyDescent="0.2">
      <c r="A52" s="122"/>
      <c r="B52" s="124" t="s">
        <v>63</v>
      </c>
      <c r="C52" s="202" t="s">
        <v>64</v>
      </c>
      <c r="D52" s="203"/>
      <c r="E52" s="203"/>
      <c r="F52" s="134" t="s">
        <v>23</v>
      </c>
      <c r="G52" s="135"/>
      <c r="H52" s="135"/>
      <c r="I52" s="201">
        <f>'Rozpočet Pol'!G76</f>
        <v>0</v>
      </c>
      <c r="J52" s="201"/>
    </row>
    <row r="53" spans="1:10" ht="25.5" customHeight="1" x14ac:dyDescent="0.2">
      <c r="A53" s="122"/>
      <c r="B53" s="124" t="s">
        <v>65</v>
      </c>
      <c r="C53" s="202" t="s">
        <v>66</v>
      </c>
      <c r="D53" s="203"/>
      <c r="E53" s="203"/>
      <c r="F53" s="134" t="s">
        <v>23</v>
      </c>
      <c r="G53" s="135"/>
      <c r="H53" s="135"/>
      <c r="I53" s="201">
        <f>'Rozpočet Pol'!G90</f>
        <v>0</v>
      </c>
      <c r="J53" s="201"/>
    </row>
    <row r="54" spans="1:10" ht="25.5" customHeight="1" x14ac:dyDescent="0.2">
      <c r="A54" s="122"/>
      <c r="B54" s="131" t="s">
        <v>67</v>
      </c>
      <c r="C54" s="205" t="s">
        <v>68</v>
      </c>
      <c r="D54" s="206"/>
      <c r="E54" s="206"/>
      <c r="F54" s="136" t="s">
        <v>23</v>
      </c>
      <c r="G54" s="137"/>
      <c r="H54" s="137"/>
      <c r="I54" s="204">
        <f>'Rozpočet Pol'!G105</f>
        <v>0</v>
      </c>
      <c r="J54" s="204"/>
    </row>
    <row r="55" spans="1:10" ht="25.5" customHeight="1" x14ac:dyDescent="0.2">
      <c r="A55" s="123"/>
      <c r="B55" s="127" t="s">
        <v>1</v>
      </c>
      <c r="C55" s="127"/>
      <c r="D55" s="128"/>
      <c r="E55" s="128"/>
      <c r="F55" s="138"/>
      <c r="G55" s="139"/>
      <c r="H55" s="139"/>
      <c r="I55" s="200">
        <f>SUM(I47:I54)</f>
        <v>0</v>
      </c>
      <c r="J55" s="200"/>
    </row>
    <row r="56" spans="1:10" x14ac:dyDescent="0.2">
      <c r="F56" s="140"/>
      <c r="G56" s="96"/>
      <c r="H56" s="140"/>
      <c r="I56" s="96"/>
      <c r="J56" s="96"/>
    </row>
    <row r="57" spans="1:10" x14ac:dyDescent="0.2">
      <c r="F57" s="140"/>
      <c r="G57" s="96"/>
      <c r="H57" s="140"/>
      <c r="I57" s="96"/>
      <c r="J57" s="96"/>
    </row>
    <row r="58" spans="1:10" x14ac:dyDescent="0.2">
      <c r="F58" s="140"/>
      <c r="G58" s="96"/>
      <c r="H58" s="140"/>
      <c r="I58" s="96"/>
      <c r="J58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5:J55"/>
    <mergeCell ref="I52:J52"/>
    <mergeCell ref="C52:E52"/>
    <mergeCell ref="I53:J53"/>
    <mergeCell ref="C53:E53"/>
    <mergeCell ref="I54:J54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28"/>
  <sheetViews>
    <sheetView workbookViewId="0">
      <selection activeCell="X15" sqref="X15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1" t="s">
        <v>6</v>
      </c>
      <c r="B1" s="251"/>
      <c r="C1" s="251"/>
      <c r="D1" s="251"/>
      <c r="E1" s="251"/>
      <c r="F1" s="251"/>
      <c r="G1" s="251"/>
      <c r="AE1" t="s">
        <v>72</v>
      </c>
    </row>
    <row r="2" spans="1:60" ht="25.15" customHeight="1" x14ac:dyDescent="0.2">
      <c r="A2" s="145" t="s">
        <v>71</v>
      </c>
      <c r="B2" s="143"/>
      <c r="C2" s="252" t="s">
        <v>211</v>
      </c>
      <c r="D2" s="253"/>
      <c r="E2" s="253"/>
      <c r="F2" s="253"/>
      <c r="G2" s="254"/>
      <c r="AE2" t="s">
        <v>73</v>
      </c>
    </row>
    <row r="3" spans="1:60" ht="25.15" customHeight="1" x14ac:dyDescent="0.2">
      <c r="A3" s="146" t="s">
        <v>7</v>
      </c>
      <c r="B3" s="144"/>
      <c r="C3" s="255" t="s">
        <v>43</v>
      </c>
      <c r="D3" s="256"/>
      <c r="E3" s="256"/>
      <c r="F3" s="256"/>
      <c r="G3" s="257"/>
      <c r="AE3" t="s">
        <v>74</v>
      </c>
    </row>
    <row r="4" spans="1:60" ht="25.15" hidden="1" customHeight="1" x14ac:dyDescent="0.2">
      <c r="A4" s="146" t="s">
        <v>8</v>
      </c>
      <c r="B4" s="144"/>
      <c r="C4" s="255"/>
      <c r="D4" s="256"/>
      <c r="E4" s="256"/>
      <c r="F4" s="256"/>
      <c r="G4" s="257"/>
      <c r="AE4" t="s">
        <v>75</v>
      </c>
    </row>
    <row r="5" spans="1:60" hidden="1" x14ac:dyDescent="0.2">
      <c r="A5" s="147" t="s">
        <v>76</v>
      </c>
      <c r="B5" s="148"/>
      <c r="C5" s="149"/>
      <c r="D5" s="150"/>
      <c r="E5" s="150"/>
      <c r="F5" s="150"/>
      <c r="G5" s="151"/>
      <c r="AE5" t="s">
        <v>77</v>
      </c>
    </row>
    <row r="7" spans="1:60" ht="38.25" x14ac:dyDescent="0.2">
      <c r="A7" s="156" t="s">
        <v>78</v>
      </c>
      <c r="B7" s="157" t="s">
        <v>79</v>
      </c>
      <c r="C7" s="157" t="s">
        <v>80</v>
      </c>
      <c r="D7" s="156" t="s">
        <v>81</v>
      </c>
      <c r="E7" s="156" t="s">
        <v>82</v>
      </c>
      <c r="F7" s="152" t="s">
        <v>83</v>
      </c>
      <c r="G7" s="173" t="s">
        <v>28</v>
      </c>
      <c r="H7" s="174" t="s">
        <v>29</v>
      </c>
      <c r="I7" s="174" t="s">
        <v>84</v>
      </c>
      <c r="J7" s="174" t="s">
        <v>30</v>
      </c>
      <c r="K7" s="174" t="s">
        <v>85</v>
      </c>
      <c r="L7" s="174" t="s">
        <v>86</v>
      </c>
      <c r="M7" s="174" t="s">
        <v>87</v>
      </c>
      <c r="N7" s="174" t="s">
        <v>88</v>
      </c>
      <c r="O7" s="174" t="s">
        <v>89</v>
      </c>
      <c r="P7" s="174" t="s">
        <v>90</v>
      </c>
      <c r="Q7" s="174" t="s">
        <v>91</v>
      </c>
      <c r="R7" s="174" t="s">
        <v>92</v>
      </c>
      <c r="S7" s="174" t="s">
        <v>93</v>
      </c>
      <c r="T7" s="174" t="s">
        <v>94</v>
      </c>
      <c r="U7" s="159" t="s">
        <v>95</v>
      </c>
    </row>
    <row r="8" spans="1:60" x14ac:dyDescent="0.2">
      <c r="A8" s="175" t="s">
        <v>96</v>
      </c>
      <c r="B8" s="176" t="s">
        <v>53</v>
      </c>
      <c r="C8" s="177" t="s">
        <v>54</v>
      </c>
      <c r="D8" s="178"/>
      <c r="E8" s="179"/>
      <c r="F8" s="180"/>
      <c r="G8" s="180">
        <f>SUMIF(AE9:AE23,"&lt;&gt;NOR",G9:G23)</f>
        <v>0</v>
      </c>
      <c r="H8" s="180"/>
      <c r="I8" s="180">
        <f>SUM(I9:I23)</f>
        <v>0</v>
      </c>
      <c r="J8" s="180"/>
      <c r="K8" s="180">
        <f>SUM(K9:K23)</f>
        <v>0</v>
      </c>
      <c r="L8" s="180"/>
      <c r="M8" s="180">
        <f>SUM(M9:M23)</f>
        <v>0</v>
      </c>
      <c r="N8" s="158"/>
      <c r="O8" s="158">
        <f>SUM(O9:O23)</f>
        <v>4.1169999999999998E-2</v>
      </c>
      <c r="P8" s="158"/>
      <c r="Q8" s="158">
        <f>SUM(Q9:Q23)</f>
        <v>0</v>
      </c>
      <c r="R8" s="158"/>
      <c r="S8" s="158"/>
      <c r="T8" s="175"/>
      <c r="U8" s="158">
        <f>SUM(U9:U23)</f>
        <v>66.33</v>
      </c>
      <c r="AE8" t="s">
        <v>97</v>
      </c>
    </row>
    <row r="9" spans="1:60" outlineLevel="1" x14ac:dyDescent="0.2">
      <c r="A9" s="154">
        <v>1</v>
      </c>
      <c r="B9" s="160" t="s">
        <v>53</v>
      </c>
      <c r="C9" s="193" t="s">
        <v>98</v>
      </c>
      <c r="D9" s="162" t="s">
        <v>99</v>
      </c>
      <c r="E9" s="168">
        <v>28.16</v>
      </c>
      <c r="F9" s="170"/>
      <c r="G9" s="171">
        <f t="shared" ref="G9:G23" si="0">ROUND(E9*F9,2)</f>
        <v>0</v>
      </c>
      <c r="H9" s="170"/>
      <c r="I9" s="171">
        <f t="shared" ref="I9:I23" si="1">ROUND(E9*H9,2)</f>
        <v>0</v>
      </c>
      <c r="J9" s="170"/>
      <c r="K9" s="171">
        <f t="shared" ref="K9:K23" si="2">ROUND(E9*J9,2)</f>
        <v>0</v>
      </c>
      <c r="L9" s="171">
        <v>21</v>
      </c>
      <c r="M9" s="171">
        <f t="shared" ref="M9:M23" si="3">G9*(1+L9/100)</f>
        <v>0</v>
      </c>
      <c r="N9" s="163">
        <v>0</v>
      </c>
      <c r="O9" s="163">
        <f t="shared" ref="O9:O23" si="4">ROUND(E9*N9,5)</f>
        <v>0</v>
      </c>
      <c r="P9" s="163">
        <v>0</v>
      </c>
      <c r="Q9" s="163">
        <f t="shared" ref="Q9:Q23" si="5">ROUND(E9*P9,5)</f>
        <v>0</v>
      </c>
      <c r="R9" s="163"/>
      <c r="S9" s="163"/>
      <c r="T9" s="164">
        <v>0.36499999999999999</v>
      </c>
      <c r="U9" s="163">
        <f t="shared" ref="U9:U23" si="6">ROUND(E9*T9,2)</f>
        <v>10.28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100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53</v>
      </c>
      <c r="C10" s="193" t="s">
        <v>101</v>
      </c>
      <c r="D10" s="162" t="s">
        <v>102</v>
      </c>
      <c r="E10" s="168">
        <v>47.87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21</v>
      </c>
      <c r="M10" s="171">
        <f t="shared" si="3"/>
        <v>0</v>
      </c>
      <c r="N10" s="163">
        <v>0</v>
      </c>
      <c r="O10" s="163">
        <f t="shared" si="4"/>
        <v>0</v>
      </c>
      <c r="P10" s="163">
        <v>0</v>
      </c>
      <c r="Q10" s="163">
        <f t="shared" si="5"/>
        <v>0</v>
      </c>
      <c r="R10" s="163"/>
      <c r="S10" s="163"/>
      <c r="T10" s="164">
        <v>0.36499999999999999</v>
      </c>
      <c r="U10" s="163">
        <f t="shared" si="6"/>
        <v>17.47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100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53</v>
      </c>
      <c r="C11" s="193" t="s">
        <v>103</v>
      </c>
      <c r="D11" s="162" t="s">
        <v>102</v>
      </c>
      <c r="E11" s="168">
        <v>47.87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21</v>
      </c>
      <c r="M11" s="171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/>
      <c r="T11" s="164">
        <v>0</v>
      </c>
      <c r="U11" s="163">
        <f t="shared" si="6"/>
        <v>0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100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0" t="s">
        <v>53</v>
      </c>
      <c r="C12" s="193" t="s">
        <v>104</v>
      </c>
      <c r="D12" s="162" t="s">
        <v>102</v>
      </c>
      <c r="E12" s="168">
        <v>47.87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21</v>
      </c>
      <c r="M12" s="171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/>
      <c r="T12" s="164">
        <v>0</v>
      </c>
      <c r="U12" s="163">
        <f t="shared" si="6"/>
        <v>0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100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5</v>
      </c>
      <c r="B13" s="160" t="s">
        <v>53</v>
      </c>
      <c r="C13" s="193" t="s">
        <v>105</v>
      </c>
      <c r="D13" s="162" t="s">
        <v>102</v>
      </c>
      <c r="E13" s="168">
        <v>47.87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21</v>
      </c>
      <c r="M13" s="171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/>
      <c r="T13" s="164">
        <v>0</v>
      </c>
      <c r="U13" s="163">
        <f t="shared" si="6"/>
        <v>0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100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6</v>
      </c>
      <c r="B14" s="160" t="s">
        <v>53</v>
      </c>
      <c r="C14" s="193" t="s">
        <v>106</v>
      </c>
      <c r="D14" s="162" t="s">
        <v>99</v>
      </c>
      <c r="E14" s="168">
        <v>47.87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63">
        <v>8.5999999999999998E-4</v>
      </c>
      <c r="O14" s="163">
        <f t="shared" si="4"/>
        <v>4.1169999999999998E-2</v>
      </c>
      <c r="P14" s="163">
        <v>0</v>
      </c>
      <c r="Q14" s="163">
        <f t="shared" si="5"/>
        <v>0</v>
      </c>
      <c r="R14" s="163"/>
      <c r="S14" s="163"/>
      <c r="T14" s="164">
        <v>0.47899999999999998</v>
      </c>
      <c r="U14" s="163">
        <f t="shared" si="6"/>
        <v>22.93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100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7</v>
      </c>
      <c r="B15" s="160" t="s">
        <v>53</v>
      </c>
      <c r="C15" s="193" t="s">
        <v>107</v>
      </c>
      <c r="D15" s="162" t="s">
        <v>99</v>
      </c>
      <c r="E15" s="168">
        <v>47.87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21</v>
      </c>
      <c r="M15" s="171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/>
      <c r="T15" s="164">
        <v>0.32700000000000001</v>
      </c>
      <c r="U15" s="163">
        <f t="shared" si="6"/>
        <v>15.65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100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8</v>
      </c>
      <c r="B16" s="160" t="s">
        <v>53</v>
      </c>
      <c r="C16" s="193" t="s">
        <v>108</v>
      </c>
      <c r="D16" s="162" t="s">
        <v>109</v>
      </c>
      <c r="E16" s="168">
        <v>20.350000000000001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21</v>
      </c>
      <c r="M16" s="171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/>
      <c r="T16" s="164">
        <v>0</v>
      </c>
      <c r="U16" s="163">
        <f t="shared" si="6"/>
        <v>0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100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9</v>
      </c>
      <c r="B17" s="160" t="s">
        <v>53</v>
      </c>
      <c r="C17" s="193" t="s">
        <v>110</v>
      </c>
      <c r="D17" s="162" t="s">
        <v>111</v>
      </c>
      <c r="E17" s="168">
        <v>6</v>
      </c>
      <c r="F17" s="170"/>
      <c r="G17" s="171">
        <f t="shared" si="0"/>
        <v>0</v>
      </c>
      <c r="H17" s="170"/>
      <c r="I17" s="171">
        <f t="shared" si="1"/>
        <v>0</v>
      </c>
      <c r="J17" s="170"/>
      <c r="K17" s="171">
        <f t="shared" si="2"/>
        <v>0</v>
      </c>
      <c r="L17" s="171">
        <v>21</v>
      </c>
      <c r="M17" s="171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/>
      <c r="T17" s="164">
        <v>0</v>
      </c>
      <c r="U17" s="163">
        <f t="shared" si="6"/>
        <v>0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100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10</v>
      </c>
      <c r="B18" s="160" t="s">
        <v>53</v>
      </c>
      <c r="C18" s="193" t="s">
        <v>112</v>
      </c>
      <c r="D18" s="162" t="s">
        <v>109</v>
      </c>
      <c r="E18" s="168">
        <v>20.350000000000001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21</v>
      </c>
      <c r="M18" s="171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/>
      <c r="T18" s="164">
        <v>0</v>
      </c>
      <c r="U18" s="163">
        <f t="shared" si="6"/>
        <v>0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100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11</v>
      </c>
      <c r="B19" s="160" t="s">
        <v>53</v>
      </c>
      <c r="C19" s="193" t="s">
        <v>113</v>
      </c>
      <c r="D19" s="162" t="s">
        <v>109</v>
      </c>
      <c r="E19" s="168">
        <v>20.350000000000001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21</v>
      </c>
      <c r="M19" s="171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/>
      <c r="T19" s="164">
        <v>0</v>
      </c>
      <c r="U19" s="163">
        <f t="shared" si="6"/>
        <v>0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100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12</v>
      </c>
      <c r="B20" s="160" t="s">
        <v>53</v>
      </c>
      <c r="C20" s="193" t="s">
        <v>114</v>
      </c>
      <c r="D20" s="162" t="s">
        <v>102</v>
      </c>
      <c r="E20" s="168">
        <v>35.9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21</v>
      </c>
      <c r="M20" s="171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/>
      <c r="T20" s="164">
        <v>0</v>
      </c>
      <c r="U20" s="163">
        <f t="shared" si="6"/>
        <v>0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100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2.5" outlineLevel="1" x14ac:dyDescent="0.2">
      <c r="A21" s="154">
        <v>13</v>
      </c>
      <c r="B21" s="160" t="s">
        <v>53</v>
      </c>
      <c r="C21" s="193" t="s">
        <v>115</v>
      </c>
      <c r="D21" s="162" t="s">
        <v>111</v>
      </c>
      <c r="E21" s="168">
        <v>2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21</v>
      </c>
      <c r="M21" s="171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/>
      <c r="T21" s="164">
        <v>0</v>
      </c>
      <c r="U21" s="163">
        <f t="shared" si="6"/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100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54">
        <v>14</v>
      </c>
      <c r="B22" s="160" t="s">
        <v>53</v>
      </c>
      <c r="C22" s="193" t="s">
        <v>116</v>
      </c>
      <c r="D22" s="162" t="s">
        <v>99</v>
      </c>
      <c r="E22" s="168">
        <v>14.08</v>
      </c>
      <c r="F22" s="170"/>
      <c r="G22" s="171">
        <f t="shared" si="0"/>
        <v>0</v>
      </c>
      <c r="H22" s="170"/>
      <c r="I22" s="171">
        <f t="shared" si="1"/>
        <v>0</v>
      </c>
      <c r="J22" s="170"/>
      <c r="K22" s="171">
        <f t="shared" si="2"/>
        <v>0</v>
      </c>
      <c r="L22" s="171">
        <v>21</v>
      </c>
      <c r="M22" s="171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/>
      <c r="T22" s="164">
        <v>0</v>
      </c>
      <c r="U22" s="163">
        <f t="shared" si="6"/>
        <v>0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100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15</v>
      </c>
      <c r="B23" s="160" t="s">
        <v>53</v>
      </c>
      <c r="C23" s="193" t="s">
        <v>117</v>
      </c>
      <c r="D23" s="162" t="s">
        <v>0</v>
      </c>
      <c r="E23" s="168">
        <v>2</v>
      </c>
      <c r="F23" s="170"/>
      <c r="G23" s="171">
        <f t="shared" si="0"/>
        <v>0</v>
      </c>
      <c r="H23" s="170"/>
      <c r="I23" s="171">
        <f t="shared" si="1"/>
        <v>0</v>
      </c>
      <c r="J23" s="170"/>
      <c r="K23" s="171">
        <f t="shared" si="2"/>
        <v>0</v>
      </c>
      <c r="L23" s="171">
        <v>21</v>
      </c>
      <c r="M23" s="171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/>
      <c r="T23" s="164">
        <v>0</v>
      </c>
      <c r="U23" s="163">
        <f t="shared" si="6"/>
        <v>0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100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x14ac:dyDescent="0.2">
      <c r="A24" s="155" t="s">
        <v>96</v>
      </c>
      <c r="B24" s="161" t="s">
        <v>55</v>
      </c>
      <c r="C24" s="194" t="s">
        <v>56</v>
      </c>
      <c r="D24" s="165"/>
      <c r="E24" s="169"/>
      <c r="F24" s="172"/>
      <c r="G24" s="172">
        <f>SUMIF(AE25:AE37,"&lt;&gt;NOR",G25:G37)</f>
        <v>0</v>
      </c>
      <c r="H24" s="172"/>
      <c r="I24" s="172">
        <f>SUM(I25:I37)</f>
        <v>0</v>
      </c>
      <c r="J24" s="172"/>
      <c r="K24" s="172">
        <f>SUM(K25:K37)</f>
        <v>0</v>
      </c>
      <c r="L24" s="172"/>
      <c r="M24" s="172">
        <f>SUM(M25:M37)</f>
        <v>0</v>
      </c>
      <c r="N24" s="166"/>
      <c r="O24" s="166">
        <f>SUM(O25:O37)</f>
        <v>0</v>
      </c>
      <c r="P24" s="166"/>
      <c r="Q24" s="166">
        <f>SUM(Q25:Q37)</f>
        <v>0</v>
      </c>
      <c r="R24" s="166"/>
      <c r="S24" s="166"/>
      <c r="T24" s="167"/>
      <c r="U24" s="166">
        <f>SUM(U25:U37)</f>
        <v>0</v>
      </c>
      <c r="AE24" t="s">
        <v>97</v>
      </c>
    </row>
    <row r="25" spans="1:60" outlineLevel="1" x14ac:dyDescent="0.2">
      <c r="A25" s="154">
        <v>16</v>
      </c>
      <c r="B25" s="160" t="s">
        <v>53</v>
      </c>
      <c r="C25" s="193" t="s">
        <v>118</v>
      </c>
      <c r="D25" s="162" t="s">
        <v>99</v>
      </c>
      <c r="E25" s="168">
        <v>56.32</v>
      </c>
      <c r="F25" s="170"/>
      <c r="G25" s="171">
        <f t="shared" ref="G25:G37" si="7">ROUND(E25*F25,2)</f>
        <v>0</v>
      </c>
      <c r="H25" s="170"/>
      <c r="I25" s="171">
        <f t="shared" ref="I25:I37" si="8">ROUND(E25*H25,2)</f>
        <v>0</v>
      </c>
      <c r="J25" s="170"/>
      <c r="K25" s="171">
        <f t="shared" ref="K25:K37" si="9">ROUND(E25*J25,2)</f>
        <v>0</v>
      </c>
      <c r="L25" s="171">
        <v>21</v>
      </c>
      <c r="M25" s="171">
        <f t="shared" ref="M25:M37" si="10">G25*(1+L25/100)</f>
        <v>0</v>
      </c>
      <c r="N25" s="163">
        <v>0</v>
      </c>
      <c r="O25" s="163">
        <f t="shared" ref="O25:O37" si="11">ROUND(E25*N25,5)</f>
        <v>0</v>
      </c>
      <c r="P25" s="163">
        <v>0</v>
      </c>
      <c r="Q25" s="163">
        <f t="shared" ref="Q25:Q37" si="12">ROUND(E25*P25,5)</f>
        <v>0</v>
      </c>
      <c r="R25" s="163"/>
      <c r="S25" s="163"/>
      <c r="T25" s="164">
        <v>0</v>
      </c>
      <c r="U25" s="163">
        <f t="shared" ref="U25:U37" si="13">ROUND(E25*T25,2)</f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100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54">
        <v>17</v>
      </c>
      <c r="B26" s="160" t="s">
        <v>53</v>
      </c>
      <c r="C26" s="193" t="s">
        <v>119</v>
      </c>
      <c r="D26" s="162" t="s">
        <v>99</v>
      </c>
      <c r="E26" s="168">
        <v>56.32</v>
      </c>
      <c r="F26" s="170"/>
      <c r="G26" s="171">
        <f t="shared" si="7"/>
        <v>0</v>
      </c>
      <c r="H26" s="170"/>
      <c r="I26" s="171">
        <f t="shared" si="8"/>
        <v>0</v>
      </c>
      <c r="J26" s="170"/>
      <c r="K26" s="171">
        <f t="shared" si="9"/>
        <v>0</v>
      </c>
      <c r="L26" s="171">
        <v>21</v>
      </c>
      <c r="M26" s="171">
        <f t="shared" si="10"/>
        <v>0</v>
      </c>
      <c r="N26" s="163">
        <v>0</v>
      </c>
      <c r="O26" s="163">
        <f t="shared" si="11"/>
        <v>0</v>
      </c>
      <c r="P26" s="163">
        <v>0</v>
      </c>
      <c r="Q26" s="163">
        <f t="shared" si="12"/>
        <v>0</v>
      </c>
      <c r="R26" s="163"/>
      <c r="S26" s="163"/>
      <c r="T26" s="164">
        <v>0</v>
      </c>
      <c r="U26" s="163">
        <f t="shared" si="13"/>
        <v>0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100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54">
        <v>18</v>
      </c>
      <c r="B27" s="160" t="s">
        <v>53</v>
      </c>
      <c r="C27" s="193" t="s">
        <v>120</v>
      </c>
      <c r="D27" s="162" t="s">
        <v>99</v>
      </c>
      <c r="E27" s="168">
        <v>56.32</v>
      </c>
      <c r="F27" s="170"/>
      <c r="G27" s="171">
        <f t="shared" si="7"/>
        <v>0</v>
      </c>
      <c r="H27" s="170"/>
      <c r="I27" s="171">
        <f t="shared" si="8"/>
        <v>0</v>
      </c>
      <c r="J27" s="170"/>
      <c r="K27" s="171">
        <f t="shared" si="9"/>
        <v>0</v>
      </c>
      <c r="L27" s="171">
        <v>21</v>
      </c>
      <c r="M27" s="171">
        <f t="shared" si="10"/>
        <v>0</v>
      </c>
      <c r="N27" s="163">
        <v>0</v>
      </c>
      <c r="O27" s="163">
        <f t="shared" si="11"/>
        <v>0</v>
      </c>
      <c r="P27" s="163">
        <v>0</v>
      </c>
      <c r="Q27" s="163">
        <f t="shared" si="12"/>
        <v>0</v>
      </c>
      <c r="R27" s="163"/>
      <c r="S27" s="163"/>
      <c r="T27" s="164">
        <v>0</v>
      </c>
      <c r="U27" s="163">
        <f t="shared" si="13"/>
        <v>0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100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2.5" outlineLevel="1" x14ac:dyDescent="0.2">
      <c r="A28" s="154">
        <v>19</v>
      </c>
      <c r="B28" s="160" t="s">
        <v>53</v>
      </c>
      <c r="C28" s="193" t="s">
        <v>121</v>
      </c>
      <c r="D28" s="162" t="s">
        <v>99</v>
      </c>
      <c r="E28" s="168">
        <v>56.32</v>
      </c>
      <c r="F28" s="170"/>
      <c r="G28" s="171">
        <f t="shared" si="7"/>
        <v>0</v>
      </c>
      <c r="H28" s="170"/>
      <c r="I28" s="171">
        <f t="shared" si="8"/>
        <v>0</v>
      </c>
      <c r="J28" s="170"/>
      <c r="K28" s="171">
        <f t="shared" si="9"/>
        <v>0</v>
      </c>
      <c r="L28" s="171">
        <v>21</v>
      </c>
      <c r="M28" s="171">
        <f t="shared" si="10"/>
        <v>0</v>
      </c>
      <c r="N28" s="163">
        <v>0</v>
      </c>
      <c r="O28" s="163">
        <f t="shared" si="11"/>
        <v>0</v>
      </c>
      <c r="P28" s="163">
        <v>0</v>
      </c>
      <c r="Q28" s="163">
        <f t="shared" si="12"/>
        <v>0</v>
      </c>
      <c r="R28" s="163"/>
      <c r="S28" s="163"/>
      <c r="T28" s="164">
        <v>0</v>
      </c>
      <c r="U28" s="163">
        <f t="shared" si="13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100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54">
        <v>20</v>
      </c>
      <c r="B29" s="160" t="s">
        <v>53</v>
      </c>
      <c r="C29" s="193" t="s">
        <v>122</v>
      </c>
      <c r="D29" s="162" t="s">
        <v>99</v>
      </c>
      <c r="E29" s="168">
        <v>56.32</v>
      </c>
      <c r="F29" s="170"/>
      <c r="G29" s="171">
        <f t="shared" si="7"/>
        <v>0</v>
      </c>
      <c r="H29" s="170"/>
      <c r="I29" s="171">
        <f t="shared" si="8"/>
        <v>0</v>
      </c>
      <c r="J29" s="170"/>
      <c r="K29" s="171">
        <f t="shared" si="9"/>
        <v>0</v>
      </c>
      <c r="L29" s="171">
        <v>21</v>
      </c>
      <c r="M29" s="171">
        <f t="shared" si="10"/>
        <v>0</v>
      </c>
      <c r="N29" s="163">
        <v>0</v>
      </c>
      <c r="O29" s="163">
        <f t="shared" si="11"/>
        <v>0</v>
      </c>
      <c r="P29" s="163">
        <v>0</v>
      </c>
      <c r="Q29" s="163">
        <f t="shared" si="12"/>
        <v>0</v>
      </c>
      <c r="R29" s="163"/>
      <c r="S29" s="163"/>
      <c r="T29" s="164">
        <v>0</v>
      </c>
      <c r="U29" s="163">
        <f t="shared" si="13"/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100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1" x14ac:dyDescent="0.2">
      <c r="A30" s="154">
        <v>21</v>
      </c>
      <c r="B30" s="160" t="s">
        <v>53</v>
      </c>
      <c r="C30" s="193" t="s">
        <v>123</v>
      </c>
      <c r="D30" s="162" t="s">
        <v>99</v>
      </c>
      <c r="E30" s="168">
        <v>56.32</v>
      </c>
      <c r="F30" s="170"/>
      <c r="G30" s="171">
        <f t="shared" si="7"/>
        <v>0</v>
      </c>
      <c r="H30" s="170"/>
      <c r="I30" s="171">
        <f t="shared" si="8"/>
        <v>0</v>
      </c>
      <c r="J30" s="170"/>
      <c r="K30" s="171">
        <f t="shared" si="9"/>
        <v>0</v>
      </c>
      <c r="L30" s="171">
        <v>21</v>
      </c>
      <c r="M30" s="171">
        <f t="shared" si="10"/>
        <v>0</v>
      </c>
      <c r="N30" s="163">
        <v>0</v>
      </c>
      <c r="O30" s="163">
        <f t="shared" si="11"/>
        <v>0</v>
      </c>
      <c r="P30" s="163">
        <v>0</v>
      </c>
      <c r="Q30" s="163">
        <f t="shared" si="12"/>
        <v>0</v>
      </c>
      <c r="R30" s="163"/>
      <c r="S30" s="163"/>
      <c r="T30" s="164">
        <v>0</v>
      </c>
      <c r="U30" s="163">
        <f t="shared" si="13"/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100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54">
        <v>22</v>
      </c>
      <c r="B31" s="160" t="s">
        <v>53</v>
      </c>
      <c r="C31" s="193" t="s">
        <v>124</v>
      </c>
      <c r="D31" s="162" t="s">
        <v>99</v>
      </c>
      <c r="E31" s="168">
        <v>56.32</v>
      </c>
      <c r="F31" s="170"/>
      <c r="G31" s="171">
        <f t="shared" si="7"/>
        <v>0</v>
      </c>
      <c r="H31" s="170"/>
      <c r="I31" s="171">
        <f t="shared" si="8"/>
        <v>0</v>
      </c>
      <c r="J31" s="170"/>
      <c r="K31" s="171">
        <f t="shared" si="9"/>
        <v>0</v>
      </c>
      <c r="L31" s="171">
        <v>21</v>
      </c>
      <c r="M31" s="171">
        <f t="shared" si="10"/>
        <v>0</v>
      </c>
      <c r="N31" s="163">
        <v>0</v>
      </c>
      <c r="O31" s="163">
        <f t="shared" si="11"/>
        <v>0</v>
      </c>
      <c r="P31" s="163">
        <v>0</v>
      </c>
      <c r="Q31" s="163">
        <f t="shared" si="12"/>
        <v>0</v>
      </c>
      <c r="R31" s="163"/>
      <c r="S31" s="163"/>
      <c r="T31" s="164">
        <v>0</v>
      </c>
      <c r="U31" s="163">
        <f t="shared" si="13"/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100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23</v>
      </c>
      <c r="B32" s="160" t="s">
        <v>53</v>
      </c>
      <c r="C32" s="193" t="s">
        <v>125</v>
      </c>
      <c r="D32" s="162" t="s">
        <v>99</v>
      </c>
      <c r="E32" s="168">
        <v>65</v>
      </c>
      <c r="F32" s="170"/>
      <c r="G32" s="171">
        <f t="shared" si="7"/>
        <v>0</v>
      </c>
      <c r="H32" s="170"/>
      <c r="I32" s="171">
        <f t="shared" si="8"/>
        <v>0</v>
      </c>
      <c r="J32" s="170"/>
      <c r="K32" s="171">
        <f t="shared" si="9"/>
        <v>0</v>
      </c>
      <c r="L32" s="171">
        <v>21</v>
      </c>
      <c r="M32" s="171">
        <f t="shared" si="10"/>
        <v>0</v>
      </c>
      <c r="N32" s="163">
        <v>0</v>
      </c>
      <c r="O32" s="163">
        <f t="shared" si="11"/>
        <v>0</v>
      </c>
      <c r="P32" s="163">
        <v>0</v>
      </c>
      <c r="Q32" s="163">
        <f t="shared" si="12"/>
        <v>0</v>
      </c>
      <c r="R32" s="163"/>
      <c r="S32" s="163"/>
      <c r="T32" s="164">
        <v>0</v>
      </c>
      <c r="U32" s="163">
        <f t="shared" si="13"/>
        <v>0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100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>
        <v>24</v>
      </c>
      <c r="B33" s="160" t="s">
        <v>53</v>
      </c>
      <c r="C33" s="193" t="s">
        <v>126</v>
      </c>
      <c r="D33" s="162" t="s">
        <v>99</v>
      </c>
      <c r="E33" s="168">
        <v>65</v>
      </c>
      <c r="F33" s="170"/>
      <c r="G33" s="171">
        <f t="shared" si="7"/>
        <v>0</v>
      </c>
      <c r="H33" s="170"/>
      <c r="I33" s="171">
        <f t="shared" si="8"/>
        <v>0</v>
      </c>
      <c r="J33" s="170"/>
      <c r="K33" s="171">
        <f t="shared" si="9"/>
        <v>0</v>
      </c>
      <c r="L33" s="171">
        <v>21</v>
      </c>
      <c r="M33" s="171">
        <f t="shared" si="10"/>
        <v>0</v>
      </c>
      <c r="N33" s="163">
        <v>0</v>
      </c>
      <c r="O33" s="163">
        <f t="shared" si="11"/>
        <v>0</v>
      </c>
      <c r="P33" s="163">
        <v>0</v>
      </c>
      <c r="Q33" s="163">
        <f t="shared" si="12"/>
        <v>0</v>
      </c>
      <c r="R33" s="163"/>
      <c r="S33" s="163"/>
      <c r="T33" s="164">
        <v>0</v>
      </c>
      <c r="U33" s="163">
        <f t="shared" si="13"/>
        <v>0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100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2.5" outlineLevel="1" x14ac:dyDescent="0.2">
      <c r="A34" s="154">
        <v>25</v>
      </c>
      <c r="B34" s="160" t="s">
        <v>53</v>
      </c>
      <c r="C34" s="193" t="s">
        <v>127</v>
      </c>
      <c r="D34" s="162" t="s">
        <v>128</v>
      </c>
      <c r="E34" s="168">
        <v>28.16</v>
      </c>
      <c r="F34" s="170"/>
      <c r="G34" s="171">
        <f t="shared" si="7"/>
        <v>0</v>
      </c>
      <c r="H34" s="170"/>
      <c r="I34" s="171">
        <f t="shared" si="8"/>
        <v>0</v>
      </c>
      <c r="J34" s="170"/>
      <c r="K34" s="171">
        <f t="shared" si="9"/>
        <v>0</v>
      </c>
      <c r="L34" s="171">
        <v>21</v>
      </c>
      <c r="M34" s="171">
        <f t="shared" si="10"/>
        <v>0</v>
      </c>
      <c r="N34" s="163">
        <v>0</v>
      </c>
      <c r="O34" s="163">
        <f t="shared" si="11"/>
        <v>0</v>
      </c>
      <c r="P34" s="163">
        <v>0</v>
      </c>
      <c r="Q34" s="163">
        <f t="shared" si="12"/>
        <v>0</v>
      </c>
      <c r="R34" s="163"/>
      <c r="S34" s="163"/>
      <c r="T34" s="164">
        <v>0</v>
      </c>
      <c r="U34" s="163">
        <f t="shared" si="13"/>
        <v>0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100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54">
        <v>26</v>
      </c>
      <c r="B35" s="160" t="s">
        <v>53</v>
      </c>
      <c r="C35" s="193" t="s">
        <v>129</v>
      </c>
      <c r="D35" s="162" t="s">
        <v>128</v>
      </c>
      <c r="E35" s="168">
        <v>28.16</v>
      </c>
      <c r="F35" s="170"/>
      <c r="G35" s="171">
        <f t="shared" si="7"/>
        <v>0</v>
      </c>
      <c r="H35" s="170"/>
      <c r="I35" s="171">
        <f t="shared" si="8"/>
        <v>0</v>
      </c>
      <c r="J35" s="170"/>
      <c r="K35" s="171">
        <f t="shared" si="9"/>
        <v>0</v>
      </c>
      <c r="L35" s="171">
        <v>21</v>
      </c>
      <c r="M35" s="171">
        <f t="shared" si="10"/>
        <v>0</v>
      </c>
      <c r="N35" s="163">
        <v>0</v>
      </c>
      <c r="O35" s="163">
        <f t="shared" si="11"/>
        <v>0</v>
      </c>
      <c r="P35" s="163">
        <v>0</v>
      </c>
      <c r="Q35" s="163">
        <f t="shared" si="12"/>
        <v>0</v>
      </c>
      <c r="R35" s="163"/>
      <c r="S35" s="163"/>
      <c r="T35" s="164">
        <v>0</v>
      </c>
      <c r="U35" s="163">
        <f t="shared" si="13"/>
        <v>0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100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27</v>
      </c>
      <c r="B36" s="160" t="s">
        <v>53</v>
      </c>
      <c r="C36" s="193" t="s">
        <v>130</v>
      </c>
      <c r="D36" s="162" t="s">
        <v>128</v>
      </c>
      <c r="E36" s="168">
        <v>28.16</v>
      </c>
      <c r="F36" s="170"/>
      <c r="G36" s="171">
        <f t="shared" si="7"/>
        <v>0</v>
      </c>
      <c r="H36" s="170"/>
      <c r="I36" s="171">
        <f t="shared" si="8"/>
        <v>0</v>
      </c>
      <c r="J36" s="170"/>
      <c r="K36" s="171">
        <f t="shared" si="9"/>
        <v>0</v>
      </c>
      <c r="L36" s="171">
        <v>21</v>
      </c>
      <c r="M36" s="171">
        <f t="shared" si="10"/>
        <v>0</v>
      </c>
      <c r="N36" s="163">
        <v>0</v>
      </c>
      <c r="O36" s="163">
        <f t="shared" si="11"/>
        <v>0</v>
      </c>
      <c r="P36" s="163">
        <v>0</v>
      </c>
      <c r="Q36" s="163">
        <f t="shared" si="12"/>
        <v>0</v>
      </c>
      <c r="R36" s="163"/>
      <c r="S36" s="163"/>
      <c r="T36" s="164">
        <v>0</v>
      </c>
      <c r="U36" s="163">
        <f t="shared" si="13"/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100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28</v>
      </c>
      <c r="B37" s="160" t="s">
        <v>53</v>
      </c>
      <c r="C37" s="193" t="s">
        <v>131</v>
      </c>
      <c r="D37" s="162" t="s">
        <v>0</v>
      </c>
      <c r="E37" s="168">
        <v>2</v>
      </c>
      <c r="F37" s="170"/>
      <c r="G37" s="171">
        <f t="shared" si="7"/>
        <v>0</v>
      </c>
      <c r="H37" s="170"/>
      <c r="I37" s="171">
        <f t="shared" si="8"/>
        <v>0</v>
      </c>
      <c r="J37" s="170"/>
      <c r="K37" s="171">
        <f t="shared" si="9"/>
        <v>0</v>
      </c>
      <c r="L37" s="171">
        <v>21</v>
      </c>
      <c r="M37" s="171">
        <f t="shared" si="10"/>
        <v>0</v>
      </c>
      <c r="N37" s="163">
        <v>0</v>
      </c>
      <c r="O37" s="163">
        <f t="shared" si="11"/>
        <v>0</v>
      </c>
      <c r="P37" s="163">
        <v>0</v>
      </c>
      <c r="Q37" s="163">
        <f t="shared" si="12"/>
        <v>0</v>
      </c>
      <c r="R37" s="163"/>
      <c r="S37" s="163"/>
      <c r="T37" s="164">
        <v>0</v>
      </c>
      <c r="U37" s="163">
        <f t="shared" si="13"/>
        <v>0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100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5.5" x14ac:dyDescent="0.2">
      <c r="A38" s="155" t="s">
        <v>96</v>
      </c>
      <c r="B38" s="161" t="s">
        <v>57</v>
      </c>
      <c r="C38" s="194" t="s">
        <v>58</v>
      </c>
      <c r="D38" s="165"/>
      <c r="E38" s="169"/>
      <c r="F38" s="172"/>
      <c r="G38" s="172">
        <f>SUMIF(AE39:AE53,"&lt;&gt;NOR",G39:G53)</f>
        <v>0</v>
      </c>
      <c r="H38" s="172"/>
      <c r="I38" s="172">
        <f>SUM(I39:I53)</f>
        <v>0</v>
      </c>
      <c r="J38" s="172"/>
      <c r="K38" s="172">
        <f>SUM(K39:K53)</f>
        <v>0</v>
      </c>
      <c r="L38" s="172"/>
      <c r="M38" s="172">
        <f>SUM(M39:M53)</f>
        <v>0</v>
      </c>
      <c r="N38" s="166"/>
      <c r="O38" s="166">
        <f>SUM(O39:O53)</f>
        <v>9.1188299999999991</v>
      </c>
      <c r="P38" s="166"/>
      <c r="Q38" s="166">
        <f>SUM(Q39:Q53)</f>
        <v>0</v>
      </c>
      <c r="R38" s="166"/>
      <c r="S38" s="166"/>
      <c r="T38" s="167"/>
      <c r="U38" s="166">
        <f>SUM(U39:U53)</f>
        <v>2728.42</v>
      </c>
      <c r="AE38" t="s">
        <v>97</v>
      </c>
    </row>
    <row r="39" spans="1:60" ht="22.5" outlineLevel="1" x14ac:dyDescent="0.2">
      <c r="A39" s="154">
        <v>29</v>
      </c>
      <c r="B39" s="160" t="s">
        <v>53</v>
      </c>
      <c r="C39" s="193" t="s">
        <v>132</v>
      </c>
      <c r="D39" s="162" t="s">
        <v>99</v>
      </c>
      <c r="E39" s="168">
        <v>20</v>
      </c>
      <c r="F39" s="170"/>
      <c r="G39" s="171">
        <f t="shared" ref="G39:G53" si="14">ROUND(E39*F39,2)</f>
        <v>0</v>
      </c>
      <c r="H39" s="170"/>
      <c r="I39" s="171">
        <f t="shared" ref="I39:I53" si="15">ROUND(E39*H39,2)</f>
        <v>0</v>
      </c>
      <c r="J39" s="170"/>
      <c r="K39" s="171">
        <f t="shared" ref="K39:K53" si="16">ROUND(E39*J39,2)</f>
        <v>0</v>
      </c>
      <c r="L39" s="171">
        <v>21</v>
      </c>
      <c r="M39" s="171">
        <f t="shared" ref="M39:M53" si="17">G39*(1+L39/100)</f>
        <v>0</v>
      </c>
      <c r="N39" s="163">
        <v>0</v>
      </c>
      <c r="O39" s="163">
        <f t="shared" ref="O39:O53" si="18">ROUND(E39*N39,5)</f>
        <v>0</v>
      </c>
      <c r="P39" s="163">
        <v>0</v>
      </c>
      <c r="Q39" s="163">
        <f t="shared" ref="Q39:Q53" si="19">ROUND(E39*P39,5)</f>
        <v>0</v>
      </c>
      <c r="R39" s="163"/>
      <c r="S39" s="163"/>
      <c r="T39" s="164">
        <v>0</v>
      </c>
      <c r="U39" s="163">
        <f t="shared" ref="U39:U53" si="20">ROUND(E39*T39,2)</f>
        <v>0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100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30</v>
      </c>
      <c r="B40" s="160" t="s">
        <v>53</v>
      </c>
      <c r="C40" s="193" t="s">
        <v>133</v>
      </c>
      <c r="D40" s="162" t="s">
        <v>109</v>
      </c>
      <c r="E40" s="168">
        <v>1.7</v>
      </c>
      <c r="F40" s="170"/>
      <c r="G40" s="171">
        <f t="shared" si="14"/>
        <v>0</v>
      </c>
      <c r="H40" s="170"/>
      <c r="I40" s="171">
        <f t="shared" si="15"/>
        <v>0</v>
      </c>
      <c r="J40" s="170"/>
      <c r="K40" s="171">
        <f t="shared" si="16"/>
        <v>0</v>
      </c>
      <c r="L40" s="171">
        <v>21</v>
      </c>
      <c r="M40" s="171">
        <f t="shared" si="17"/>
        <v>0</v>
      </c>
      <c r="N40" s="163">
        <v>0</v>
      </c>
      <c r="O40" s="163">
        <f t="shared" si="18"/>
        <v>0</v>
      </c>
      <c r="P40" s="163">
        <v>0</v>
      </c>
      <c r="Q40" s="163">
        <f t="shared" si="19"/>
        <v>0</v>
      </c>
      <c r="R40" s="163"/>
      <c r="S40" s="163"/>
      <c r="T40" s="164">
        <v>0</v>
      </c>
      <c r="U40" s="163">
        <f t="shared" si="20"/>
        <v>0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100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31</v>
      </c>
      <c r="B41" s="160" t="s">
        <v>53</v>
      </c>
      <c r="C41" s="193" t="s">
        <v>134</v>
      </c>
      <c r="D41" s="162" t="s">
        <v>111</v>
      </c>
      <c r="E41" s="168">
        <v>1</v>
      </c>
      <c r="F41" s="170"/>
      <c r="G41" s="171">
        <f t="shared" si="14"/>
        <v>0</v>
      </c>
      <c r="H41" s="170"/>
      <c r="I41" s="171">
        <f t="shared" si="15"/>
        <v>0</v>
      </c>
      <c r="J41" s="170"/>
      <c r="K41" s="171">
        <f t="shared" si="16"/>
        <v>0</v>
      </c>
      <c r="L41" s="171">
        <v>21</v>
      </c>
      <c r="M41" s="171">
        <f t="shared" si="17"/>
        <v>0</v>
      </c>
      <c r="N41" s="163">
        <v>0</v>
      </c>
      <c r="O41" s="163">
        <f t="shared" si="18"/>
        <v>0</v>
      </c>
      <c r="P41" s="163">
        <v>0</v>
      </c>
      <c r="Q41" s="163">
        <f t="shared" si="19"/>
        <v>0</v>
      </c>
      <c r="R41" s="163"/>
      <c r="S41" s="163"/>
      <c r="T41" s="164">
        <v>0</v>
      </c>
      <c r="U41" s="163">
        <f t="shared" si="20"/>
        <v>0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100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>
        <v>32</v>
      </c>
      <c r="B42" s="160" t="s">
        <v>53</v>
      </c>
      <c r="C42" s="193" t="s">
        <v>135</v>
      </c>
      <c r="D42" s="162" t="s">
        <v>109</v>
      </c>
      <c r="E42" s="168">
        <v>1.7</v>
      </c>
      <c r="F42" s="170"/>
      <c r="G42" s="171">
        <f t="shared" si="14"/>
        <v>0</v>
      </c>
      <c r="H42" s="170"/>
      <c r="I42" s="171">
        <f t="shared" si="15"/>
        <v>0</v>
      </c>
      <c r="J42" s="170"/>
      <c r="K42" s="171">
        <f t="shared" si="16"/>
        <v>0</v>
      </c>
      <c r="L42" s="171">
        <v>21</v>
      </c>
      <c r="M42" s="171">
        <f t="shared" si="17"/>
        <v>0</v>
      </c>
      <c r="N42" s="163">
        <v>0</v>
      </c>
      <c r="O42" s="163">
        <f t="shared" si="18"/>
        <v>0</v>
      </c>
      <c r="P42" s="163">
        <v>0</v>
      </c>
      <c r="Q42" s="163">
        <f t="shared" si="19"/>
        <v>0</v>
      </c>
      <c r="R42" s="163"/>
      <c r="S42" s="163"/>
      <c r="T42" s="164">
        <v>0</v>
      </c>
      <c r="U42" s="163">
        <f t="shared" si="20"/>
        <v>0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100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33</v>
      </c>
      <c r="B43" s="160" t="s">
        <v>53</v>
      </c>
      <c r="C43" s="193" t="s">
        <v>136</v>
      </c>
      <c r="D43" s="162" t="s">
        <v>109</v>
      </c>
      <c r="E43" s="168">
        <v>1.7</v>
      </c>
      <c r="F43" s="170"/>
      <c r="G43" s="171">
        <f t="shared" si="14"/>
        <v>0</v>
      </c>
      <c r="H43" s="170"/>
      <c r="I43" s="171">
        <f t="shared" si="15"/>
        <v>0</v>
      </c>
      <c r="J43" s="170"/>
      <c r="K43" s="171">
        <f t="shared" si="16"/>
        <v>0</v>
      </c>
      <c r="L43" s="171">
        <v>21</v>
      </c>
      <c r="M43" s="171">
        <f t="shared" si="17"/>
        <v>0</v>
      </c>
      <c r="N43" s="163">
        <v>0</v>
      </c>
      <c r="O43" s="163">
        <f t="shared" si="18"/>
        <v>0</v>
      </c>
      <c r="P43" s="163">
        <v>0</v>
      </c>
      <c r="Q43" s="163">
        <f t="shared" si="19"/>
        <v>0</v>
      </c>
      <c r="R43" s="163"/>
      <c r="S43" s="163"/>
      <c r="T43" s="164">
        <v>0</v>
      </c>
      <c r="U43" s="163">
        <f t="shared" si="20"/>
        <v>0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100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 x14ac:dyDescent="0.2">
      <c r="A44" s="154">
        <v>34</v>
      </c>
      <c r="B44" s="160" t="s">
        <v>53</v>
      </c>
      <c r="C44" s="193" t="s">
        <v>137</v>
      </c>
      <c r="D44" s="162" t="s">
        <v>128</v>
      </c>
      <c r="E44" s="168">
        <v>24.7</v>
      </c>
      <c r="F44" s="170"/>
      <c r="G44" s="171">
        <f t="shared" si="14"/>
        <v>0</v>
      </c>
      <c r="H44" s="170"/>
      <c r="I44" s="171">
        <f t="shared" si="15"/>
        <v>0</v>
      </c>
      <c r="J44" s="170"/>
      <c r="K44" s="171">
        <f t="shared" si="16"/>
        <v>0</v>
      </c>
      <c r="L44" s="171">
        <v>21</v>
      </c>
      <c r="M44" s="171">
        <f t="shared" si="17"/>
        <v>0</v>
      </c>
      <c r="N44" s="163">
        <v>1.387E-2</v>
      </c>
      <c r="O44" s="163">
        <f t="shared" si="18"/>
        <v>0.34259000000000001</v>
      </c>
      <c r="P44" s="163">
        <v>0</v>
      </c>
      <c r="Q44" s="163">
        <f t="shared" si="19"/>
        <v>0</v>
      </c>
      <c r="R44" s="163"/>
      <c r="S44" s="163"/>
      <c r="T44" s="164">
        <v>4.1500000000000004</v>
      </c>
      <c r="U44" s="163">
        <f t="shared" si="20"/>
        <v>102.51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100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35</v>
      </c>
      <c r="B45" s="160" t="s">
        <v>53</v>
      </c>
      <c r="C45" s="193" t="s">
        <v>138</v>
      </c>
      <c r="D45" s="162" t="s">
        <v>128</v>
      </c>
      <c r="E45" s="168">
        <v>13</v>
      </c>
      <c r="F45" s="170"/>
      <c r="G45" s="171">
        <f t="shared" si="14"/>
        <v>0</v>
      </c>
      <c r="H45" s="170"/>
      <c r="I45" s="171">
        <f t="shared" si="15"/>
        <v>0</v>
      </c>
      <c r="J45" s="170"/>
      <c r="K45" s="171">
        <f t="shared" si="16"/>
        <v>0</v>
      </c>
      <c r="L45" s="171">
        <v>21</v>
      </c>
      <c r="M45" s="171">
        <f t="shared" si="17"/>
        <v>0</v>
      </c>
      <c r="N45" s="163">
        <v>1.387E-2</v>
      </c>
      <c r="O45" s="163">
        <f t="shared" si="18"/>
        <v>0.18031</v>
      </c>
      <c r="P45" s="163">
        <v>0</v>
      </c>
      <c r="Q45" s="163">
        <f t="shared" si="19"/>
        <v>0</v>
      </c>
      <c r="R45" s="163"/>
      <c r="S45" s="163"/>
      <c r="T45" s="164">
        <v>4.1500000000000004</v>
      </c>
      <c r="U45" s="163">
        <f t="shared" si="20"/>
        <v>53.95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100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54">
        <v>36</v>
      </c>
      <c r="B46" s="160" t="s">
        <v>53</v>
      </c>
      <c r="C46" s="193" t="s">
        <v>139</v>
      </c>
      <c r="D46" s="162" t="s">
        <v>111</v>
      </c>
      <c r="E46" s="168">
        <v>2</v>
      </c>
      <c r="F46" s="170"/>
      <c r="G46" s="171">
        <f t="shared" si="14"/>
        <v>0</v>
      </c>
      <c r="H46" s="170"/>
      <c r="I46" s="171">
        <f t="shared" si="15"/>
        <v>0</v>
      </c>
      <c r="J46" s="170"/>
      <c r="K46" s="171">
        <f t="shared" si="16"/>
        <v>0</v>
      </c>
      <c r="L46" s="171">
        <v>21</v>
      </c>
      <c r="M46" s="171">
        <f t="shared" si="17"/>
        <v>0</v>
      </c>
      <c r="N46" s="163">
        <v>1.387E-2</v>
      </c>
      <c r="O46" s="163">
        <f t="shared" si="18"/>
        <v>2.7740000000000001E-2</v>
      </c>
      <c r="P46" s="163">
        <v>0</v>
      </c>
      <c r="Q46" s="163">
        <f t="shared" si="19"/>
        <v>0</v>
      </c>
      <c r="R46" s="163"/>
      <c r="S46" s="163"/>
      <c r="T46" s="164">
        <v>4.1500000000000004</v>
      </c>
      <c r="U46" s="163">
        <f t="shared" si="20"/>
        <v>8.3000000000000007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100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 x14ac:dyDescent="0.2">
      <c r="A47" s="154">
        <v>37</v>
      </c>
      <c r="B47" s="160" t="s">
        <v>53</v>
      </c>
      <c r="C47" s="193" t="s">
        <v>140</v>
      </c>
      <c r="D47" s="162" t="s">
        <v>128</v>
      </c>
      <c r="E47" s="168">
        <v>63.75</v>
      </c>
      <c r="F47" s="170"/>
      <c r="G47" s="171">
        <f t="shared" si="14"/>
        <v>0</v>
      </c>
      <c r="H47" s="170"/>
      <c r="I47" s="171">
        <f t="shared" si="15"/>
        <v>0</v>
      </c>
      <c r="J47" s="170"/>
      <c r="K47" s="171">
        <f t="shared" si="16"/>
        <v>0</v>
      </c>
      <c r="L47" s="171">
        <v>21</v>
      </c>
      <c r="M47" s="171">
        <f t="shared" si="17"/>
        <v>0</v>
      </c>
      <c r="N47" s="163">
        <v>1.387E-2</v>
      </c>
      <c r="O47" s="163">
        <f t="shared" si="18"/>
        <v>0.88421000000000005</v>
      </c>
      <c r="P47" s="163">
        <v>0</v>
      </c>
      <c r="Q47" s="163">
        <f t="shared" si="19"/>
        <v>0</v>
      </c>
      <c r="R47" s="163"/>
      <c r="S47" s="163"/>
      <c r="T47" s="164">
        <v>4.1500000000000004</v>
      </c>
      <c r="U47" s="163">
        <f t="shared" si="20"/>
        <v>264.56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100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154">
        <v>38</v>
      </c>
      <c r="B48" s="160" t="s">
        <v>53</v>
      </c>
      <c r="C48" s="193" t="s">
        <v>141</v>
      </c>
      <c r="D48" s="162" t="s">
        <v>111</v>
      </c>
      <c r="E48" s="168">
        <v>19</v>
      </c>
      <c r="F48" s="170"/>
      <c r="G48" s="171">
        <f t="shared" si="14"/>
        <v>0</v>
      </c>
      <c r="H48" s="170"/>
      <c r="I48" s="171">
        <f t="shared" si="15"/>
        <v>0</v>
      </c>
      <c r="J48" s="170"/>
      <c r="K48" s="171">
        <f t="shared" si="16"/>
        <v>0</v>
      </c>
      <c r="L48" s="171">
        <v>21</v>
      </c>
      <c r="M48" s="171">
        <f t="shared" si="17"/>
        <v>0</v>
      </c>
      <c r="N48" s="163">
        <v>1.387E-2</v>
      </c>
      <c r="O48" s="163">
        <f t="shared" si="18"/>
        <v>0.26352999999999999</v>
      </c>
      <c r="P48" s="163">
        <v>0</v>
      </c>
      <c r="Q48" s="163">
        <f t="shared" si="19"/>
        <v>0</v>
      </c>
      <c r="R48" s="163"/>
      <c r="S48" s="163"/>
      <c r="T48" s="164">
        <v>4.1500000000000004</v>
      </c>
      <c r="U48" s="163">
        <f t="shared" si="20"/>
        <v>78.849999999999994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100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ht="22.5" outlineLevel="1" x14ac:dyDescent="0.2">
      <c r="A49" s="154">
        <v>39</v>
      </c>
      <c r="B49" s="160" t="s">
        <v>53</v>
      </c>
      <c r="C49" s="193" t="s">
        <v>142</v>
      </c>
      <c r="D49" s="162" t="s">
        <v>128</v>
      </c>
      <c r="E49" s="168">
        <v>130</v>
      </c>
      <c r="F49" s="170"/>
      <c r="G49" s="171">
        <f t="shared" si="14"/>
        <v>0</v>
      </c>
      <c r="H49" s="170"/>
      <c r="I49" s="171">
        <f t="shared" si="15"/>
        <v>0</v>
      </c>
      <c r="J49" s="170"/>
      <c r="K49" s="171">
        <f t="shared" si="16"/>
        <v>0</v>
      </c>
      <c r="L49" s="171">
        <v>21</v>
      </c>
      <c r="M49" s="171">
        <f t="shared" si="17"/>
        <v>0</v>
      </c>
      <c r="N49" s="163">
        <v>1.387E-2</v>
      </c>
      <c r="O49" s="163">
        <f t="shared" si="18"/>
        <v>1.8030999999999999</v>
      </c>
      <c r="P49" s="163">
        <v>0</v>
      </c>
      <c r="Q49" s="163">
        <f t="shared" si="19"/>
        <v>0</v>
      </c>
      <c r="R49" s="163"/>
      <c r="S49" s="163"/>
      <c r="T49" s="164">
        <v>4.1500000000000004</v>
      </c>
      <c r="U49" s="163">
        <f t="shared" si="20"/>
        <v>539.5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100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40</v>
      </c>
      <c r="B50" s="160" t="s">
        <v>53</v>
      </c>
      <c r="C50" s="193" t="s">
        <v>143</v>
      </c>
      <c r="D50" s="162" t="s">
        <v>144</v>
      </c>
      <c r="E50" s="168">
        <v>385</v>
      </c>
      <c r="F50" s="170"/>
      <c r="G50" s="171">
        <f t="shared" si="14"/>
        <v>0</v>
      </c>
      <c r="H50" s="170"/>
      <c r="I50" s="171">
        <f t="shared" si="15"/>
        <v>0</v>
      </c>
      <c r="J50" s="170"/>
      <c r="K50" s="171">
        <f t="shared" si="16"/>
        <v>0</v>
      </c>
      <c r="L50" s="171">
        <v>21</v>
      </c>
      <c r="M50" s="171">
        <f t="shared" si="17"/>
        <v>0</v>
      </c>
      <c r="N50" s="163">
        <v>1.387E-2</v>
      </c>
      <c r="O50" s="163">
        <f t="shared" si="18"/>
        <v>5.33995</v>
      </c>
      <c r="P50" s="163">
        <v>0</v>
      </c>
      <c r="Q50" s="163">
        <f t="shared" si="19"/>
        <v>0</v>
      </c>
      <c r="R50" s="163"/>
      <c r="S50" s="163"/>
      <c r="T50" s="164">
        <v>4.1500000000000004</v>
      </c>
      <c r="U50" s="163">
        <f t="shared" si="20"/>
        <v>1597.75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100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22.5" outlineLevel="1" x14ac:dyDescent="0.2">
      <c r="A51" s="154">
        <v>41</v>
      </c>
      <c r="B51" s="160" t="s">
        <v>53</v>
      </c>
      <c r="C51" s="193" t="s">
        <v>145</v>
      </c>
      <c r="D51" s="162" t="s">
        <v>111</v>
      </c>
      <c r="E51" s="168">
        <v>19</v>
      </c>
      <c r="F51" s="170"/>
      <c r="G51" s="171">
        <f t="shared" si="14"/>
        <v>0</v>
      </c>
      <c r="H51" s="170"/>
      <c r="I51" s="171">
        <f t="shared" si="15"/>
        <v>0</v>
      </c>
      <c r="J51" s="170"/>
      <c r="K51" s="171">
        <f t="shared" si="16"/>
        <v>0</v>
      </c>
      <c r="L51" s="171">
        <v>21</v>
      </c>
      <c r="M51" s="171">
        <f t="shared" si="17"/>
        <v>0</v>
      </c>
      <c r="N51" s="163">
        <v>1.387E-2</v>
      </c>
      <c r="O51" s="163">
        <f t="shared" si="18"/>
        <v>0.26352999999999999</v>
      </c>
      <c r="P51" s="163">
        <v>0</v>
      </c>
      <c r="Q51" s="163">
        <f t="shared" si="19"/>
        <v>0</v>
      </c>
      <c r="R51" s="163"/>
      <c r="S51" s="163"/>
      <c r="T51" s="164">
        <v>4.1500000000000004</v>
      </c>
      <c r="U51" s="163">
        <f t="shared" si="20"/>
        <v>78.849999999999994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100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42</v>
      </c>
      <c r="B52" s="160" t="s">
        <v>53</v>
      </c>
      <c r="C52" s="193" t="s">
        <v>146</v>
      </c>
      <c r="D52" s="162" t="s">
        <v>111</v>
      </c>
      <c r="E52" s="168">
        <v>1</v>
      </c>
      <c r="F52" s="170"/>
      <c r="G52" s="171">
        <f t="shared" si="14"/>
        <v>0</v>
      </c>
      <c r="H52" s="170"/>
      <c r="I52" s="171">
        <f t="shared" si="15"/>
        <v>0</v>
      </c>
      <c r="J52" s="170"/>
      <c r="K52" s="171">
        <f t="shared" si="16"/>
        <v>0</v>
      </c>
      <c r="L52" s="171">
        <v>21</v>
      </c>
      <c r="M52" s="171">
        <f t="shared" si="17"/>
        <v>0</v>
      </c>
      <c r="N52" s="163">
        <v>1.387E-2</v>
      </c>
      <c r="O52" s="163">
        <f t="shared" si="18"/>
        <v>1.387E-2</v>
      </c>
      <c r="P52" s="163">
        <v>0</v>
      </c>
      <c r="Q52" s="163">
        <f t="shared" si="19"/>
        <v>0</v>
      </c>
      <c r="R52" s="163"/>
      <c r="S52" s="163"/>
      <c r="T52" s="164">
        <v>4.1500000000000004</v>
      </c>
      <c r="U52" s="163">
        <f t="shared" si="20"/>
        <v>4.1500000000000004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100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43</v>
      </c>
      <c r="B53" s="160" t="s">
        <v>53</v>
      </c>
      <c r="C53" s="193" t="s">
        <v>147</v>
      </c>
      <c r="D53" s="162" t="s">
        <v>148</v>
      </c>
      <c r="E53" s="168">
        <v>1</v>
      </c>
      <c r="F53" s="170"/>
      <c r="G53" s="171">
        <f t="shared" si="14"/>
        <v>0</v>
      </c>
      <c r="H53" s="170"/>
      <c r="I53" s="171">
        <f t="shared" si="15"/>
        <v>0</v>
      </c>
      <c r="J53" s="170"/>
      <c r="K53" s="171">
        <f t="shared" si="16"/>
        <v>0</v>
      </c>
      <c r="L53" s="171">
        <v>21</v>
      </c>
      <c r="M53" s="171">
        <f t="shared" si="17"/>
        <v>0</v>
      </c>
      <c r="N53" s="163">
        <v>0</v>
      </c>
      <c r="O53" s="163">
        <f t="shared" si="18"/>
        <v>0</v>
      </c>
      <c r="P53" s="163">
        <v>0</v>
      </c>
      <c r="Q53" s="163">
        <f t="shared" si="19"/>
        <v>0</v>
      </c>
      <c r="R53" s="163"/>
      <c r="S53" s="163"/>
      <c r="T53" s="164">
        <v>0</v>
      </c>
      <c r="U53" s="163">
        <f t="shared" si="20"/>
        <v>0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100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x14ac:dyDescent="0.2">
      <c r="A54" s="155" t="s">
        <v>96</v>
      </c>
      <c r="B54" s="161" t="s">
        <v>59</v>
      </c>
      <c r="C54" s="194" t="s">
        <v>60</v>
      </c>
      <c r="D54" s="165"/>
      <c r="E54" s="169"/>
      <c r="F54" s="172"/>
      <c r="G54" s="172">
        <f>SUMIF(AE55:AE66,"&lt;&gt;NOR",G55:G66)</f>
        <v>0</v>
      </c>
      <c r="H54" s="172"/>
      <c r="I54" s="172">
        <f>SUM(I55:I66)</f>
        <v>0</v>
      </c>
      <c r="J54" s="172"/>
      <c r="K54" s="172">
        <f>SUM(K55:K66)</f>
        <v>0</v>
      </c>
      <c r="L54" s="172"/>
      <c r="M54" s="172">
        <f>SUM(M55:M66)</f>
        <v>0</v>
      </c>
      <c r="N54" s="166"/>
      <c r="O54" s="166">
        <f>SUM(O55:O66)</f>
        <v>0</v>
      </c>
      <c r="P54" s="166"/>
      <c r="Q54" s="166">
        <f>SUM(Q55:Q66)</f>
        <v>0</v>
      </c>
      <c r="R54" s="166"/>
      <c r="S54" s="166"/>
      <c r="T54" s="167"/>
      <c r="U54" s="166">
        <f>SUM(U55:U66)</f>
        <v>0</v>
      </c>
      <c r="AE54" t="s">
        <v>97</v>
      </c>
    </row>
    <row r="55" spans="1:60" ht="22.5" outlineLevel="1" x14ac:dyDescent="0.2">
      <c r="A55" s="154">
        <v>44</v>
      </c>
      <c r="B55" s="160" t="s">
        <v>53</v>
      </c>
      <c r="C55" s="193" t="s">
        <v>149</v>
      </c>
      <c r="D55" s="162" t="s">
        <v>99</v>
      </c>
      <c r="E55" s="168">
        <v>266.14999999999998</v>
      </c>
      <c r="F55" s="170"/>
      <c r="G55" s="171">
        <f t="shared" ref="G55:G66" si="21">ROUND(E55*F55,2)</f>
        <v>0</v>
      </c>
      <c r="H55" s="170"/>
      <c r="I55" s="171">
        <f t="shared" ref="I55:I66" si="22">ROUND(E55*H55,2)</f>
        <v>0</v>
      </c>
      <c r="J55" s="170"/>
      <c r="K55" s="171">
        <f t="shared" ref="K55:K66" si="23">ROUND(E55*J55,2)</f>
        <v>0</v>
      </c>
      <c r="L55" s="171">
        <v>21</v>
      </c>
      <c r="M55" s="171">
        <f t="shared" ref="M55:M66" si="24">G55*(1+L55/100)</f>
        <v>0</v>
      </c>
      <c r="N55" s="163">
        <v>0</v>
      </c>
      <c r="O55" s="163">
        <f t="shared" ref="O55:O66" si="25">ROUND(E55*N55,5)</f>
        <v>0</v>
      </c>
      <c r="P55" s="163">
        <v>0</v>
      </c>
      <c r="Q55" s="163">
        <f t="shared" ref="Q55:Q66" si="26">ROUND(E55*P55,5)</f>
        <v>0</v>
      </c>
      <c r="R55" s="163"/>
      <c r="S55" s="163"/>
      <c r="T55" s="164">
        <v>0</v>
      </c>
      <c r="U55" s="163">
        <f t="shared" ref="U55:U66" si="27">ROUND(E55*T55,2)</f>
        <v>0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100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ht="22.5" outlineLevel="1" x14ac:dyDescent="0.2">
      <c r="A56" s="154">
        <v>45</v>
      </c>
      <c r="B56" s="160" t="s">
        <v>53</v>
      </c>
      <c r="C56" s="193" t="s">
        <v>150</v>
      </c>
      <c r="D56" s="162" t="s">
        <v>99</v>
      </c>
      <c r="E56" s="168">
        <v>61.8</v>
      </c>
      <c r="F56" s="170"/>
      <c r="G56" s="171">
        <f t="shared" si="21"/>
        <v>0</v>
      </c>
      <c r="H56" s="170"/>
      <c r="I56" s="171">
        <f t="shared" si="22"/>
        <v>0</v>
      </c>
      <c r="J56" s="170"/>
      <c r="K56" s="171">
        <f t="shared" si="23"/>
        <v>0</v>
      </c>
      <c r="L56" s="171">
        <v>21</v>
      </c>
      <c r="M56" s="171">
        <f t="shared" si="24"/>
        <v>0</v>
      </c>
      <c r="N56" s="163">
        <v>0</v>
      </c>
      <c r="O56" s="163">
        <f t="shared" si="25"/>
        <v>0</v>
      </c>
      <c r="P56" s="163">
        <v>0</v>
      </c>
      <c r="Q56" s="163">
        <f t="shared" si="26"/>
        <v>0</v>
      </c>
      <c r="R56" s="163"/>
      <c r="S56" s="163"/>
      <c r="T56" s="164">
        <v>0</v>
      </c>
      <c r="U56" s="163">
        <f t="shared" si="27"/>
        <v>0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100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22.5" outlineLevel="1" x14ac:dyDescent="0.2">
      <c r="A57" s="154">
        <v>46</v>
      </c>
      <c r="B57" s="160" t="s">
        <v>53</v>
      </c>
      <c r="C57" s="193" t="s">
        <v>151</v>
      </c>
      <c r="D57" s="162" t="s">
        <v>99</v>
      </c>
      <c r="E57" s="168">
        <v>163.25</v>
      </c>
      <c r="F57" s="170"/>
      <c r="G57" s="171">
        <f t="shared" si="21"/>
        <v>0</v>
      </c>
      <c r="H57" s="170"/>
      <c r="I57" s="171">
        <f t="shared" si="22"/>
        <v>0</v>
      </c>
      <c r="J57" s="170"/>
      <c r="K57" s="171">
        <f t="shared" si="23"/>
        <v>0</v>
      </c>
      <c r="L57" s="171">
        <v>21</v>
      </c>
      <c r="M57" s="171">
        <f t="shared" si="24"/>
        <v>0</v>
      </c>
      <c r="N57" s="163">
        <v>0</v>
      </c>
      <c r="O57" s="163">
        <f t="shared" si="25"/>
        <v>0</v>
      </c>
      <c r="P57" s="163">
        <v>0</v>
      </c>
      <c r="Q57" s="163">
        <f t="shared" si="26"/>
        <v>0</v>
      </c>
      <c r="R57" s="163"/>
      <c r="S57" s="163"/>
      <c r="T57" s="164">
        <v>0</v>
      </c>
      <c r="U57" s="163">
        <f t="shared" si="27"/>
        <v>0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100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54">
        <v>47</v>
      </c>
      <c r="B58" s="160" t="s">
        <v>53</v>
      </c>
      <c r="C58" s="193" t="s">
        <v>152</v>
      </c>
      <c r="D58" s="162" t="s">
        <v>99</v>
      </c>
      <c r="E58" s="168">
        <v>41.1</v>
      </c>
      <c r="F58" s="170"/>
      <c r="G58" s="171">
        <f t="shared" si="21"/>
        <v>0</v>
      </c>
      <c r="H58" s="170"/>
      <c r="I58" s="171">
        <f t="shared" si="22"/>
        <v>0</v>
      </c>
      <c r="J58" s="170"/>
      <c r="K58" s="171">
        <f t="shared" si="23"/>
        <v>0</v>
      </c>
      <c r="L58" s="171">
        <v>21</v>
      </c>
      <c r="M58" s="171">
        <f t="shared" si="24"/>
        <v>0</v>
      </c>
      <c r="N58" s="163">
        <v>0</v>
      </c>
      <c r="O58" s="163">
        <f t="shared" si="25"/>
        <v>0</v>
      </c>
      <c r="P58" s="163">
        <v>0</v>
      </c>
      <c r="Q58" s="163">
        <f t="shared" si="26"/>
        <v>0</v>
      </c>
      <c r="R58" s="163"/>
      <c r="S58" s="163"/>
      <c r="T58" s="164">
        <v>0</v>
      </c>
      <c r="U58" s="163">
        <f t="shared" si="27"/>
        <v>0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100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48</v>
      </c>
      <c r="B59" s="160" t="s">
        <v>53</v>
      </c>
      <c r="C59" s="193" t="s">
        <v>153</v>
      </c>
      <c r="D59" s="162" t="s">
        <v>99</v>
      </c>
      <c r="E59" s="168">
        <v>266.14999999999998</v>
      </c>
      <c r="F59" s="170"/>
      <c r="G59" s="171">
        <f t="shared" si="21"/>
        <v>0</v>
      </c>
      <c r="H59" s="170"/>
      <c r="I59" s="171">
        <f t="shared" si="22"/>
        <v>0</v>
      </c>
      <c r="J59" s="170"/>
      <c r="K59" s="171">
        <f t="shared" si="23"/>
        <v>0</v>
      </c>
      <c r="L59" s="171">
        <v>21</v>
      </c>
      <c r="M59" s="171">
        <f t="shared" si="24"/>
        <v>0</v>
      </c>
      <c r="N59" s="163">
        <v>0</v>
      </c>
      <c r="O59" s="163">
        <f t="shared" si="25"/>
        <v>0</v>
      </c>
      <c r="P59" s="163">
        <v>0</v>
      </c>
      <c r="Q59" s="163">
        <f t="shared" si="26"/>
        <v>0</v>
      </c>
      <c r="R59" s="163"/>
      <c r="S59" s="163"/>
      <c r="T59" s="164">
        <v>0</v>
      </c>
      <c r="U59" s="163">
        <f t="shared" si="27"/>
        <v>0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100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49</v>
      </c>
      <c r="B60" s="160" t="s">
        <v>53</v>
      </c>
      <c r="C60" s="193" t="s">
        <v>154</v>
      </c>
      <c r="D60" s="162" t="s">
        <v>111</v>
      </c>
      <c r="E60" s="168">
        <v>6504</v>
      </c>
      <c r="F60" s="170"/>
      <c r="G60" s="171">
        <f t="shared" si="21"/>
        <v>0</v>
      </c>
      <c r="H60" s="170"/>
      <c r="I60" s="171">
        <f t="shared" si="22"/>
        <v>0</v>
      </c>
      <c r="J60" s="170"/>
      <c r="K60" s="171">
        <f t="shared" si="23"/>
        <v>0</v>
      </c>
      <c r="L60" s="171">
        <v>21</v>
      </c>
      <c r="M60" s="171">
        <f t="shared" si="24"/>
        <v>0</v>
      </c>
      <c r="N60" s="163">
        <v>0</v>
      </c>
      <c r="O60" s="163">
        <f t="shared" si="25"/>
        <v>0</v>
      </c>
      <c r="P60" s="163">
        <v>0</v>
      </c>
      <c r="Q60" s="163">
        <f t="shared" si="26"/>
        <v>0</v>
      </c>
      <c r="R60" s="163"/>
      <c r="S60" s="163"/>
      <c r="T60" s="164">
        <v>0</v>
      </c>
      <c r="U60" s="163">
        <f t="shared" si="27"/>
        <v>0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100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154">
        <v>50</v>
      </c>
      <c r="B61" s="160" t="s">
        <v>53</v>
      </c>
      <c r="C61" s="193" t="s">
        <v>155</v>
      </c>
      <c r="D61" s="162" t="s">
        <v>99</v>
      </c>
      <c r="E61" s="168">
        <v>266.14999999999998</v>
      </c>
      <c r="F61" s="170"/>
      <c r="G61" s="171">
        <f t="shared" si="21"/>
        <v>0</v>
      </c>
      <c r="H61" s="170"/>
      <c r="I61" s="171">
        <f t="shared" si="22"/>
        <v>0</v>
      </c>
      <c r="J61" s="170"/>
      <c r="K61" s="171">
        <f t="shared" si="23"/>
        <v>0</v>
      </c>
      <c r="L61" s="171">
        <v>21</v>
      </c>
      <c r="M61" s="171">
        <f t="shared" si="24"/>
        <v>0</v>
      </c>
      <c r="N61" s="163">
        <v>0</v>
      </c>
      <c r="O61" s="163">
        <f t="shared" si="25"/>
        <v>0</v>
      </c>
      <c r="P61" s="163">
        <v>0</v>
      </c>
      <c r="Q61" s="163">
        <f t="shared" si="26"/>
        <v>0</v>
      </c>
      <c r="R61" s="163"/>
      <c r="S61" s="163"/>
      <c r="T61" s="164">
        <v>0</v>
      </c>
      <c r="U61" s="163">
        <f t="shared" si="27"/>
        <v>0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100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 x14ac:dyDescent="0.2">
      <c r="A62" s="154">
        <v>51</v>
      </c>
      <c r="B62" s="160" t="s">
        <v>53</v>
      </c>
      <c r="C62" s="193" t="s">
        <v>156</v>
      </c>
      <c r="D62" s="162" t="s">
        <v>157</v>
      </c>
      <c r="E62" s="168">
        <v>3992</v>
      </c>
      <c r="F62" s="170"/>
      <c r="G62" s="171">
        <f t="shared" si="21"/>
        <v>0</v>
      </c>
      <c r="H62" s="170"/>
      <c r="I62" s="171">
        <f t="shared" si="22"/>
        <v>0</v>
      </c>
      <c r="J62" s="170"/>
      <c r="K62" s="171">
        <f t="shared" si="23"/>
        <v>0</v>
      </c>
      <c r="L62" s="171">
        <v>21</v>
      </c>
      <c r="M62" s="171">
        <f t="shared" si="24"/>
        <v>0</v>
      </c>
      <c r="N62" s="163">
        <v>0</v>
      </c>
      <c r="O62" s="163">
        <f t="shared" si="25"/>
        <v>0</v>
      </c>
      <c r="P62" s="163">
        <v>0</v>
      </c>
      <c r="Q62" s="163">
        <f t="shared" si="26"/>
        <v>0</v>
      </c>
      <c r="R62" s="163"/>
      <c r="S62" s="163"/>
      <c r="T62" s="164">
        <v>0</v>
      </c>
      <c r="U62" s="163">
        <f t="shared" si="27"/>
        <v>0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100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52</v>
      </c>
      <c r="B63" s="160" t="s">
        <v>53</v>
      </c>
      <c r="C63" s="193" t="s">
        <v>158</v>
      </c>
      <c r="D63" s="162" t="s">
        <v>111</v>
      </c>
      <c r="E63" s="168">
        <v>6504</v>
      </c>
      <c r="F63" s="170"/>
      <c r="G63" s="171">
        <f t="shared" si="21"/>
        <v>0</v>
      </c>
      <c r="H63" s="170"/>
      <c r="I63" s="171">
        <f t="shared" si="22"/>
        <v>0</v>
      </c>
      <c r="J63" s="170"/>
      <c r="K63" s="171">
        <f t="shared" si="23"/>
        <v>0</v>
      </c>
      <c r="L63" s="171">
        <v>21</v>
      </c>
      <c r="M63" s="171">
        <f t="shared" si="24"/>
        <v>0</v>
      </c>
      <c r="N63" s="163">
        <v>0</v>
      </c>
      <c r="O63" s="163">
        <f t="shared" si="25"/>
        <v>0</v>
      </c>
      <c r="P63" s="163">
        <v>0</v>
      </c>
      <c r="Q63" s="163">
        <f t="shared" si="26"/>
        <v>0</v>
      </c>
      <c r="R63" s="163"/>
      <c r="S63" s="163"/>
      <c r="T63" s="164">
        <v>0</v>
      </c>
      <c r="U63" s="163">
        <f t="shared" si="27"/>
        <v>0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100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53</v>
      </c>
      <c r="B64" s="160" t="s">
        <v>53</v>
      </c>
      <c r="C64" s="193" t="s">
        <v>159</v>
      </c>
      <c r="D64" s="162" t="s">
        <v>99</v>
      </c>
      <c r="E64" s="168">
        <v>266.14999999999998</v>
      </c>
      <c r="F64" s="170"/>
      <c r="G64" s="171">
        <f t="shared" si="21"/>
        <v>0</v>
      </c>
      <c r="H64" s="170"/>
      <c r="I64" s="171">
        <f t="shared" si="22"/>
        <v>0</v>
      </c>
      <c r="J64" s="170"/>
      <c r="K64" s="171">
        <f t="shared" si="23"/>
        <v>0</v>
      </c>
      <c r="L64" s="171">
        <v>21</v>
      </c>
      <c r="M64" s="171">
        <f t="shared" si="24"/>
        <v>0</v>
      </c>
      <c r="N64" s="163">
        <v>0</v>
      </c>
      <c r="O64" s="163">
        <f t="shared" si="25"/>
        <v>0</v>
      </c>
      <c r="P64" s="163">
        <v>0</v>
      </c>
      <c r="Q64" s="163">
        <f t="shared" si="26"/>
        <v>0</v>
      </c>
      <c r="R64" s="163"/>
      <c r="S64" s="163"/>
      <c r="T64" s="164">
        <v>0</v>
      </c>
      <c r="U64" s="163">
        <f t="shared" si="27"/>
        <v>0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100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54</v>
      </c>
      <c r="B65" s="160" t="s">
        <v>53</v>
      </c>
      <c r="C65" s="193" t="s">
        <v>160</v>
      </c>
      <c r="D65" s="162" t="s">
        <v>0</v>
      </c>
      <c r="E65" s="168">
        <v>2</v>
      </c>
      <c r="F65" s="170"/>
      <c r="G65" s="171">
        <f t="shared" si="21"/>
        <v>0</v>
      </c>
      <c r="H65" s="170"/>
      <c r="I65" s="171">
        <f t="shared" si="22"/>
        <v>0</v>
      </c>
      <c r="J65" s="170"/>
      <c r="K65" s="171">
        <f t="shared" si="23"/>
        <v>0</v>
      </c>
      <c r="L65" s="171">
        <v>21</v>
      </c>
      <c r="M65" s="171">
        <f t="shared" si="24"/>
        <v>0</v>
      </c>
      <c r="N65" s="163">
        <v>0</v>
      </c>
      <c r="O65" s="163">
        <f t="shared" si="25"/>
        <v>0</v>
      </c>
      <c r="P65" s="163">
        <v>0</v>
      </c>
      <c r="Q65" s="163">
        <f t="shared" si="26"/>
        <v>0</v>
      </c>
      <c r="R65" s="163"/>
      <c r="S65" s="163"/>
      <c r="T65" s="164">
        <v>0</v>
      </c>
      <c r="U65" s="163">
        <f t="shared" si="27"/>
        <v>0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100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>
        <v>55</v>
      </c>
      <c r="B66" s="160" t="s">
        <v>53</v>
      </c>
      <c r="C66" s="193" t="s">
        <v>147</v>
      </c>
      <c r="D66" s="162" t="s">
        <v>148</v>
      </c>
      <c r="E66" s="168">
        <v>1</v>
      </c>
      <c r="F66" s="170"/>
      <c r="G66" s="171">
        <f t="shared" si="21"/>
        <v>0</v>
      </c>
      <c r="H66" s="170"/>
      <c r="I66" s="171">
        <f t="shared" si="22"/>
        <v>0</v>
      </c>
      <c r="J66" s="170"/>
      <c r="K66" s="171">
        <f t="shared" si="23"/>
        <v>0</v>
      </c>
      <c r="L66" s="171">
        <v>21</v>
      </c>
      <c r="M66" s="171">
        <f t="shared" si="24"/>
        <v>0</v>
      </c>
      <c r="N66" s="163">
        <v>0</v>
      </c>
      <c r="O66" s="163">
        <f t="shared" si="25"/>
        <v>0</v>
      </c>
      <c r="P66" s="163">
        <v>0</v>
      </c>
      <c r="Q66" s="163">
        <f t="shared" si="26"/>
        <v>0</v>
      </c>
      <c r="R66" s="163"/>
      <c r="S66" s="163"/>
      <c r="T66" s="164">
        <v>0</v>
      </c>
      <c r="U66" s="163">
        <f t="shared" si="27"/>
        <v>0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100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x14ac:dyDescent="0.2">
      <c r="A67" s="155" t="s">
        <v>96</v>
      </c>
      <c r="B67" s="161" t="s">
        <v>61</v>
      </c>
      <c r="C67" s="194" t="s">
        <v>62</v>
      </c>
      <c r="D67" s="165"/>
      <c r="E67" s="169"/>
      <c r="F67" s="172"/>
      <c r="G67" s="172">
        <f>SUMIF(AE68:AE75,"&lt;&gt;NOR",G68:G75)</f>
        <v>0</v>
      </c>
      <c r="H67" s="172"/>
      <c r="I67" s="172">
        <f>SUM(I68:I75)</f>
        <v>0</v>
      </c>
      <c r="J67" s="172"/>
      <c r="K67" s="172">
        <f>SUM(K68:K75)</f>
        <v>0</v>
      </c>
      <c r="L67" s="172"/>
      <c r="M67" s="172">
        <f>SUM(M68:M75)</f>
        <v>0</v>
      </c>
      <c r="N67" s="166"/>
      <c r="O67" s="166">
        <f>SUM(O68:O75)</f>
        <v>0</v>
      </c>
      <c r="P67" s="166"/>
      <c r="Q67" s="166">
        <f>SUM(Q68:Q75)</f>
        <v>0</v>
      </c>
      <c r="R67" s="166"/>
      <c r="S67" s="166"/>
      <c r="T67" s="167"/>
      <c r="U67" s="166">
        <f>SUM(U68:U75)</f>
        <v>0</v>
      </c>
      <c r="AE67" t="s">
        <v>97</v>
      </c>
    </row>
    <row r="68" spans="1:60" outlineLevel="1" x14ac:dyDescent="0.2">
      <c r="A68" s="154">
        <v>56</v>
      </c>
      <c r="B68" s="160" t="s">
        <v>53</v>
      </c>
      <c r="C68" s="193" t="s">
        <v>161</v>
      </c>
      <c r="D68" s="162" t="s">
        <v>99</v>
      </c>
      <c r="E68" s="168">
        <v>700</v>
      </c>
      <c r="F68" s="170"/>
      <c r="G68" s="171">
        <f t="shared" ref="G68:G75" si="28">ROUND(E68*F68,2)</f>
        <v>0</v>
      </c>
      <c r="H68" s="170"/>
      <c r="I68" s="171">
        <f t="shared" ref="I68:I75" si="29">ROUND(E68*H68,2)</f>
        <v>0</v>
      </c>
      <c r="J68" s="170"/>
      <c r="K68" s="171">
        <f t="shared" ref="K68:K75" si="30">ROUND(E68*J68,2)</f>
        <v>0</v>
      </c>
      <c r="L68" s="171">
        <v>21</v>
      </c>
      <c r="M68" s="171">
        <f t="shared" ref="M68:M75" si="31">G68*(1+L68/100)</f>
        <v>0</v>
      </c>
      <c r="N68" s="163">
        <v>0</v>
      </c>
      <c r="O68" s="163">
        <f t="shared" ref="O68:O75" si="32">ROUND(E68*N68,5)</f>
        <v>0</v>
      </c>
      <c r="P68" s="163">
        <v>0</v>
      </c>
      <c r="Q68" s="163">
        <f t="shared" ref="Q68:Q75" si="33">ROUND(E68*P68,5)</f>
        <v>0</v>
      </c>
      <c r="R68" s="163"/>
      <c r="S68" s="163"/>
      <c r="T68" s="164">
        <v>0</v>
      </c>
      <c r="U68" s="163">
        <f t="shared" ref="U68:U75" si="34">ROUND(E68*T68,2)</f>
        <v>0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100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57</v>
      </c>
      <c r="B69" s="160" t="s">
        <v>53</v>
      </c>
      <c r="C69" s="193" t="s">
        <v>162</v>
      </c>
      <c r="D69" s="162" t="s">
        <v>99</v>
      </c>
      <c r="E69" s="168">
        <v>472.73</v>
      </c>
      <c r="F69" s="170"/>
      <c r="G69" s="171">
        <f t="shared" si="28"/>
        <v>0</v>
      </c>
      <c r="H69" s="170"/>
      <c r="I69" s="171">
        <f t="shared" si="29"/>
        <v>0</v>
      </c>
      <c r="J69" s="170"/>
      <c r="K69" s="171">
        <f t="shared" si="30"/>
        <v>0</v>
      </c>
      <c r="L69" s="171">
        <v>21</v>
      </c>
      <c r="M69" s="171">
        <f t="shared" si="31"/>
        <v>0</v>
      </c>
      <c r="N69" s="163">
        <v>0</v>
      </c>
      <c r="O69" s="163">
        <f t="shared" si="32"/>
        <v>0</v>
      </c>
      <c r="P69" s="163">
        <v>0</v>
      </c>
      <c r="Q69" s="163">
        <f t="shared" si="33"/>
        <v>0</v>
      </c>
      <c r="R69" s="163"/>
      <c r="S69" s="163"/>
      <c r="T69" s="164">
        <v>0</v>
      </c>
      <c r="U69" s="163">
        <f t="shared" si="34"/>
        <v>0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100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>
        <v>58</v>
      </c>
      <c r="B70" s="160" t="s">
        <v>53</v>
      </c>
      <c r="C70" s="193" t="s">
        <v>163</v>
      </c>
      <c r="D70" s="162" t="s">
        <v>99</v>
      </c>
      <c r="E70" s="168">
        <v>472.73</v>
      </c>
      <c r="F70" s="170"/>
      <c r="G70" s="171">
        <f t="shared" si="28"/>
        <v>0</v>
      </c>
      <c r="H70" s="170"/>
      <c r="I70" s="171">
        <f t="shared" si="29"/>
        <v>0</v>
      </c>
      <c r="J70" s="170"/>
      <c r="K70" s="171">
        <f t="shared" si="30"/>
        <v>0</v>
      </c>
      <c r="L70" s="171">
        <v>21</v>
      </c>
      <c r="M70" s="171">
        <f t="shared" si="31"/>
        <v>0</v>
      </c>
      <c r="N70" s="163">
        <v>0</v>
      </c>
      <c r="O70" s="163">
        <f t="shared" si="32"/>
        <v>0</v>
      </c>
      <c r="P70" s="163">
        <v>0</v>
      </c>
      <c r="Q70" s="163">
        <f t="shared" si="33"/>
        <v>0</v>
      </c>
      <c r="R70" s="163"/>
      <c r="S70" s="163"/>
      <c r="T70" s="164">
        <v>0</v>
      </c>
      <c r="U70" s="163">
        <f t="shared" si="34"/>
        <v>0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100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22.5" outlineLevel="1" x14ac:dyDescent="0.2">
      <c r="A71" s="154">
        <v>59</v>
      </c>
      <c r="B71" s="160" t="s">
        <v>53</v>
      </c>
      <c r="C71" s="193" t="s">
        <v>164</v>
      </c>
      <c r="D71" s="162" t="s">
        <v>99</v>
      </c>
      <c r="E71" s="168">
        <v>472.73</v>
      </c>
      <c r="F71" s="170"/>
      <c r="G71" s="171">
        <f t="shared" si="28"/>
        <v>0</v>
      </c>
      <c r="H71" s="170"/>
      <c r="I71" s="171">
        <f t="shared" si="29"/>
        <v>0</v>
      </c>
      <c r="J71" s="170"/>
      <c r="K71" s="171">
        <f t="shared" si="30"/>
        <v>0</v>
      </c>
      <c r="L71" s="171">
        <v>21</v>
      </c>
      <c r="M71" s="171">
        <f t="shared" si="31"/>
        <v>0</v>
      </c>
      <c r="N71" s="163">
        <v>0</v>
      </c>
      <c r="O71" s="163">
        <f t="shared" si="32"/>
        <v>0</v>
      </c>
      <c r="P71" s="163">
        <v>0</v>
      </c>
      <c r="Q71" s="163">
        <f t="shared" si="33"/>
        <v>0</v>
      </c>
      <c r="R71" s="163"/>
      <c r="S71" s="163"/>
      <c r="T71" s="164">
        <v>0</v>
      </c>
      <c r="U71" s="163">
        <f t="shared" si="34"/>
        <v>0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100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>
        <v>60</v>
      </c>
      <c r="B72" s="160" t="s">
        <v>53</v>
      </c>
      <c r="C72" s="193" t="s">
        <v>165</v>
      </c>
      <c r="D72" s="162" t="s">
        <v>109</v>
      </c>
      <c r="E72" s="168">
        <v>40.18</v>
      </c>
      <c r="F72" s="170"/>
      <c r="G72" s="171">
        <f t="shared" si="28"/>
        <v>0</v>
      </c>
      <c r="H72" s="170"/>
      <c r="I72" s="171">
        <f t="shared" si="29"/>
        <v>0</v>
      </c>
      <c r="J72" s="170"/>
      <c r="K72" s="171">
        <f t="shared" si="30"/>
        <v>0</v>
      </c>
      <c r="L72" s="171">
        <v>21</v>
      </c>
      <c r="M72" s="171">
        <f t="shared" si="31"/>
        <v>0</v>
      </c>
      <c r="N72" s="163">
        <v>0</v>
      </c>
      <c r="O72" s="163">
        <f t="shared" si="32"/>
        <v>0</v>
      </c>
      <c r="P72" s="163">
        <v>0</v>
      </c>
      <c r="Q72" s="163">
        <f t="shared" si="33"/>
        <v>0</v>
      </c>
      <c r="R72" s="163"/>
      <c r="S72" s="163"/>
      <c r="T72" s="164">
        <v>0</v>
      </c>
      <c r="U72" s="163">
        <f t="shared" si="34"/>
        <v>0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100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61</v>
      </c>
      <c r="B73" s="160" t="s">
        <v>53</v>
      </c>
      <c r="C73" s="193" t="s">
        <v>166</v>
      </c>
      <c r="D73" s="162" t="s">
        <v>111</v>
      </c>
      <c r="E73" s="168">
        <v>12</v>
      </c>
      <c r="F73" s="170"/>
      <c r="G73" s="171">
        <f t="shared" si="28"/>
        <v>0</v>
      </c>
      <c r="H73" s="170"/>
      <c r="I73" s="171">
        <f t="shared" si="29"/>
        <v>0</v>
      </c>
      <c r="J73" s="170"/>
      <c r="K73" s="171">
        <f t="shared" si="30"/>
        <v>0</v>
      </c>
      <c r="L73" s="171">
        <v>21</v>
      </c>
      <c r="M73" s="171">
        <f t="shared" si="31"/>
        <v>0</v>
      </c>
      <c r="N73" s="163">
        <v>0</v>
      </c>
      <c r="O73" s="163">
        <f t="shared" si="32"/>
        <v>0</v>
      </c>
      <c r="P73" s="163">
        <v>0</v>
      </c>
      <c r="Q73" s="163">
        <f t="shared" si="33"/>
        <v>0</v>
      </c>
      <c r="R73" s="163"/>
      <c r="S73" s="163"/>
      <c r="T73" s="164">
        <v>0</v>
      </c>
      <c r="U73" s="163">
        <f t="shared" si="34"/>
        <v>0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100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>
        <v>62</v>
      </c>
      <c r="B74" s="160" t="s">
        <v>53</v>
      </c>
      <c r="C74" s="193" t="s">
        <v>135</v>
      </c>
      <c r="D74" s="162" t="s">
        <v>109</v>
      </c>
      <c r="E74" s="168">
        <v>40.18</v>
      </c>
      <c r="F74" s="170"/>
      <c r="G74" s="171">
        <f t="shared" si="28"/>
        <v>0</v>
      </c>
      <c r="H74" s="170"/>
      <c r="I74" s="171">
        <f t="shared" si="29"/>
        <v>0</v>
      </c>
      <c r="J74" s="170"/>
      <c r="K74" s="171">
        <f t="shared" si="30"/>
        <v>0</v>
      </c>
      <c r="L74" s="171">
        <v>21</v>
      </c>
      <c r="M74" s="171">
        <f t="shared" si="31"/>
        <v>0</v>
      </c>
      <c r="N74" s="163">
        <v>0</v>
      </c>
      <c r="O74" s="163">
        <f t="shared" si="32"/>
        <v>0</v>
      </c>
      <c r="P74" s="163">
        <v>0</v>
      </c>
      <c r="Q74" s="163">
        <f t="shared" si="33"/>
        <v>0</v>
      </c>
      <c r="R74" s="163"/>
      <c r="S74" s="163"/>
      <c r="T74" s="164">
        <v>0</v>
      </c>
      <c r="U74" s="163">
        <f t="shared" si="34"/>
        <v>0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100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>
        <v>63</v>
      </c>
      <c r="B75" s="160" t="s">
        <v>53</v>
      </c>
      <c r="C75" s="193" t="s">
        <v>136</v>
      </c>
      <c r="D75" s="162" t="s">
        <v>109</v>
      </c>
      <c r="E75" s="168">
        <v>40.18</v>
      </c>
      <c r="F75" s="170"/>
      <c r="G75" s="171">
        <f t="shared" si="28"/>
        <v>0</v>
      </c>
      <c r="H75" s="170"/>
      <c r="I75" s="171">
        <f t="shared" si="29"/>
        <v>0</v>
      </c>
      <c r="J75" s="170"/>
      <c r="K75" s="171">
        <f t="shared" si="30"/>
        <v>0</v>
      </c>
      <c r="L75" s="171">
        <v>21</v>
      </c>
      <c r="M75" s="171">
        <f t="shared" si="31"/>
        <v>0</v>
      </c>
      <c r="N75" s="163">
        <v>0</v>
      </c>
      <c r="O75" s="163">
        <f t="shared" si="32"/>
        <v>0</v>
      </c>
      <c r="P75" s="163">
        <v>0</v>
      </c>
      <c r="Q75" s="163">
        <f t="shared" si="33"/>
        <v>0</v>
      </c>
      <c r="R75" s="163"/>
      <c r="S75" s="163"/>
      <c r="T75" s="164">
        <v>0</v>
      </c>
      <c r="U75" s="163">
        <f t="shared" si="34"/>
        <v>0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100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55" t="s">
        <v>96</v>
      </c>
      <c r="B76" s="161" t="s">
        <v>63</v>
      </c>
      <c r="C76" s="194" t="s">
        <v>64</v>
      </c>
      <c r="D76" s="165"/>
      <c r="E76" s="169"/>
      <c r="F76" s="172"/>
      <c r="G76" s="172">
        <f>SUMIF(AE77:AE89,"&lt;&gt;NOR",G77:G89)</f>
        <v>0</v>
      </c>
      <c r="H76" s="172"/>
      <c r="I76" s="172">
        <f>SUM(I77:I89)</f>
        <v>0</v>
      </c>
      <c r="J76" s="172"/>
      <c r="K76" s="172">
        <f>SUM(K77:K89)</f>
        <v>0</v>
      </c>
      <c r="L76" s="172"/>
      <c r="M76" s="172">
        <f>SUM(M77:M89)</f>
        <v>0</v>
      </c>
      <c r="N76" s="166"/>
      <c r="O76" s="166">
        <f>SUM(O77:O89)</f>
        <v>0</v>
      </c>
      <c r="P76" s="166"/>
      <c r="Q76" s="166">
        <f>SUM(Q77:Q89)</f>
        <v>0</v>
      </c>
      <c r="R76" s="166"/>
      <c r="S76" s="166"/>
      <c r="T76" s="167"/>
      <c r="U76" s="166">
        <f>SUM(U77:U89)</f>
        <v>0</v>
      </c>
      <c r="AE76" t="s">
        <v>97</v>
      </c>
    </row>
    <row r="77" spans="1:60" ht="22.5" outlineLevel="1" x14ac:dyDescent="0.2">
      <c r="A77" s="154">
        <v>64</v>
      </c>
      <c r="B77" s="160" t="s">
        <v>53</v>
      </c>
      <c r="C77" s="193" t="s">
        <v>167</v>
      </c>
      <c r="D77" s="162" t="s">
        <v>99</v>
      </c>
      <c r="E77" s="168">
        <v>224.43</v>
      </c>
      <c r="F77" s="170"/>
      <c r="G77" s="171">
        <f t="shared" ref="G77:G89" si="35">ROUND(E77*F77,2)</f>
        <v>0</v>
      </c>
      <c r="H77" s="170"/>
      <c r="I77" s="171">
        <f t="shared" ref="I77:I89" si="36">ROUND(E77*H77,2)</f>
        <v>0</v>
      </c>
      <c r="J77" s="170"/>
      <c r="K77" s="171">
        <f t="shared" ref="K77:K89" si="37">ROUND(E77*J77,2)</f>
        <v>0</v>
      </c>
      <c r="L77" s="171">
        <v>21</v>
      </c>
      <c r="M77" s="171">
        <f t="shared" ref="M77:M89" si="38">G77*(1+L77/100)</f>
        <v>0</v>
      </c>
      <c r="N77" s="163">
        <v>0</v>
      </c>
      <c r="O77" s="163">
        <f t="shared" ref="O77:O89" si="39">ROUND(E77*N77,5)</f>
        <v>0</v>
      </c>
      <c r="P77" s="163">
        <v>0</v>
      </c>
      <c r="Q77" s="163">
        <f t="shared" ref="Q77:Q89" si="40">ROUND(E77*P77,5)</f>
        <v>0</v>
      </c>
      <c r="R77" s="163"/>
      <c r="S77" s="163"/>
      <c r="T77" s="164">
        <v>0</v>
      </c>
      <c r="U77" s="163">
        <f t="shared" ref="U77:U89" si="41">ROUND(E77*T77,2)</f>
        <v>0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100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2.5" outlineLevel="1" x14ac:dyDescent="0.2">
      <c r="A78" s="154">
        <v>65</v>
      </c>
      <c r="B78" s="160" t="s">
        <v>53</v>
      </c>
      <c r="C78" s="193" t="s">
        <v>168</v>
      </c>
      <c r="D78" s="162" t="s">
        <v>99</v>
      </c>
      <c r="E78" s="168">
        <v>224.43</v>
      </c>
      <c r="F78" s="170"/>
      <c r="G78" s="171">
        <f t="shared" si="35"/>
        <v>0</v>
      </c>
      <c r="H78" s="170"/>
      <c r="I78" s="171">
        <f t="shared" si="36"/>
        <v>0</v>
      </c>
      <c r="J78" s="170"/>
      <c r="K78" s="171">
        <f t="shared" si="37"/>
        <v>0</v>
      </c>
      <c r="L78" s="171">
        <v>21</v>
      </c>
      <c r="M78" s="171">
        <f t="shared" si="38"/>
        <v>0</v>
      </c>
      <c r="N78" s="163">
        <v>0</v>
      </c>
      <c r="O78" s="163">
        <f t="shared" si="39"/>
        <v>0</v>
      </c>
      <c r="P78" s="163">
        <v>0</v>
      </c>
      <c r="Q78" s="163">
        <f t="shared" si="40"/>
        <v>0</v>
      </c>
      <c r="R78" s="163"/>
      <c r="S78" s="163"/>
      <c r="T78" s="164">
        <v>0</v>
      </c>
      <c r="U78" s="163">
        <f t="shared" si="41"/>
        <v>0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100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22.5" outlineLevel="1" x14ac:dyDescent="0.2">
      <c r="A79" s="154">
        <v>66</v>
      </c>
      <c r="B79" s="160" t="s">
        <v>53</v>
      </c>
      <c r="C79" s="193" t="s">
        <v>169</v>
      </c>
      <c r="D79" s="162" t="s">
        <v>99</v>
      </c>
      <c r="E79" s="168">
        <v>224.43</v>
      </c>
      <c r="F79" s="170"/>
      <c r="G79" s="171">
        <f t="shared" si="35"/>
        <v>0</v>
      </c>
      <c r="H79" s="170"/>
      <c r="I79" s="171">
        <f t="shared" si="36"/>
        <v>0</v>
      </c>
      <c r="J79" s="170"/>
      <c r="K79" s="171">
        <f t="shared" si="37"/>
        <v>0</v>
      </c>
      <c r="L79" s="171">
        <v>21</v>
      </c>
      <c r="M79" s="171">
        <f t="shared" si="38"/>
        <v>0</v>
      </c>
      <c r="N79" s="163">
        <v>0</v>
      </c>
      <c r="O79" s="163">
        <f t="shared" si="39"/>
        <v>0</v>
      </c>
      <c r="P79" s="163">
        <v>0</v>
      </c>
      <c r="Q79" s="163">
        <f t="shared" si="40"/>
        <v>0</v>
      </c>
      <c r="R79" s="163"/>
      <c r="S79" s="163"/>
      <c r="T79" s="164">
        <v>0</v>
      </c>
      <c r="U79" s="163">
        <f t="shared" si="41"/>
        <v>0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100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154">
        <v>67</v>
      </c>
      <c r="B80" s="160" t="s">
        <v>53</v>
      </c>
      <c r="C80" s="193" t="s">
        <v>170</v>
      </c>
      <c r="D80" s="162" t="s">
        <v>99</v>
      </c>
      <c r="E80" s="168">
        <v>224.43</v>
      </c>
      <c r="F80" s="170"/>
      <c r="G80" s="171">
        <f t="shared" si="35"/>
        <v>0</v>
      </c>
      <c r="H80" s="170"/>
      <c r="I80" s="171">
        <f t="shared" si="36"/>
        <v>0</v>
      </c>
      <c r="J80" s="170"/>
      <c r="K80" s="171">
        <f t="shared" si="37"/>
        <v>0</v>
      </c>
      <c r="L80" s="171">
        <v>21</v>
      </c>
      <c r="M80" s="171">
        <f t="shared" si="38"/>
        <v>0</v>
      </c>
      <c r="N80" s="163">
        <v>0</v>
      </c>
      <c r="O80" s="163">
        <f t="shared" si="39"/>
        <v>0</v>
      </c>
      <c r="P80" s="163">
        <v>0</v>
      </c>
      <c r="Q80" s="163">
        <f t="shared" si="40"/>
        <v>0</v>
      </c>
      <c r="R80" s="163"/>
      <c r="S80" s="163"/>
      <c r="T80" s="164">
        <v>0</v>
      </c>
      <c r="U80" s="163">
        <f t="shared" si="41"/>
        <v>0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100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ht="22.5" outlineLevel="1" x14ac:dyDescent="0.2">
      <c r="A81" s="154">
        <v>68</v>
      </c>
      <c r="B81" s="160" t="s">
        <v>53</v>
      </c>
      <c r="C81" s="193" t="s">
        <v>171</v>
      </c>
      <c r="D81" s="162" t="s">
        <v>99</v>
      </c>
      <c r="E81" s="168">
        <v>224.43</v>
      </c>
      <c r="F81" s="170"/>
      <c r="G81" s="171">
        <f t="shared" si="35"/>
        <v>0</v>
      </c>
      <c r="H81" s="170"/>
      <c r="I81" s="171">
        <f t="shared" si="36"/>
        <v>0</v>
      </c>
      <c r="J81" s="170"/>
      <c r="K81" s="171">
        <f t="shared" si="37"/>
        <v>0</v>
      </c>
      <c r="L81" s="171">
        <v>21</v>
      </c>
      <c r="M81" s="171">
        <f t="shared" si="38"/>
        <v>0</v>
      </c>
      <c r="N81" s="163">
        <v>0</v>
      </c>
      <c r="O81" s="163">
        <f t="shared" si="39"/>
        <v>0</v>
      </c>
      <c r="P81" s="163">
        <v>0</v>
      </c>
      <c r="Q81" s="163">
        <f t="shared" si="40"/>
        <v>0</v>
      </c>
      <c r="R81" s="163"/>
      <c r="S81" s="163"/>
      <c r="T81" s="164">
        <v>0</v>
      </c>
      <c r="U81" s="163">
        <f t="shared" si="41"/>
        <v>0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100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ht="22.5" outlineLevel="1" x14ac:dyDescent="0.2">
      <c r="A82" s="154">
        <v>69</v>
      </c>
      <c r="B82" s="160" t="s">
        <v>53</v>
      </c>
      <c r="C82" s="193" t="s">
        <v>172</v>
      </c>
      <c r="D82" s="162" t="s">
        <v>99</v>
      </c>
      <c r="E82" s="168">
        <v>224.43</v>
      </c>
      <c r="F82" s="170"/>
      <c r="G82" s="171">
        <f t="shared" si="35"/>
        <v>0</v>
      </c>
      <c r="H82" s="170"/>
      <c r="I82" s="171">
        <f t="shared" si="36"/>
        <v>0</v>
      </c>
      <c r="J82" s="170"/>
      <c r="K82" s="171">
        <f t="shared" si="37"/>
        <v>0</v>
      </c>
      <c r="L82" s="171">
        <v>21</v>
      </c>
      <c r="M82" s="171">
        <f t="shared" si="38"/>
        <v>0</v>
      </c>
      <c r="N82" s="163">
        <v>0</v>
      </c>
      <c r="O82" s="163">
        <f t="shared" si="39"/>
        <v>0</v>
      </c>
      <c r="P82" s="163">
        <v>0</v>
      </c>
      <c r="Q82" s="163">
        <f t="shared" si="40"/>
        <v>0</v>
      </c>
      <c r="R82" s="163"/>
      <c r="S82" s="163"/>
      <c r="T82" s="164">
        <v>0</v>
      </c>
      <c r="U82" s="163">
        <f t="shared" si="41"/>
        <v>0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100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22.5" outlineLevel="1" x14ac:dyDescent="0.2">
      <c r="A83" s="154">
        <v>70</v>
      </c>
      <c r="B83" s="160" t="s">
        <v>53</v>
      </c>
      <c r="C83" s="193" t="s">
        <v>173</v>
      </c>
      <c r="D83" s="162" t="s">
        <v>99</v>
      </c>
      <c r="E83" s="168">
        <v>224.43</v>
      </c>
      <c r="F83" s="170"/>
      <c r="G83" s="171">
        <f t="shared" si="35"/>
        <v>0</v>
      </c>
      <c r="H83" s="170"/>
      <c r="I83" s="171">
        <f t="shared" si="36"/>
        <v>0</v>
      </c>
      <c r="J83" s="170"/>
      <c r="K83" s="171">
        <f t="shared" si="37"/>
        <v>0</v>
      </c>
      <c r="L83" s="171">
        <v>21</v>
      </c>
      <c r="M83" s="171">
        <f t="shared" si="38"/>
        <v>0</v>
      </c>
      <c r="N83" s="163">
        <v>0</v>
      </c>
      <c r="O83" s="163">
        <f t="shared" si="39"/>
        <v>0</v>
      </c>
      <c r="P83" s="163">
        <v>0</v>
      </c>
      <c r="Q83" s="163">
        <f t="shared" si="40"/>
        <v>0</v>
      </c>
      <c r="R83" s="163"/>
      <c r="S83" s="163"/>
      <c r="T83" s="164">
        <v>0</v>
      </c>
      <c r="U83" s="163">
        <f t="shared" si="41"/>
        <v>0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100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 x14ac:dyDescent="0.2">
      <c r="A84" s="154">
        <v>71</v>
      </c>
      <c r="B84" s="160" t="s">
        <v>53</v>
      </c>
      <c r="C84" s="193" t="s">
        <v>174</v>
      </c>
      <c r="D84" s="162" t="s">
        <v>99</v>
      </c>
      <c r="E84" s="168">
        <v>224.43</v>
      </c>
      <c r="F84" s="170"/>
      <c r="G84" s="171">
        <f t="shared" si="35"/>
        <v>0</v>
      </c>
      <c r="H84" s="170"/>
      <c r="I84" s="171">
        <f t="shared" si="36"/>
        <v>0</v>
      </c>
      <c r="J84" s="170"/>
      <c r="K84" s="171">
        <f t="shared" si="37"/>
        <v>0</v>
      </c>
      <c r="L84" s="171">
        <v>21</v>
      </c>
      <c r="M84" s="171">
        <f t="shared" si="38"/>
        <v>0</v>
      </c>
      <c r="N84" s="163">
        <v>0</v>
      </c>
      <c r="O84" s="163">
        <f t="shared" si="39"/>
        <v>0</v>
      </c>
      <c r="P84" s="163">
        <v>0</v>
      </c>
      <c r="Q84" s="163">
        <f t="shared" si="40"/>
        <v>0</v>
      </c>
      <c r="R84" s="163"/>
      <c r="S84" s="163"/>
      <c r="T84" s="164">
        <v>0</v>
      </c>
      <c r="U84" s="163">
        <f t="shared" si="41"/>
        <v>0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100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 x14ac:dyDescent="0.2">
      <c r="A85" s="154">
        <v>72</v>
      </c>
      <c r="B85" s="160" t="s">
        <v>53</v>
      </c>
      <c r="C85" s="193" t="s">
        <v>175</v>
      </c>
      <c r="D85" s="162" t="s">
        <v>128</v>
      </c>
      <c r="E85" s="168">
        <v>189.53</v>
      </c>
      <c r="F85" s="170"/>
      <c r="G85" s="171">
        <f t="shared" si="35"/>
        <v>0</v>
      </c>
      <c r="H85" s="170"/>
      <c r="I85" s="171">
        <f t="shared" si="36"/>
        <v>0</v>
      </c>
      <c r="J85" s="170"/>
      <c r="K85" s="171">
        <f t="shared" si="37"/>
        <v>0</v>
      </c>
      <c r="L85" s="171">
        <v>21</v>
      </c>
      <c r="M85" s="171">
        <f t="shared" si="38"/>
        <v>0</v>
      </c>
      <c r="N85" s="163">
        <v>0</v>
      </c>
      <c r="O85" s="163">
        <f t="shared" si="39"/>
        <v>0</v>
      </c>
      <c r="P85" s="163">
        <v>0</v>
      </c>
      <c r="Q85" s="163">
        <f t="shared" si="40"/>
        <v>0</v>
      </c>
      <c r="R85" s="163"/>
      <c r="S85" s="163"/>
      <c r="T85" s="164">
        <v>0</v>
      </c>
      <c r="U85" s="163">
        <f t="shared" si="41"/>
        <v>0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100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ht="22.5" outlineLevel="1" x14ac:dyDescent="0.2">
      <c r="A86" s="154">
        <v>73</v>
      </c>
      <c r="B86" s="160" t="s">
        <v>53</v>
      </c>
      <c r="C86" s="193" t="s">
        <v>176</v>
      </c>
      <c r="D86" s="162" t="s">
        <v>128</v>
      </c>
      <c r="E86" s="168">
        <v>189.53</v>
      </c>
      <c r="F86" s="170"/>
      <c r="G86" s="171">
        <f t="shared" si="35"/>
        <v>0</v>
      </c>
      <c r="H86" s="170"/>
      <c r="I86" s="171">
        <f t="shared" si="36"/>
        <v>0</v>
      </c>
      <c r="J86" s="170"/>
      <c r="K86" s="171">
        <f t="shared" si="37"/>
        <v>0</v>
      </c>
      <c r="L86" s="171">
        <v>21</v>
      </c>
      <c r="M86" s="171">
        <f t="shared" si="38"/>
        <v>0</v>
      </c>
      <c r="N86" s="163">
        <v>0</v>
      </c>
      <c r="O86" s="163">
        <f t="shared" si="39"/>
        <v>0</v>
      </c>
      <c r="P86" s="163">
        <v>0</v>
      </c>
      <c r="Q86" s="163">
        <f t="shared" si="40"/>
        <v>0</v>
      </c>
      <c r="R86" s="163"/>
      <c r="S86" s="163"/>
      <c r="T86" s="164">
        <v>0</v>
      </c>
      <c r="U86" s="163">
        <f t="shared" si="41"/>
        <v>0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100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22.5" outlineLevel="1" x14ac:dyDescent="0.2">
      <c r="A87" s="154">
        <v>74</v>
      </c>
      <c r="B87" s="160" t="s">
        <v>53</v>
      </c>
      <c r="C87" s="193" t="s">
        <v>177</v>
      </c>
      <c r="D87" s="162" t="s">
        <v>99</v>
      </c>
      <c r="E87" s="168">
        <v>56.86</v>
      </c>
      <c r="F87" s="170"/>
      <c r="G87" s="171">
        <f t="shared" si="35"/>
        <v>0</v>
      </c>
      <c r="H87" s="170"/>
      <c r="I87" s="171">
        <f t="shared" si="36"/>
        <v>0</v>
      </c>
      <c r="J87" s="170"/>
      <c r="K87" s="171">
        <f t="shared" si="37"/>
        <v>0</v>
      </c>
      <c r="L87" s="171">
        <v>21</v>
      </c>
      <c r="M87" s="171">
        <f t="shared" si="38"/>
        <v>0</v>
      </c>
      <c r="N87" s="163">
        <v>0</v>
      </c>
      <c r="O87" s="163">
        <f t="shared" si="39"/>
        <v>0</v>
      </c>
      <c r="P87" s="163">
        <v>0</v>
      </c>
      <c r="Q87" s="163">
        <f t="shared" si="40"/>
        <v>0</v>
      </c>
      <c r="R87" s="163"/>
      <c r="S87" s="163"/>
      <c r="T87" s="164">
        <v>0</v>
      </c>
      <c r="U87" s="163">
        <f t="shared" si="41"/>
        <v>0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100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ht="22.5" outlineLevel="1" x14ac:dyDescent="0.2">
      <c r="A88" s="154">
        <v>75</v>
      </c>
      <c r="B88" s="160" t="s">
        <v>53</v>
      </c>
      <c r="C88" s="193" t="s">
        <v>178</v>
      </c>
      <c r="D88" s="162" t="s">
        <v>99</v>
      </c>
      <c r="E88" s="168">
        <v>56.86</v>
      </c>
      <c r="F88" s="170"/>
      <c r="G88" s="171">
        <f t="shared" si="35"/>
        <v>0</v>
      </c>
      <c r="H88" s="170"/>
      <c r="I88" s="171">
        <f t="shared" si="36"/>
        <v>0</v>
      </c>
      <c r="J88" s="170"/>
      <c r="K88" s="171">
        <f t="shared" si="37"/>
        <v>0</v>
      </c>
      <c r="L88" s="171">
        <v>21</v>
      </c>
      <c r="M88" s="171">
        <f t="shared" si="38"/>
        <v>0</v>
      </c>
      <c r="N88" s="163">
        <v>0</v>
      </c>
      <c r="O88" s="163">
        <f t="shared" si="39"/>
        <v>0</v>
      </c>
      <c r="P88" s="163">
        <v>0</v>
      </c>
      <c r="Q88" s="163">
        <f t="shared" si="40"/>
        <v>0</v>
      </c>
      <c r="R88" s="163"/>
      <c r="S88" s="163"/>
      <c r="T88" s="164">
        <v>0</v>
      </c>
      <c r="U88" s="163">
        <f t="shared" si="41"/>
        <v>0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100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>
        <v>76</v>
      </c>
      <c r="B89" s="160" t="s">
        <v>53</v>
      </c>
      <c r="C89" s="193" t="s">
        <v>179</v>
      </c>
      <c r="D89" s="162" t="s">
        <v>0</v>
      </c>
      <c r="E89" s="168">
        <v>2</v>
      </c>
      <c r="F89" s="170"/>
      <c r="G89" s="171">
        <f t="shared" si="35"/>
        <v>0</v>
      </c>
      <c r="H89" s="170"/>
      <c r="I89" s="171">
        <f t="shared" si="36"/>
        <v>0</v>
      </c>
      <c r="J89" s="170"/>
      <c r="K89" s="171">
        <f t="shared" si="37"/>
        <v>0</v>
      </c>
      <c r="L89" s="171">
        <v>21</v>
      </c>
      <c r="M89" s="171">
        <f t="shared" si="38"/>
        <v>0</v>
      </c>
      <c r="N89" s="163">
        <v>0</v>
      </c>
      <c r="O89" s="163">
        <f t="shared" si="39"/>
        <v>0</v>
      </c>
      <c r="P89" s="163">
        <v>0</v>
      </c>
      <c r="Q89" s="163">
        <f t="shared" si="40"/>
        <v>0</v>
      </c>
      <c r="R89" s="163"/>
      <c r="S89" s="163"/>
      <c r="T89" s="164">
        <v>0</v>
      </c>
      <c r="U89" s="163">
        <f t="shared" si="41"/>
        <v>0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100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x14ac:dyDescent="0.2">
      <c r="A90" s="155" t="s">
        <v>96</v>
      </c>
      <c r="B90" s="161" t="s">
        <v>65</v>
      </c>
      <c r="C90" s="194" t="s">
        <v>66</v>
      </c>
      <c r="D90" s="165"/>
      <c r="E90" s="169"/>
      <c r="F90" s="172"/>
      <c r="G90" s="172">
        <f>SUMIF(AE91:AE104,"&lt;&gt;NOR",G91:G104)</f>
        <v>0</v>
      </c>
      <c r="H90" s="172"/>
      <c r="I90" s="172">
        <f>SUM(I91:I104)</f>
        <v>0</v>
      </c>
      <c r="J90" s="172"/>
      <c r="K90" s="172">
        <f>SUM(K91:K104)</f>
        <v>0</v>
      </c>
      <c r="L90" s="172"/>
      <c r="M90" s="172">
        <f>SUM(M91:M104)</f>
        <v>0</v>
      </c>
      <c r="N90" s="166"/>
      <c r="O90" s="166">
        <f>SUM(O91:O104)</f>
        <v>0</v>
      </c>
      <c r="P90" s="166"/>
      <c r="Q90" s="166">
        <f>SUM(Q91:Q104)</f>
        <v>0</v>
      </c>
      <c r="R90" s="166"/>
      <c r="S90" s="166"/>
      <c r="T90" s="167"/>
      <c r="U90" s="166">
        <f>SUM(U91:U104)</f>
        <v>0</v>
      </c>
      <c r="AE90" t="s">
        <v>97</v>
      </c>
    </row>
    <row r="91" spans="1:60" outlineLevel="1" x14ac:dyDescent="0.2">
      <c r="A91" s="154">
        <v>77</v>
      </c>
      <c r="B91" s="160" t="s">
        <v>53</v>
      </c>
      <c r="C91" s="193" t="s">
        <v>180</v>
      </c>
      <c r="D91" s="162" t="s">
        <v>99</v>
      </c>
      <c r="E91" s="168">
        <v>246.69</v>
      </c>
      <c r="F91" s="170"/>
      <c r="G91" s="171">
        <f t="shared" ref="G91:G104" si="42">ROUND(E91*F91,2)</f>
        <v>0</v>
      </c>
      <c r="H91" s="170"/>
      <c r="I91" s="171">
        <f t="shared" ref="I91:I104" si="43">ROUND(E91*H91,2)</f>
        <v>0</v>
      </c>
      <c r="J91" s="170"/>
      <c r="K91" s="171">
        <f t="shared" ref="K91:K104" si="44">ROUND(E91*J91,2)</f>
        <v>0</v>
      </c>
      <c r="L91" s="171">
        <v>21</v>
      </c>
      <c r="M91" s="171">
        <f t="shared" ref="M91:M104" si="45">G91*(1+L91/100)</f>
        <v>0</v>
      </c>
      <c r="N91" s="163">
        <v>0</v>
      </c>
      <c r="O91" s="163">
        <f t="shared" ref="O91:O104" si="46">ROUND(E91*N91,5)</f>
        <v>0</v>
      </c>
      <c r="P91" s="163">
        <v>0</v>
      </c>
      <c r="Q91" s="163">
        <f t="shared" ref="Q91:Q104" si="47">ROUND(E91*P91,5)</f>
        <v>0</v>
      </c>
      <c r="R91" s="163"/>
      <c r="S91" s="163"/>
      <c r="T91" s="164">
        <v>0</v>
      </c>
      <c r="U91" s="163">
        <f t="shared" ref="U91:U104" si="48">ROUND(E91*T91,2)</f>
        <v>0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100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>
        <v>78</v>
      </c>
      <c r="B92" s="160" t="s">
        <v>53</v>
      </c>
      <c r="C92" s="193" t="s">
        <v>181</v>
      </c>
      <c r="D92" s="162" t="s">
        <v>99</v>
      </c>
      <c r="E92" s="168">
        <v>246.69</v>
      </c>
      <c r="F92" s="170"/>
      <c r="G92" s="171">
        <f t="shared" si="42"/>
        <v>0</v>
      </c>
      <c r="H92" s="170"/>
      <c r="I92" s="171">
        <f t="shared" si="43"/>
        <v>0</v>
      </c>
      <c r="J92" s="170"/>
      <c r="K92" s="171">
        <f t="shared" si="44"/>
        <v>0</v>
      </c>
      <c r="L92" s="171">
        <v>21</v>
      </c>
      <c r="M92" s="171">
        <f t="shared" si="45"/>
        <v>0</v>
      </c>
      <c r="N92" s="163">
        <v>0</v>
      </c>
      <c r="O92" s="163">
        <f t="shared" si="46"/>
        <v>0</v>
      </c>
      <c r="P92" s="163">
        <v>0</v>
      </c>
      <c r="Q92" s="163">
        <f t="shared" si="47"/>
        <v>0</v>
      </c>
      <c r="R92" s="163"/>
      <c r="S92" s="163"/>
      <c r="T92" s="164">
        <v>0</v>
      </c>
      <c r="U92" s="163">
        <f t="shared" si="48"/>
        <v>0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100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2.5" outlineLevel="1" x14ac:dyDescent="0.2">
      <c r="A93" s="154">
        <v>79</v>
      </c>
      <c r="B93" s="160" t="s">
        <v>53</v>
      </c>
      <c r="C93" s="193" t="s">
        <v>182</v>
      </c>
      <c r="D93" s="162" t="s">
        <v>99</v>
      </c>
      <c r="E93" s="168">
        <v>246.69</v>
      </c>
      <c r="F93" s="170"/>
      <c r="G93" s="171">
        <f t="shared" si="42"/>
        <v>0</v>
      </c>
      <c r="H93" s="170"/>
      <c r="I93" s="171">
        <f t="shared" si="43"/>
        <v>0</v>
      </c>
      <c r="J93" s="170"/>
      <c r="K93" s="171">
        <f t="shared" si="44"/>
        <v>0</v>
      </c>
      <c r="L93" s="171">
        <v>21</v>
      </c>
      <c r="M93" s="171">
        <f t="shared" si="45"/>
        <v>0</v>
      </c>
      <c r="N93" s="163">
        <v>0</v>
      </c>
      <c r="O93" s="163">
        <f t="shared" si="46"/>
        <v>0</v>
      </c>
      <c r="P93" s="163">
        <v>0</v>
      </c>
      <c r="Q93" s="163">
        <f t="shared" si="47"/>
        <v>0</v>
      </c>
      <c r="R93" s="163"/>
      <c r="S93" s="163"/>
      <c r="T93" s="164">
        <v>0</v>
      </c>
      <c r="U93" s="163">
        <f t="shared" si="48"/>
        <v>0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100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ht="22.5" outlineLevel="1" x14ac:dyDescent="0.2">
      <c r="A94" s="154">
        <v>80</v>
      </c>
      <c r="B94" s="160" t="s">
        <v>53</v>
      </c>
      <c r="C94" s="193" t="s">
        <v>183</v>
      </c>
      <c r="D94" s="162" t="s">
        <v>99</v>
      </c>
      <c r="E94" s="168">
        <v>246.69</v>
      </c>
      <c r="F94" s="170"/>
      <c r="G94" s="171">
        <f t="shared" si="42"/>
        <v>0</v>
      </c>
      <c r="H94" s="170"/>
      <c r="I94" s="171">
        <f t="shared" si="43"/>
        <v>0</v>
      </c>
      <c r="J94" s="170"/>
      <c r="K94" s="171">
        <f t="shared" si="44"/>
        <v>0</v>
      </c>
      <c r="L94" s="171">
        <v>21</v>
      </c>
      <c r="M94" s="171">
        <f t="shared" si="45"/>
        <v>0</v>
      </c>
      <c r="N94" s="163">
        <v>0</v>
      </c>
      <c r="O94" s="163">
        <f t="shared" si="46"/>
        <v>0</v>
      </c>
      <c r="P94" s="163">
        <v>0</v>
      </c>
      <c r="Q94" s="163">
        <f t="shared" si="47"/>
        <v>0</v>
      </c>
      <c r="R94" s="163"/>
      <c r="S94" s="163"/>
      <c r="T94" s="164">
        <v>0</v>
      </c>
      <c r="U94" s="163">
        <f t="shared" si="48"/>
        <v>0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100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ht="22.5" outlineLevel="1" x14ac:dyDescent="0.2">
      <c r="A95" s="154">
        <v>81</v>
      </c>
      <c r="B95" s="160" t="s">
        <v>53</v>
      </c>
      <c r="C95" s="193" t="s">
        <v>184</v>
      </c>
      <c r="D95" s="162" t="s">
        <v>99</v>
      </c>
      <c r="E95" s="168">
        <v>471.12</v>
      </c>
      <c r="F95" s="170"/>
      <c r="G95" s="171">
        <f t="shared" si="42"/>
        <v>0</v>
      </c>
      <c r="H95" s="170"/>
      <c r="I95" s="171">
        <f t="shared" si="43"/>
        <v>0</v>
      </c>
      <c r="J95" s="170"/>
      <c r="K95" s="171">
        <f t="shared" si="44"/>
        <v>0</v>
      </c>
      <c r="L95" s="171">
        <v>21</v>
      </c>
      <c r="M95" s="171">
        <f t="shared" si="45"/>
        <v>0</v>
      </c>
      <c r="N95" s="163">
        <v>0</v>
      </c>
      <c r="O95" s="163">
        <f t="shared" si="46"/>
        <v>0</v>
      </c>
      <c r="P95" s="163">
        <v>0</v>
      </c>
      <c r="Q95" s="163">
        <f t="shared" si="47"/>
        <v>0</v>
      </c>
      <c r="R95" s="163"/>
      <c r="S95" s="163"/>
      <c r="T95" s="164">
        <v>0</v>
      </c>
      <c r="U95" s="163">
        <f t="shared" si="48"/>
        <v>0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100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ht="22.5" outlineLevel="1" x14ac:dyDescent="0.2">
      <c r="A96" s="154">
        <v>82</v>
      </c>
      <c r="B96" s="160" t="s">
        <v>53</v>
      </c>
      <c r="C96" s="193" t="s">
        <v>185</v>
      </c>
      <c r="D96" s="162" t="s">
        <v>99</v>
      </c>
      <c r="E96" s="168">
        <v>471.12</v>
      </c>
      <c r="F96" s="170"/>
      <c r="G96" s="171">
        <f t="shared" si="42"/>
        <v>0</v>
      </c>
      <c r="H96" s="170"/>
      <c r="I96" s="171">
        <f t="shared" si="43"/>
        <v>0</v>
      </c>
      <c r="J96" s="170"/>
      <c r="K96" s="171">
        <f t="shared" si="44"/>
        <v>0</v>
      </c>
      <c r="L96" s="171">
        <v>21</v>
      </c>
      <c r="M96" s="171">
        <f t="shared" si="45"/>
        <v>0</v>
      </c>
      <c r="N96" s="163">
        <v>0</v>
      </c>
      <c r="O96" s="163">
        <f t="shared" si="46"/>
        <v>0</v>
      </c>
      <c r="P96" s="163">
        <v>0</v>
      </c>
      <c r="Q96" s="163">
        <f t="shared" si="47"/>
        <v>0</v>
      </c>
      <c r="R96" s="163"/>
      <c r="S96" s="163"/>
      <c r="T96" s="164">
        <v>0</v>
      </c>
      <c r="U96" s="163">
        <f t="shared" si="48"/>
        <v>0</v>
      </c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100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ht="22.5" outlineLevel="1" x14ac:dyDescent="0.2">
      <c r="A97" s="154">
        <v>83</v>
      </c>
      <c r="B97" s="160" t="s">
        <v>53</v>
      </c>
      <c r="C97" s="193" t="s">
        <v>186</v>
      </c>
      <c r="D97" s="162" t="s">
        <v>99</v>
      </c>
      <c r="E97" s="168">
        <v>471.12</v>
      </c>
      <c r="F97" s="170"/>
      <c r="G97" s="171">
        <f t="shared" si="42"/>
        <v>0</v>
      </c>
      <c r="H97" s="170"/>
      <c r="I97" s="171">
        <f t="shared" si="43"/>
        <v>0</v>
      </c>
      <c r="J97" s="170"/>
      <c r="K97" s="171">
        <f t="shared" si="44"/>
        <v>0</v>
      </c>
      <c r="L97" s="171">
        <v>21</v>
      </c>
      <c r="M97" s="171">
        <f t="shared" si="45"/>
        <v>0</v>
      </c>
      <c r="N97" s="163">
        <v>0</v>
      </c>
      <c r="O97" s="163">
        <f t="shared" si="46"/>
        <v>0</v>
      </c>
      <c r="P97" s="163">
        <v>0</v>
      </c>
      <c r="Q97" s="163">
        <f t="shared" si="47"/>
        <v>0</v>
      </c>
      <c r="R97" s="163"/>
      <c r="S97" s="163"/>
      <c r="T97" s="164">
        <v>0</v>
      </c>
      <c r="U97" s="163">
        <f t="shared" si="48"/>
        <v>0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100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ht="22.5" outlineLevel="1" x14ac:dyDescent="0.2">
      <c r="A98" s="154">
        <v>84</v>
      </c>
      <c r="B98" s="160" t="s">
        <v>53</v>
      </c>
      <c r="C98" s="193" t="s">
        <v>187</v>
      </c>
      <c r="D98" s="162" t="s">
        <v>99</v>
      </c>
      <c r="E98" s="168">
        <v>471.12</v>
      </c>
      <c r="F98" s="170"/>
      <c r="G98" s="171">
        <f t="shared" si="42"/>
        <v>0</v>
      </c>
      <c r="H98" s="170"/>
      <c r="I98" s="171">
        <f t="shared" si="43"/>
        <v>0</v>
      </c>
      <c r="J98" s="170"/>
      <c r="K98" s="171">
        <f t="shared" si="44"/>
        <v>0</v>
      </c>
      <c r="L98" s="171">
        <v>21</v>
      </c>
      <c r="M98" s="171">
        <f t="shared" si="45"/>
        <v>0</v>
      </c>
      <c r="N98" s="163">
        <v>0</v>
      </c>
      <c r="O98" s="163">
        <f t="shared" si="46"/>
        <v>0</v>
      </c>
      <c r="P98" s="163">
        <v>0</v>
      </c>
      <c r="Q98" s="163">
        <f t="shared" si="47"/>
        <v>0</v>
      </c>
      <c r="R98" s="163"/>
      <c r="S98" s="163"/>
      <c r="T98" s="164">
        <v>0</v>
      </c>
      <c r="U98" s="163">
        <f t="shared" si="48"/>
        <v>0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100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ht="22.5" outlineLevel="1" x14ac:dyDescent="0.2">
      <c r="A99" s="154">
        <v>85</v>
      </c>
      <c r="B99" s="160" t="s">
        <v>53</v>
      </c>
      <c r="C99" s="193" t="s">
        <v>188</v>
      </c>
      <c r="D99" s="162" t="s">
        <v>99</v>
      </c>
      <c r="E99" s="168">
        <v>471.12</v>
      </c>
      <c r="F99" s="170"/>
      <c r="G99" s="171">
        <f t="shared" si="42"/>
        <v>0</v>
      </c>
      <c r="H99" s="170"/>
      <c r="I99" s="171">
        <f t="shared" si="43"/>
        <v>0</v>
      </c>
      <c r="J99" s="170"/>
      <c r="K99" s="171">
        <f t="shared" si="44"/>
        <v>0</v>
      </c>
      <c r="L99" s="171">
        <v>21</v>
      </c>
      <c r="M99" s="171">
        <f t="shared" si="45"/>
        <v>0</v>
      </c>
      <c r="N99" s="163">
        <v>0</v>
      </c>
      <c r="O99" s="163">
        <f t="shared" si="46"/>
        <v>0</v>
      </c>
      <c r="P99" s="163">
        <v>0</v>
      </c>
      <c r="Q99" s="163">
        <f t="shared" si="47"/>
        <v>0</v>
      </c>
      <c r="R99" s="163"/>
      <c r="S99" s="163"/>
      <c r="T99" s="164">
        <v>0</v>
      </c>
      <c r="U99" s="163">
        <f t="shared" si="48"/>
        <v>0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100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2.5" outlineLevel="1" x14ac:dyDescent="0.2">
      <c r="A100" s="154">
        <v>86</v>
      </c>
      <c r="B100" s="160" t="s">
        <v>53</v>
      </c>
      <c r="C100" s="193" t="s">
        <v>189</v>
      </c>
      <c r="D100" s="162" t="s">
        <v>99</v>
      </c>
      <c r="E100" s="168">
        <v>471.12</v>
      </c>
      <c r="F100" s="170"/>
      <c r="G100" s="171">
        <f t="shared" si="42"/>
        <v>0</v>
      </c>
      <c r="H100" s="170"/>
      <c r="I100" s="171">
        <f t="shared" si="43"/>
        <v>0</v>
      </c>
      <c r="J100" s="170"/>
      <c r="K100" s="171">
        <f t="shared" si="44"/>
        <v>0</v>
      </c>
      <c r="L100" s="171">
        <v>21</v>
      </c>
      <c r="M100" s="171">
        <f t="shared" si="45"/>
        <v>0</v>
      </c>
      <c r="N100" s="163">
        <v>0</v>
      </c>
      <c r="O100" s="163">
        <f t="shared" si="46"/>
        <v>0</v>
      </c>
      <c r="P100" s="163">
        <v>0</v>
      </c>
      <c r="Q100" s="163">
        <f t="shared" si="47"/>
        <v>0</v>
      </c>
      <c r="R100" s="163"/>
      <c r="S100" s="163"/>
      <c r="T100" s="164">
        <v>0</v>
      </c>
      <c r="U100" s="163">
        <f t="shared" si="48"/>
        <v>0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100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ht="22.5" outlineLevel="1" x14ac:dyDescent="0.2">
      <c r="A101" s="154">
        <v>87</v>
      </c>
      <c r="B101" s="160" t="s">
        <v>53</v>
      </c>
      <c r="C101" s="193" t="s">
        <v>190</v>
      </c>
      <c r="D101" s="162" t="s">
        <v>99</v>
      </c>
      <c r="E101" s="168">
        <v>471.12</v>
      </c>
      <c r="F101" s="170"/>
      <c r="G101" s="171">
        <f t="shared" si="42"/>
        <v>0</v>
      </c>
      <c r="H101" s="170"/>
      <c r="I101" s="171">
        <f t="shared" si="43"/>
        <v>0</v>
      </c>
      <c r="J101" s="170"/>
      <c r="K101" s="171">
        <f t="shared" si="44"/>
        <v>0</v>
      </c>
      <c r="L101" s="171">
        <v>21</v>
      </c>
      <c r="M101" s="171">
        <f t="shared" si="45"/>
        <v>0</v>
      </c>
      <c r="N101" s="163">
        <v>0</v>
      </c>
      <c r="O101" s="163">
        <f t="shared" si="46"/>
        <v>0</v>
      </c>
      <c r="P101" s="163">
        <v>0</v>
      </c>
      <c r="Q101" s="163">
        <f t="shared" si="47"/>
        <v>0</v>
      </c>
      <c r="R101" s="163"/>
      <c r="S101" s="163"/>
      <c r="T101" s="164">
        <v>0</v>
      </c>
      <c r="U101" s="163">
        <f t="shared" si="48"/>
        <v>0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100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ht="22.5" outlineLevel="1" x14ac:dyDescent="0.2">
      <c r="A102" s="154">
        <v>88</v>
      </c>
      <c r="B102" s="160" t="s">
        <v>53</v>
      </c>
      <c r="C102" s="193" t="s">
        <v>191</v>
      </c>
      <c r="D102" s="162" t="s">
        <v>99</v>
      </c>
      <c r="E102" s="168">
        <v>471.12</v>
      </c>
      <c r="F102" s="170"/>
      <c r="G102" s="171">
        <f t="shared" si="42"/>
        <v>0</v>
      </c>
      <c r="H102" s="170"/>
      <c r="I102" s="171">
        <f t="shared" si="43"/>
        <v>0</v>
      </c>
      <c r="J102" s="170"/>
      <c r="K102" s="171">
        <f t="shared" si="44"/>
        <v>0</v>
      </c>
      <c r="L102" s="171">
        <v>21</v>
      </c>
      <c r="M102" s="171">
        <f t="shared" si="45"/>
        <v>0</v>
      </c>
      <c r="N102" s="163">
        <v>0</v>
      </c>
      <c r="O102" s="163">
        <f t="shared" si="46"/>
        <v>0</v>
      </c>
      <c r="P102" s="163">
        <v>0</v>
      </c>
      <c r="Q102" s="163">
        <f t="shared" si="47"/>
        <v>0</v>
      </c>
      <c r="R102" s="163"/>
      <c r="S102" s="163"/>
      <c r="T102" s="164">
        <v>0</v>
      </c>
      <c r="U102" s="163">
        <f t="shared" si="48"/>
        <v>0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100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ht="22.5" outlineLevel="1" x14ac:dyDescent="0.2">
      <c r="A103" s="154">
        <v>89</v>
      </c>
      <c r="B103" s="160" t="s">
        <v>53</v>
      </c>
      <c r="C103" s="193" t="s">
        <v>192</v>
      </c>
      <c r="D103" s="162" t="s">
        <v>193</v>
      </c>
      <c r="E103" s="168">
        <v>35</v>
      </c>
      <c r="F103" s="170"/>
      <c r="G103" s="171">
        <f t="shared" si="42"/>
        <v>0</v>
      </c>
      <c r="H103" s="170"/>
      <c r="I103" s="171">
        <f t="shared" si="43"/>
        <v>0</v>
      </c>
      <c r="J103" s="170"/>
      <c r="K103" s="171">
        <f t="shared" si="44"/>
        <v>0</v>
      </c>
      <c r="L103" s="171">
        <v>21</v>
      </c>
      <c r="M103" s="171">
        <f t="shared" si="45"/>
        <v>0</v>
      </c>
      <c r="N103" s="163">
        <v>0</v>
      </c>
      <c r="O103" s="163">
        <f t="shared" si="46"/>
        <v>0</v>
      </c>
      <c r="P103" s="163">
        <v>0</v>
      </c>
      <c r="Q103" s="163">
        <f t="shared" si="47"/>
        <v>0</v>
      </c>
      <c r="R103" s="163"/>
      <c r="S103" s="163"/>
      <c r="T103" s="164">
        <v>0</v>
      </c>
      <c r="U103" s="163">
        <f t="shared" si="48"/>
        <v>0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100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>
        <v>90</v>
      </c>
      <c r="B104" s="160" t="s">
        <v>53</v>
      </c>
      <c r="C104" s="193" t="s">
        <v>194</v>
      </c>
      <c r="D104" s="162" t="s">
        <v>0</v>
      </c>
      <c r="E104" s="168">
        <v>2</v>
      </c>
      <c r="F104" s="170"/>
      <c r="G104" s="171">
        <f t="shared" si="42"/>
        <v>0</v>
      </c>
      <c r="H104" s="170"/>
      <c r="I104" s="171">
        <f t="shared" si="43"/>
        <v>0</v>
      </c>
      <c r="J104" s="170"/>
      <c r="K104" s="171">
        <f t="shared" si="44"/>
        <v>0</v>
      </c>
      <c r="L104" s="171">
        <v>21</v>
      </c>
      <c r="M104" s="171">
        <f t="shared" si="45"/>
        <v>0</v>
      </c>
      <c r="N104" s="163">
        <v>0</v>
      </c>
      <c r="O104" s="163">
        <f t="shared" si="46"/>
        <v>0</v>
      </c>
      <c r="P104" s="163">
        <v>0</v>
      </c>
      <c r="Q104" s="163">
        <f t="shared" si="47"/>
        <v>0</v>
      </c>
      <c r="R104" s="163"/>
      <c r="S104" s="163"/>
      <c r="T104" s="164">
        <v>0</v>
      </c>
      <c r="U104" s="163">
        <f t="shared" si="48"/>
        <v>0</v>
      </c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100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x14ac:dyDescent="0.2">
      <c r="A105" s="155" t="s">
        <v>96</v>
      </c>
      <c r="B105" s="161" t="s">
        <v>67</v>
      </c>
      <c r="C105" s="194" t="s">
        <v>68</v>
      </c>
      <c r="D105" s="165"/>
      <c r="E105" s="169"/>
      <c r="F105" s="172"/>
      <c r="G105" s="172">
        <f>SUMIF(AE106:AE116,"&lt;&gt;NOR",G106:G116)</f>
        <v>0</v>
      </c>
      <c r="H105" s="172"/>
      <c r="I105" s="172">
        <f>SUM(I106:I116)</f>
        <v>0</v>
      </c>
      <c r="J105" s="172"/>
      <c r="K105" s="172">
        <f>SUM(K106:K116)</f>
        <v>0</v>
      </c>
      <c r="L105" s="172"/>
      <c r="M105" s="172">
        <f>SUM(M106:M116)</f>
        <v>0</v>
      </c>
      <c r="N105" s="166"/>
      <c r="O105" s="166">
        <f>SUM(O106:O116)</f>
        <v>4.1870000000000004E-2</v>
      </c>
      <c r="P105" s="166"/>
      <c r="Q105" s="166">
        <f>SUM(Q106:Q116)</f>
        <v>0</v>
      </c>
      <c r="R105" s="166"/>
      <c r="S105" s="166"/>
      <c r="T105" s="167"/>
      <c r="U105" s="166">
        <f>SUM(U106:U116)</f>
        <v>219.75</v>
      </c>
      <c r="AE105" t="s">
        <v>97</v>
      </c>
    </row>
    <row r="106" spans="1:60" outlineLevel="1" x14ac:dyDescent="0.2">
      <c r="A106" s="154">
        <v>91</v>
      </c>
      <c r="B106" s="160" t="s">
        <v>53</v>
      </c>
      <c r="C106" s="193" t="s">
        <v>195</v>
      </c>
      <c r="D106" s="162" t="s">
        <v>148</v>
      </c>
      <c r="E106" s="168">
        <v>1</v>
      </c>
      <c r="F106" s="170"/>
      <c r="G106" s="171">
        <f t="shared" ref="G106:G116" si="49">ROUND(E106*F106,2)</f>
        <v>0</v>
      </c>
      <c r="H106" s="170"/>
      <c r="I106" s="171">
        <f t="shared" ref="I106:I116" si="50">ROUND(E106*H106,2)</f>
        <v>0</v>
      </c>
      <c r="J106" s="170"/>
      <c r="K106" s="171">
        <f t="shared" ref="K106:K116" si="51">ROUND(E106*J106,2)</f>
        <v>0</v>
      </c>
      <c r="L106" s="171">
        <v>21</v>
      </c>
      <c r="M106" s="171">
        <f t="shared" ref="M106:M116" si="52">G106*(1+L106/100)</f>
        <v>0</v>
      </c>
      <c r="N106" s="163">
        <v>0</v>
      </c>
      <c r="O106" s="163">
        <f t="shared" ref="O106:O116" si="53">ROUND(E106*N106,5)</f>
        <v>0</v>
      </c>
      <c r="P106" s="163">
        <v>0</v>
      </c>
      <c r="Q106" s="163">
        <f t="shared" ref="Q106:Q116" si="54">ROUND(E106*P106,5)</f>
        <v>0</v>
      </c>
      <c r="R106" s="163"/>
      <c r="S106" s="163"/>
      <c r="T106" s="164">
        <v>0</v>
      </c>
      <c r="U106" s="163">
        <f t="shared" ref="U106:U116" si="55">ROUND(E106*T106,2)</f>
        <v>0</v>
      </c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100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>
        <v>92</v>
      </c>
      <c r="B107" s="160" t="s">
        <v>53</v>
      </c>
      <c r="C107" s="193" t="s">
        <v>196</v>
      </c>
      <c r="D107" s="162" t="s">
        <v>148</v>
      </c>
      <c r="E107" s="168">
        <v>1</v>
      </c>
      <c r="F107" s="170"/>
      <c r="G107" s="171">
        <f t="shared" si="49"/>
        <v>0</v>
      </c>
      <c r="H107" s="170"/>
      <c r="I107" s="171">
        <f t="shared" si="50"/>
        <v>0</v>
      </c>
      <c r="J107" s="170"/>
      <c r="K107" s="171">
        <f t="shared" si="51"/>
        <v>0</v>
      </c>
      <c r="L107" s="171">
        <v>21</v>
      </c>
      <c r="M107" s="171">
        <f t="shared" si="52"/>
        <v>0</v>
      </c>
      <c r="N107" s="163">
        <v>0</v>
      </c>
      <c r="O107" s="163">
        <f t="shared" si="53"/>
        <v>0</v>
      </c>
      <c r="P107" s="163">
        <v>0</v>
      </c>
      <c r="Q107" s="163">
        <f t="shared" si="54"/>
        <v>0</v>
      </c>
      <c r="R107" s="163"/>
      <c r="S107" s="163"/>
      <c r="T107" s="164">
        <v>0</v>
      </c>
      <c r="U107" s="163">
        <f t="shared" si="55"/>
        <v>0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100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>
        <v>93</v>
      </c>
      <c r="B108" s="160" t="s">
        <v>53</v>
      </c>
      <c r="C108" s="193" t="s">
        <v>197</v>
      </c>
      <c r="D108" s="162" t="s">
        <v>148</v>
      </c>
      <c r="E108" s="168">
        <v>1</v>
      </c>
      <c r="F108" s="170"/>
      <c r="G108" s="171">
        <f t="shared" si="49"/>
        <v>0</v>
      </c>
      <c r="H108" s="170"/>
      <c r="I108" s="171">
        <f t="shared" si="50"/>
        <v>0</v>
      </c>
      <c r="J108" s="170"/>
      <c r="K108" s="171">
        <f t="shared" si="51"/>
        <v>0</v>
      </c>
      <c r="L108" s="171">
        <v>21</v>
      </c>
      <c r="M108" s="171">
        <f t="shared" si="52"/>
        <v>0</v>
      </c>
      <c r="N108" s="163">
        <v>0</v>
      </c>
      <c r="O108" s="163">
        <f t="shared" si="53"/>
        <v>0</v>
      </c>
      <c r="P108" s="163">
        <v>0</v>
      </c>
      <c r="Q108" s="163">
        <f t="shared" si="54"/>
        <v>0</v>
      </c>
      <c r="R108" s="163"/>
      <c r="S108" s="163"/>
      <c r="T108" s="164">
        <v>0</v>
      </c>
      <c r="U108" s="163">
        <f t="shared" si="55"/>
        <v>0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100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>
        <v>94</v>
      </c>
      <c r="B109" s="160" t="s">
        <v>53</v>
      </c>
      <c r="C109" s="193" t="s">
        <v>198</v>
      </c>
      <c r="D109" s="162" t="s">
        <v>148</v>
      </c>
      <c r="E109" s="168">
        <v>1</v>
      </c>
      <c r="F109" s="170"/>
      <c r="G109" s="171">
        <f t="shared" si="49"/>
        <v>0</v>
      </c>
      <c r="H109" s="170"/>
      <c r="I109" s="171">
        <f t="shared" si="50"/>
        <v>0</v>
      </c>
      <c r="J109" s="170"/>
      <c r="K109" s="171">
        <f t="shared" si="51"/>
        <v>0</v>
      </c>
      <c r="L109" s="171">
        <v>21</v>
      </c>
      <c r="M109" s="171">
        <f t="shared" si="52"/>
        <v>0</v>
      </c>
      <c r="N109" s="163">
        <v>0</v>
      </c>
      <c r="O109" s="163">
        <f t="shared" si="53"/>
        <v>0</v>
      </c>
      <c r="P109" s="163">
        <v>0</v>
      </c>
      <c r="Q109" s="163">
        <f t="shared" si="54"/>
        <v>0</v>
      </c>
      <c r="R109" s="163"/>
      <c r="S109" s="163"/>
      <c r="T109" s="164">
        <v>0</v>
      </c>
      <c r="U109" s="163">
        <f t="shared" si="55"/>
        <v>0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100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54">
        <v>95</v>
      </c>
      <c r="B110" s="160" t="s">
        <v>199</v>
      </c>
      <c r="C110" s="193" t="s">
        <v>200</v>
      </c>
      <c r="D110" s="162" t="s">
        <v>99</v>
      </c>
      <c r="E110" s="168">
        <v>700</v>
      </c>
      <c r="F110" s="170"/>
      <c r="G110" s="171">
        <f t="shared" si="49"/>
        <v>0</v>
      </c>
      <c r="H110" s="170"/>
      <c r="I110" s="171">
        <f t="shared" si="50"/>
        <v>0</v>
      </c>
      <c r="J110" s="170"/>
      <c r="K110" s="171">
        <f t="shared" si="51"/>
        <v>0</v>
      </c>
      <c r="L110" s="171">
        <v>21</v>
      </c>
      <c r="M110" s="171">
        <f t="shared" si="52"/>
        <v>0</v>
      </c>
      <c r="N110" s="163">
        <v>4.0000000000000003E-5</v>
      </c>
      <c r="O110" s="163">
        <f t="shared" si="53"/>
        <v>2.8000000000000001E-2</v>
      </c>
      <c r="P110" s="163">
        <v>0</v>
      </c>
      <c r="Q110" s="163">
        <f t="shared" si="54"/>
        <v>0</v>
      </c>
      <c r="R110" s="163"/>
      <c r="S110" s="163"/>
      <c r="T110" s="164">
        <v>0.308</v>
      </c>
      <c r="U110" s="163">
        <f t="shared" si="55"/>
        <v>215.6</v>
      </c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100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>
        <v>96</v>
      </c>
      <c r="B111" s="160" t="s">
        <v>53</v>
      </c>
      <c r="C111" s="193" t="s">
        <v>201</v>
      </c>
      <c r="D111" s="162" t="s">
        <v>148</v>
      </c>
      <c r="E111" s="168">
        <v>1</v>
      </c>
      <c r="F111" s="170"/>
      <c r="G111" s="171">
        <f t="shared" si="49"/>
        <v>0</v>
      </c>
      <c r="H111" s="170"/>
      <c r="I111" s="171">
        <f t="shared" si="50"/>
        <v>0</v>
      </c>
      <c r="J111" s="170"/>
      <c r="K111" s="171">
        <f t="shared" si="51"/>
        <v>0</v>
      </c>
      <c r="L111" s="171">
        <v>21</v>
      </c>
      <c r="M111" s="171">
        <f t="shared" si="52"/>
        <v>0</v>
      </c>
      <c r="N111" s="163">
        <v>1.387E-2</v>
      </c>
      <c r="O111" s="163">
        <f t="shared" si="53"/>
        <v>1.387E-2</v>
      </c>
      <c r="P111" s="163">
        <v>0</v>
      </c>
      <c r="Q111" s="163">
        <f t="shared" si="54"/>
        <v>0</v>
      </c>
      <c r="R111" s="163"/>
      <c r="S111" s="163"/>
      <c r="T111" s="164">
        <v>4.1500000000000004</v>
      </c>
      <c r="U111" s="163">
        <f t="shared" si="55"/>
        <v>4.1500000000000004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100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ht="22.5" outlineLevel="1" x14ac:dyDescent="0.2">
      <c r="A112" s="154">
        <v>97</v>
      </c>
      <c r="B112" s="160" t="s">
        <v>53</v>
      </c>
      <c r="C112" s="193" t="s">
        <v>202</v>
      </c>
      <c r="D112" s="162" t="s">
        <v>0</v>
      </c>
      <c r="E112" s="168">
        <v>5</v>
      </c>
      <c r="F112" s="170"/>
      <c r="G112" s="171">
        <f t="shared" si="49"/>
        <v>0</v>
      </c>
      <c r="H112" s="170"/>
      <c r="I112" s="171">
        <f t="shared" si="50"/>
        <v>0</v>
      </c>
      <c r="J112" s="170"/>
      <c r="K112" s="171">
        <f t="shared" si="51"/>
        <v>0</v>
      </c>
      <c r="L112" s="171">
        <v>21</v>
      </c>
      <c r="M112" s="171">
        <f t="shared" si="52"/>
        <v>0</v>
      </c>
      <c r="N112" s="163">
        <v>0</v>
      </c>
      <c r="O112" s="163">
        <f t="shared" si="53"/>
        <v>0</v>
      </c>
      <c r="P112" s="163">
        <v>0</v>
      </c>
      <c r="Q112" s="163">
        <f t="shared" si="54"/>
        <v>0</v>
      </c>
      <c r="R112" s="163"/>
      <c r="S112" s="163"/>
      <c r="T112" s="164">
        <v>0</v>
      </c>
      <c r="U112" s="163">
        <f t="shared" si="55"/>
        <v>0</v>
      </c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100</v>
      </c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ht="22.5" outlineLevel="1" x14ac:dyDescent="0.2">
      <c r="A113" s="154">
        <v>98</v>
      </c>
      <c r="B113" s="160" t="s">
        <v>53</v>
      </c>
      <c r="C113" s="193" t="s">
        <v>203</v>
      </c>
      <c r="D113" s="162" t="s">
        <v>0</v>
      </c>
      <c r="E113" s="168">
        <v>5</v>
      </c>
      <c r="F113" s="170"/>
      <c r="G113" s="171">
        <f t="shared" si="49"/>
        <v>0</v>
      </c>
      <c r="H113" s="170"/>
      <c r="I113" s="171">
        <f t="shared" si="50"/>
        <v>0</v>
      </c>
      <c r="J113" s="170"/>
      <c r="K113" s="171">
        <f t="shared" si="51"/>
        <v>0</v>
      </c>
      <c r="L113" s="171">
        <v>21</v>
      </c>
      <c r="M113" s="171">
        <f t="shared" si="52"/>
        <v>0</v>
      </c>
      <c r="N113" s="163">
        <v>0</v>
      </c>
      <c r="O113" s="163">
        <f t="shared" si="53"/>
        <v>0</v>
      </c>
      <c r="P113" s="163">
        <v>0</v>
      </c>
      <c r="Q113" s="163">
        <f t="shared" si="54"/>
        <v>0</v>
      </c>
      <c r="R113" s="163"/>
      <c r="S113" s="163"/>
      <c r="T113" s="164">
        <v>0</v>
      </c>
      <c r="U113" s="163">
        <f t="shared" si="55"/>
        <v>0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100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ht="22.5" outlineLevel="1" x14ac:dyDescent="0.2">
      <c r="A114" s="154">
        <v>99</v>
      </c>
      <c r="B114" s="160" t="s">
        <v>53</v>
      </c>
      <c r="C114" s="193" t="s">
        <v>204</v>
      </c>
      <c r="D114" s="162" t="s">
        <v>0</v>
      </c>
      <c r="E114" s="168">
        <v>5</v>
      </c>
      <c r="F114" s="170"/>
      <c r="G114" s="171">
        <f t="shared" si="49"/>
        <v>0</v>
      </c>
      <c r="H114" s="170"/>
      <c r="I114" s="171">
        <f t="shared" si="50"/>
        <v>0</v>
      </c>
      <c r="J114" s="170"/>
      <c r="K114" s="171">
        <f t="shared" si="51"/>
        <v>0</v>
      </c>
      <c r="L114" s="171">
        <v>21</v>
      </c>
      <c r="M114" s="171">
        <f t="shared" si="52"/>
        <v>0</v>
      </c>
      <c r="N114" s="163">
        <v>0</v>
      </c>
      <c r="O114" s="163">
        <f t="shared" si="53"/>
        <v>0</v>
      </c>
      <c r="P114" s="163">
        <v>0</v>
      </c>
      <c r="Q114" s="163">
        <f t="shared" si="54"/>
        <v>0</v>
      </c>
      <c r="R114" s="163"/>
      <c r="S114" s="163"/>
      <c r="T114" s="164">
        <v>0</v>
      </c>
      <c r="U114" s="163">
        <f t="shared" si="55"/>
        <v>0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100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ht="22.5" outlineLevel="1" x14ac:dyDescent="0.2">
      <c r="A115" s="154">
        <v>100</v>
      </c>
      <c r="B115" s="160" t="s">
        <v>53</v>
      </c>
      <c r="C115" s="193" t="s">
        <v>205</v>
      </c>
      <c r="D115" s="162" t="s">
        <v>0</v>
      </c>
      <c r="E115" s="168">
        <v>5</v>
      </c>
      <c r="F115" s="170"/>
      <c r="G115" s="171">
        <f t="shared" si="49"/>
        <v>0</v>
      </c>
      <c r="H115" s="170"/>
      <c r="I115" s="171">
        <f t="shared" si="50"/>
        <v>0</v>
      </c>
      <c r="J115" s="170"/>
      <c r="K115" s="171">
        <f t="shared" si="51"/>
        <v>0</v>
      </c>
      <c r="L115" s="171">
        <v>21</v>
      </c>
      <c r="M115" s="171">
        <f t="shared" si="52"/>
        <v>0</v>
      </c>
      <c r="N115" s="163">
        <v>0</v>
      </c>
      <c r="O115" s="163">
        <f t="shared" si="53"/>
        <v>0</v>
      </c>
      <c r="P115" s="163">
        <v>0</v>
      </c>
      <c r="Q115" s="163">
        <f t="shared" si="54"/>
        <v>0</v>
      </c>
      <c r="R115" s="163"/>
      <c r="S115" s="163"/>
      <c r="T115" s="164">
        <v>0</v>
      </c>
      <c r="U115" s="163">
        <f t="shared" si="55"/>
        <v>0</v>
      </c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100</v>
      </c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ht="22.5" outlineLevel="1" x14ac:dyDescent="0.2">
      <c r="A116" s="181">
        <v>101</v>
      </c>
      <c r="B116" s="182" t="s">
        <v>53</v>
      </c>
      <c r="C116" s="195" t="s">
        <v>206</v>
      </c>
      <c r="D116" s="183" t="s">
        <v>0</v>
      </c>
      <c r="E116" s="184">
        <v>5</v>
      </c>
      <c r="F116" s="185"/>
      <c r="G116" s="186">
        <f t="shared" si="49"/>
        <v>0</v>
      </c>
      <c r="H116" s="185"/>
      <c r="I116" s="186">
        <f t="shared" si="50"/>
        <v>0</v>
      </c>
      <c r="J116" s="185"/>
      <c r="K116" s="186">
        <f t="shared" si="51"/>
        <v>0</v>
      </c>
      <c r="L116" s="186">
        <v>21</v>
      </c>
      <c r="M116" s="186">
        <f t="shared" si="52"/>
        <v>0</v>
      </c>
      <c r="N116" s="187">
        <v>0</v>
      </c>
      <c r="O116" s="187">
        <f t="shared" si="53"/>
        <v>0</v>
      </c>
      <c r="P116" s="187">
        <v>0</v>
      </c>
      <c r="Q116" s="187">
        <f t="shared" si="54"/>
        <v>0</v>
      </c>
      <c r="R116" s="187"/>
      <c r="S116" s="187"/>
      <c r="T116" s="188">
        <v>0</v>
      </c>
      <c r="U116" s="187">
        <f t="shared" si="55"/>
        <v>0</v>
      </c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100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x14ac:dyDescent="0.2">
      <c r="A117" s="6"/>
      <c r="B117" s="7" t="s">
        <v>207</v>
      </c>
      <c r="C117" s="196" t="s">
        <v>207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AC117">
        <v>15</v>
      </c>
      <c r="AD117">
        <v>21</v>
      </c>
    </row>
    <row r="118" spans="1:60" x14ac:dyDescent="0.2">
      <c r="A118" s="189"/>
      <c r="B118" s="190">
        <v>26</v>
      </c>
      <c r="C118" s="197" t="s">
        <v>207</v>
      </c>
      <c r="D118" s="191"/>
      <c r="E118" s="191"/>
      <c r="F118" s="191"/>
      <c r="G118" s="192">
        <f>G8+G24+G38+G54+G67+G76+G90+G105</f>
        <v>0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AC118">
        <f>SUMIF(L7:L116,AC117,G7:G116)</f>
        <v>0</v>
      </c>
      <c r="AD118">
        <f>SUMIF(L7:L116,AD117,G7:G116)</f>
        <v>0</v>
      </c>
      <c r="AE118" t="s">
        <v>208</v>
      </c>
    </row>
    <row r="119" spans="1:60" x14ac:dyDescent="0.2">
      <c r="A119" s="6"/>
      <c r="B119" s="7" t="s">
        <v>207</v>
      </c>
      <c r="C119" s="196" t="s">
        <v>207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60" x14ac:dyDescent="0.2">
      <c r="A120" s="6"/>
      <c r="B120" s="7" t="s">
        <v>207</v>
      </c>
      <c r="C120" s="196" t="s">
        <v>207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60" x14ac:dyDescent="0.2">
      <c r="A121" s="258">
        <v>33</v>
      </c>
      <c r="B121" s="258"/>
      <c r="C121" s="259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60" x14ac:dyDescent="0.2">
      <c r="A122" s="260"/>
      <c r="B122" s="261"/>
      <c r="C122" s="262"/>
      <c r="D122" s="261"/>
      <c r="E122" s="261"/>
      <c r="F122" s="261"/>
      <c r="G122" s="263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AE122" t="s">
        <v>209</v>
      </c>
    </row>
    <row r="123" spans="1:60" x14ac:dyDescent="0.2">
      <c r="A123" s="264"/>
      <c r="B123" s="265"/>
      <c r="C123" s="266"/>
      <c r="D123" s="265"/>
      <c r="E123" s="265"/>
      <c r="F123" s="265"/>
      <c r="G123" s="26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60" x14ac:dyDescent="0.2">
      <c r="A124" s="264"/>
      <c r="B124" s="265"/>
      <c r="C124" s="266"/>
      <c r="D124" s="265"/>
      <c r="E124" s="265"/>
      <c r="F124" s="265"/>
      <c r="G124" s="26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60" x14ac:dyDescent="0.2">
      <c r="A125" s="264"/>
      <c r="B125" s="265"/>
      <c r="C125" s="266"/>
      <c r="D125" s="265"/>
      <c r="E125" s="265"/>
      <c r="F125" s="265"/>
      <c r="G125" s="26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60" x14ac:dyDescent="0.2">
      <c r="A126" s="268"/>
      <c r="B126" s="269"/>
      <c r="C126" s="270"/>
      <c r="D126" s="269"/>
      <c r="E126" s="269"/>
      <c r="F126" s="269"/>
      <c r="G126" s="271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60" x14ac:dyDescent="0.2">
      <c r="A127" s="6"/>
      <c r="B127" s="7" t="s">
        <v>207</v>
      </c>
      <c r="C127" s="196" t="s">
        <v>207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60" x14ac:dyDescent="0.2">
      <c r="C128" s="198"/>
      <c r="AE128" t="s">
        <v>210</v>
      </c>
    </row>
  </sheetData>
  <mergeCells count="6">
    <mergeCell ref="A122:G126"/>
    <mergeCell ref="A1:G1"/>
    <mergeCell ref="C2:G2"/>
    <mergeCell ref="C3:G3"/>
    <mergeCell ref="C4:G4"/>
    <mergeCell ref="A121:C121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Ulrich Přemysl Ing.</cp:lastModifiedBy>
  <cp:lastPrinted>2014-02-28T09:52:57Z</cp:lastPrinted>
  <dcterms:created xsi:type="dcterms:W3CDTF">2009-04-08T07:15:50Z</dcterms:created>
  <dcterms:modified xsi:type="dcterms:W3CDTF">2024-12-10T11:46:08Z</dcterms:modified>
</cp:coreProperties>
</file>