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60 Údržba HOZ Vraclav C4\Výzva\"/>
    </mc:Choice>
  </mc:AlternateContent>
  <xr:revisionPtr revIDLastSave="0" documentId="13_ncr:1_{040CD7B7-133A-43D1-93B7-2217FD970FC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109-2024 - Údržba HOZ Vra..." sheetId="2" r:id="rId2"/>
    <sheet name="Pokyny pro vyplnění" sheetId="3" r:id="rId3"/>
  </sheets>
  <definedNames>
    <definedName name="_xlnm._FilterDatabase" localSheetId="1" hidden="1">'109-2024 - Údržba HOZ Vra...'!$C$78:$K$194</definedName>
    <definedName name="_xlnm.Print_Titles" localSheetId="1">'109-2024 - Údržba HOZ Vra...'!$78:$78</definedName>
    <definedName name="_xlnm.Print_Titles" localSheetId="0">'Rekapitulace stavby'!$52:$52</definedName>
    <definedName name="_xlnm.Print_Area" localSheetId="1">'109-2024 - Údržba HOZ Vra...'!$C$4:$J$37,'109-2024 - Údržba HOZ Vra...'!$C$43:$J$62,'109-2024 - Údržba HOZ Vra...'!$C$68:$K$194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T157" i="2"/>
  <c r="R158" i="2"/>
  <c r="R157" i="2"/>
  <c r="P158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F75" i="2"/>
  <c r="F73" i="2"/>
  <c r="E71" i="2"/>
  <c r="F50" i="2"/>
  <c r="F48" i="2"/>
  <c r="E46" i="2"/>
  <c r="J22" i="2"/>
  <c r="E22" i="2"/>
  <c r="J76" i="2" s="1"/>
  <c r="J21" i="2"/>
  <c r="J19" i="2"/>
  <c r="E19" i="2"/>
  <c r="J75" i="2" s="1"/>
  <c r="J18" i="2"/>
  <c r="J16" i="2"/>
  <c r="E16" i="2"/>
  <c r="F76" i="2" s="1"/>
  <c r="J15" i="2"/>
  <c r="J10" i="2"/>
  <c r="J73" i="2" s="1"/>
  <c r="L50" i="1"/>
  <c r="AM50" i="1"/>
  <c r="AM49" i="1"/>
  <c r="L49" i="1"/>
  <c r="AM47" i="1"/>
  <c r="L47" i="1"/>
  <c r="L45" i="1"/>
  <c r="L44" i="1"/>
  <c r="BK139" i="2"/>
  <c r="J165" i="2"/>
  <c r="BK99" i="2"/>
  <c r="J171" i="2"/>
  <c r="J119" i="2"/>
  <c r="BK90" i="2"/>
  <c r="J86" i="2"/>
  <c r="AS54" i="1"/>
  <c r="BK169" i="2"/>
  <c r="J173" i="2"/>
  <c r="BK102" i="2"/>
  <c r="BK153" i="2"/>
  <c r="J181" i="2"/>
  <c r="J96" i="2"/>
  <c r="BK96" i="2"/>
  <c r="J90" i="2"/>
  <c r="BK93" i="2"/>
  <c r="J82" i="2"/>
  <c r="BK82" i="2"/>
  <c r="BK158" i="2"/>
  <c r="BK173" i="2"/>
  <c r="BK167" i="2"/>
  <c r="BK171" i="2"/>
  <c r="J145" i="2"/>
  <c r="J191" i="2"/>
  <c r="J158" i="2"/>
  <c r="J153" i="2"/>
  <c r="J177" i="2"/>
  <c r="J99" i="2"/>
  <c r="J169" i="2"/>
  <c r="BK191" i="2"/>
  <c r="BK123" i="2"/>
  <c r="J127" i="2"/>
  <c r="J115" i="2"/>
  <c r="BK86" i="2"/>
  <c r="J136" i="2"/>
  <c r="BK115" i="2"/>
  <c r="BK149" i="2"/>
  <c r="BK163" i="2"/>
  <c r="J139" i="2"/>
  <c r="J188" i="2"/>
  <c r="BK127" i="2"/>
  <c r="BK165" i="2"/>
  <c r="BK133" i="2"/>
  <c r="BK130" i="2"/>
  <c r="J149" i="2"/>
  <c r="BK177" i="2"/>
  <c r="BK188" i="2"/>
  <c r="J123" i="2"/>
  <c r="J93" i="2"/>
  <c r="BK145" i="2"/>
  <c r="J163" i="2"/>
  <c r="J133" i="2"/>
  <c r="BK119" i="2"/>
  <c r="BK185" i="2"/>
  <c r="J167" i="2"/>
  <c r="J102" i="2"/>
  <c r="BK136" i="2"/>
  <c r="BK181" i="2"/>
  <c r="J185" i="2"/>
  <c r="J130" i="2"/>
  <c r="P148" i="2" l="1"/>
  <c r="BK162" i="2"/>
  <c r="J162" i="2" s="1"/>
  <c r="J61" i="2" s="1"/>
  <c r="R81" i="2"/>
  <c r="R80" i="2" s="1"/>
  <c r="T148" i="2"/>
  <c r="P81" i="2"/>
  <c r="P80" i="2" s="1"/>
  <c r="R148" i="2"/>
  <c r="P162" i="2"/>
  <c r="P161" i="2" s="1"/>
  <c r="BK81" i="2"/>
  <c r="J81" i="2"/>
  <c r="J57" i="2" s="1"/>
  <c r="BK148" i="2"/>
  <c r="J148" i="2" s="1"/>
  <c r="J58" i="2" s="1"/>
  <c r="R162" i="2"/>
  <c r="R161" i="2" s="1"/>
  <c r="T81" i="2"/>
  <c r="T80" i="2"/>
  <c r="T79" i="2" s="1"/>
  <c r="T162" i="2"/>
  <c r="T161" i="2" s="1"/>
  <c r="BK157" i="2"/>
  <c r="J157" i="2"/>
  <c r="J59" i="2" s="1"/>
  <c r="F51" i="2"/>
  <c r="BE139" i="2"/>
  <c r="BE165" i="2"/>
  <c r="BE167" i="2"/>
  <c r="BE177" i="2"/>
  <c r="BE185" i="2"/>
  <c r="BE191" i="2"/>
  <c r="BE82" i="2"/>
  <c r="BE163" i="2"/>
  <c r="BE169" i="2"/>
  <c r="BE171" i="2"/>
  <c r="BE173" i="2"/>
  <c r="BE188" i="2"/>
  <c r="BE102" i="2"/>
  <c r="BE123" i="2"/>
  <c r="BE86" i="2"/>
  <c r="BE149" i="2"/>
  <c r="BE153" i="2"/>
  <c r="BE158" i="2"/>
  <c r="J50" i="2"/>
  <c r="BE96" i="2"/>
  <c r="BE130" i="2"/>
  <c r="J48" i="2"/>
  <c r="BE99" i="2"/>
  <c r="BE115" i="2"/>
  <c r="J51" i="2"/>
  <c r="BE90" i="2"/>
  <c r="BE93" i="2"/>
  <c r="BE127" i="2"/>
  <c r="BE133" i="2"/>
  <c r="BE181" i="2"/>
  <c r="BE136" i="2"/>
  <c r="BE145" i="2"/>
  <c r="BE119" i="2"/>
  <c r="J32" i="2"/>
  <c r="AW55" i="1" s="1"/>
  <c r="F32" i="2"/>
  <c r="BA55" i="1" s="1"/>
  <c r="BA54" i="1" s="1"/>
  <c r="AW54" i="1" s="1"/>
  <c r="AK30" i="1" s="1"/>
  <c r="F33" i="2"/>
  <c r="BB55" i="1"/>
  <c r="BB54" i="1" s="1"/>
  <c r="AX54" i="1" s="1"/>
  <c r="F34" i="2"/>
  <c r="BC55" i="1" s="1"/>
  <c r="BC54" i="1" s="1"/>
  <c r="W32" i="1" s="1"/>
  <c r="F35" i="2"/>
  <c r="BD55" i="1"/>
  <c r="BD54" i="1" s="1"/>
  <c r="W33" i="1" s="1"/>
  <c r="P79" i="2" l="1"/>
  <c r="AU55" i="1" s="1"/>
  <c r="AU54" i="1" s="1"/>
  <c r="R79" i="2"/>
  <c r="BK80" i="2"/>
  <c r="J80" i="2" s="1"/>
  <c r="J56" i="2" s="1"/>
  <c r="BK161" i="2"/>
  <c r="J161" i="2"/>
  <c r="J60" i="2" s="1"/>
  <c r="W30" i="1"/>
  <c r="F31" i="2"/>
  <c r="AZ55" i="1" s="1"/>
  <c r="AZ54" i="1" s="1"/>
  <c r="AV54" i="1" s="1"/>
  <c r="AK29" i="1" s="1"/>
  <c r="AY54" i="1"/>
  <c r="W31" i="1"/>
  <c r="J31" i="2"/>
  <c r="AV55" i="1" s="1"/>
  <c r="AT55" i="1" s="1"/>
  <c r="BK79" i="2" l="1"/>
  <c r="J79" i="2"/>
  <c r="J55" i="2" s="1"/>
  <c r="W29" i="1"/>
  <c r="AT54" i="1"/>
  <c r="J28" i="2" l="1"/>
  <c r="AG55" i="1"/>
  <c r="AG54" i="1" s="1"/>
  <c r="AK26" i="1" s="1"/>
  <c r="AK35" i="1" s="1"/>
  <c r="AN54" i="1" l="1"/>
  <c r="J37" i="2"/>
  <c r="AN55" i="1"/>
</calcChain>
</file>

<file path=xl/sharedStrings.xml><?xml version="1.0" encoding="utf-8"?>
<sst xmlns="http://schemas.openxmlformats.org/spreadsheetml/2006/main" count="1643" uniqueCount="507">
  <si>
    <t>Export Komplet</t>
  </si>
  <si>
    <t>VZ</t>
  </si>
  <si>
    <t>2.0</t>
  </si>
  <si>
    <t>ZAMOK</t>
  </si>
  <si>
    <t>False</t>
  </si>
  <si>
    <t>{a0b86aa9-4fc3-4e80-b330-6d7961955744}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</si>
  <si>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</si>
  <si>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</si>
  <si>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</si>
  <si>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</si>
  <si>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</si>
  <si>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</si>
  <si>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</si>
  <si>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</si>
  <si>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109-2024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</si>
  <si>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</si>
  <si>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</si>
  <si>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Vraclav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</si>
  <si>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</si>
  <si>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</si>
  <si>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</si>
  <si>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</si>
  <si>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</si>
  <si>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</si>
  <si>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</si>
  <si>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</si>
  <si>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SPÚ-OVHS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</si>
  <si>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</si>
  <si>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</si>
  <si>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</si>
  <si>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</si>
  <si>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</si>
  <si>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</si>
  <si>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</si>
  <si>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</si>
  <si>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</si>
  <si>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</si>
  <si>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</si>
  <si>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</si>
  <si>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</si>
  <si>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</si>
  <si>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</si>
  <si>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</si>
  <si>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</si>
  <si>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</si>
  <si>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</si>
  <si>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</si>
  <si>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</si>
  <si>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</si>
  <si>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</si>
  <si>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</si>
  <si>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</si>
  <si>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</si>
  <si>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</si>
  <si>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</si>
  <si>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</si>
  <si>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</si>
  <si>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</si>
  <si>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</si>
  <si>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</si>
  <si>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</si>
  <si>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</si>
  <si>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</si>
  <si>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</si>
  <si>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</si>
  <si>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</si>
  <si>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</si>
  <si>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</si>
  <si>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</si>
  <si>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</si>
  <si>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</si>
  <si>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</si>
  <si>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</si>
  <si>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</si>
  <si>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</si>
  <si>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</si>
  <si>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</si>
  <si>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</si>
  <si>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</si>
  <si>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</si>
  <si>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</si>
  <si>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</si>
  <si>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</si>
  <si>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</si>
  <si>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</si>
  <si>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</si>
  <si>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</si>
  <si>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</si>
  <si>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</si>
  <si>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</si>
  <si>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</si>
  <si>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</si>
  <si>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</si>
  <si>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</si>
  <si>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</si>
  <si>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</si>
  <si>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</si>
  <si>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</si>
  <si>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</si>
  <si>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</si>
  <si>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</si>
  <si>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</si>
  <si>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</si>
  <si>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</si>
  <si>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</si>
  <si>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</si>
  <si>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</si>
  <si>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</si>
  <si>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</si>
  <si>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2024 02</t>
  </si>
  <si>
    <t>4</t>
  </si>
  <si>
    <t>1811248495</t>
  </si>
  <si>
    <t>PP</t>
  </si>
  <si>
    <t>Kosení travin a vodních rostlin ve vegetačním období divokého porostu hustého</t>
  </si>
  <si>
    <t>Online PSC</t>
  </si>
  <si>
    <t>https://podminky.urs.cz/item/CS_URS_2024_02/111103213</t>
  </si>
  <si>
    <t>VV</t>
  </si>
  <si>
    <t>1147*5/10000</t>
  </si>
  <si>
    <t>111203201</t>
  </si>
  <si>
    <t>Odstranění křovin a stromů s ponecháním kořenů z plochy do 1000 m2</t>
  </si>
  <si>
    <t>m2</t>
  </si>
  <si>
    <t>787422680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</si>
  <si>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</si>
  <si>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</si>
  <si>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20+20+15+15+20+20+35+50+40+10+20+20+30</t>
  </si>
  <si>
    <t>3</t>
  </si>
  <si>
    <t>112101101</t>
  </si>
  <si>
    <t>Odstranění stromů listnatých průměru kmene přes 100 do 300 mm</t>
  </si>
  <si>
    <t>kus</t>
  </si>
  <si>
    <t>334390715</t>
  </si>
  <si>
    <t>Odstranění stromů s odřezáním kmene a s odvětvením listnatých, průměru kmene přes 100 do 300 mm</t>
  </si>
  <si>
    <t>https://podminky.urs.cz/item/CS_URS_2024_02/112101101</t>
  </si>
  <si>
    <t>112101102</t>
  </si>
  <si>
    <t>Odstranění stromů listnatých průměru kmene přes 300 do 500 mm</t>
  </si>
  <si>
    <t>-21748253</t>
  </si>
  <si>
    <t>Odstranění stromů s odřezáním kmene a s odvětvením listnatých, průměru kmene přes 300 do 500 mm</t>
  </si>
  <si>
    <t>https://podminky.urs.cz/item/CS_URS_2024_02/112101102</t>
  </si>
  <si>
    <t>5</t>
  </si>
  <si>
    <t>112251101</t>
  </si>
  <si>
    <t>Odstranění pařezů průměru přes 100 do 300 mm</t>
  </si>
  <si>
    <t>169699716</t>
  </si>
  <si>
    <t>Odstranění pařezů strojně s jejich vykopáním nebo vytrháním průměru přes 100 do 300 mm</t>
  </si>
  <si>
    <t>https://podminky.urs.cz/item/CS_URS_2024_02/112251101</t>
  </si>
  <si>
    <t>6</t>
  </si>
  <si>
    <t>112251102</t>
  </si>
  <si>
    <t>Odstranění pařezů průměru přes 300 do 500 mm</t>
  </si>
  <si>
    <t>677493886</t>
  </si>
  <si>
    <t>Odstranění pařezů strojně s jejich vykopáním nebo vytrháním průměru přes 300 do 500 mm</t>
  </si>
  <si>
    <t>https://podminky.urs.cz/item/CS_URS_2024_02/112251102</t>
  </si>
  <si>
    <t>7</t>
  </si>
  <si>
    <t>125703301</t>
  </si>
  <si>
    <t>Čištění melioračních kanálů od naplavenin tl do 250 mm dno nezpevněné</t>
  </si>
  <si>
    <t>m3</t>
  </si>
  <si>
    <t>-561923857</t>
  </si>
  <si>
    <t>Čištění melioračních kanálů s úpravou svahu do výšky naplavené vrstvy tloušťky naplavené vrstvy do 250 mm, se dnem nezpevněným</t>
  </si>
  <si>
    <t>https://podminky.urs.cz/item/CS_URS_2024_02/125703301</t>
  </si>
  <si>
    <t>(0,15+0,55)/2*(46-0)</t>
  </si>
  <si>
    <t>(0,55+0,55)/2*(125-46)</t>
  </si>
  <si>
    <t>(0,55+0,55)/2*(196-125)</t>
  </si>
  <si>
    <t>(0,55+0,65)/2*(325-196)</t>
  </si>
  <si>
    <t>(0,75+0,65)/2*(467-325)</t>
  </si>
  <si>
    <t>(0,65+0,5)/2*(532-482)</t>
  </si>
  <si>
    <t>(0,5+0,6)/2*(769-532)</t>
  </si>
  <si>
    <t>(0,6+0,65)/2*(1042-769)</t>
  </si>
  <si>
    <t>(0,65+0,65)/2*(1162-1042)</t>
  </si>
  <si>
    <t>Součet</t>
  </si>
  <si>
    <t>8</t>
  </si>
  <si>
    <t>162351103</t>
  </si>
  <si>
    <t>Vodorovné přemístění přes 50 do 500 m výkopku/sypaniny z horniny třídy těžitelnosti I skupiny 1 až 3</t>
  </si>
  <si>
    <t>1602011293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</si>
  <si>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</si>
  <si>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</si>
  <si>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23,9+21,8</t>
  </si>
  <si>
    <t>9</t>
  </si>
  <si>
    <t>171151103</t>
  </si>
  <si>
    <t>Uložení sypaniny z hornin soudržných do násypů zhutněných strojně</t>
  </si>
  <si>
    <t>711000318</t>
  </si>
  <si>
    <t>Uložení sypanin do násypů strojně s rozprostřením sypaniny ve vrstvách a s hrubým urovnáním zhutněných z hornin soudržných jakékoliv třídy těžitelnosti</t>
  </si>
  <si>
    <t>https://podminky.urs.cz/item/CS_URS_2024_02/171151103</t>
  </si>
  <si>
    <t>0,4*4*25</t>
  </si>
  <si>
    <t>10</t>
  </si>
  <si>
    <t>174211101</t>
  </si>
  <si>
    <t>Zásyp jam, šachet rýh nebo kolem objektů sypaninou bez zhutnění ručně</t>
  </si>
  <si>
    <t>363014072</t>
  </si>
  <si>
    <t>Zásyp sypaninou z jakékoliv horniny ručně s uložením výkopku ve vrstvách bez zhutnění jam, šachet, rýh nebo kolem objektů v těchto vykopávkách</t>
  </si>
  <si>
    <t>https://podminky.urs.cz/item/CS_URS_2024_02/174211101</t>
  </si>
  <si>
    <t>109*0,2</t>
  </si>
  <si>
    <t>11</t>
  </si>
  <si>
    <t>174251201</t>
  </si>
  <si>
    <t>Zásyp jam po pařezech D pařezů do 300 mm strojně</t>
  </si>
  <si>
    <t>-1055408386</t>
  </si>
  <si>
    <t>Zásyp jam po pařezech strojně výkopkem z horniny získané při dobývání pařezů s hrubým urovnáním povrchu zasypávky průměru pařezu přes 100 do 300 mm</t>
  </si>
  <si>
    <t>https://podminky.urs.cz/item/CS_URS_2024_02/174251201</t>
  </si>
  <si>
    <t>174251202</t>
  </si>
  <si>
    <t>Zásyp jam po pařezech D pařezů přes 300 do 500 mm strojně</t>
  </si>
  <si>
    <t>-273717406</t>
  </si>
  <si>
    <t>Zásyp jam po pařezech strojně výkopkem z horniny získané při dobývání pařezů s hrubým urovnáním povrchu zasypávky průměru pařezu přes 300 do 500 mm</t>
  </si>
  <si>
    <t>https://podminky.urs.cz/item/CS_URS_2024_02/174251202</t>
  </si>
  <si>
    <t>13</t>
  </si>
  <si>
    <t>181411123</t>
  </si>
  <si>
    <t>Založení lučního trávníku výsevem pl do 1000 m2 ve svahu přes 1:2 do 1:1</t>
  </si>
  <si>
    <t>227125291</t>
  </si>
  <si>
    <t>Založení trávníku na půdě předem připravené plochy do 1000 m2 výsevem včetně utažení lučního na svahu přes 1:2 do 1:1</t>
  </si>
  <si>
    <t>https://podminky.urs.cz/item/CS_URS_2024_02/181411123</t>
  </si>
  <si>
    <t>14</t>
  </si>
  <si>
    <t>M</t>
  </si>
  <si>
    <t>00572474</t>
  </si>
  <si>
    <t>osivo směs travní krajinná-svahová</t>
  </si>
  <si>
    <t>kg</t>
  </si>
  <si>
    <t>862263679</t>
  </si>
  <si>
    <t>109*0,02 'Přepočtené koeficientem množství</t>
  </si>
  <si>
    <t>15</t>
  </si>
  <si>
    <t>182151111</t>
  </si>
  <si>
    <t>Svahování v zářezech v hornině třídy těžitelnosti I skupiny 1 až 3 strojně</t>
  </si>
  <si>
    <t>-1556905442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</si>
  <si>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</si>
  <si>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</si>
  <si>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25*4</t>
  </si>
  <si>
    <t>3*3</t>
  </si>
  <si>
    <t>16</t>
  </si>
  <si>
    <t>185803106</t>
  </si>
  <si>
    <t>Shrabání pokoseného divokého porostu s odvozem do 20 km</t>
  </si>
  <si>
    <t>384912592</t>
  </si>
  <si>
    <t>Shrabání pokoseného porostu a organických naplavenin s odvozem do 20 km divokého porostu</t>
  </si>
  <si>
    <t>https://podminky.urs.cz/item/CS_URS_2024_02/185803106</t>
  </si>
  <si>
    <t>Vodorovné konstrukce</t>
  </si>
  <si>
    <t>17</t>
  </si>
  <si>
    <t>463212111</t>
  </si>
  <si>
    <t>Rovnanina z lomového kamene upraveného s vyklínováním spár úlomky kamene</t>
  </si>
  <si>
    <t>1040340568</t>
  </si>
  <si>
    <t>Rovnanina z lomového kamene upraveného, tříděného jakékoliv tloušťky rovnaniny s vyklínováním spár a dutin úlomky kamene</t>
  </si>
  <si>
    <t>https://podminky.urs.cz/item/CS_URS_2024_02/463212111</t>
  </si>
  <si>
    <t>25*4,6*0,3+3*3,6*0,3</t>
  </si>
  <si>
    <t>18</t>
  </si>
  <si>
    <t>463212191</t>
  </si>
  <si>
    <t>Příplatek za vypracováni líce rovnaniny</t>
  </si>
  <si>
    <t>-924358956</t>
  </si>
  <si>
    <t>Rovnanina z lomového kamene upraveného, tříděného Příplatek k cenám za vypracování líce</t>
  </si>
  <si>
    <t>https://podminky.urs.cz/item/CS_URS_2024_02/463212191</t>
  </si>
  <si>
    <t>25*4,6+3*3,6</t>
  </si>
  <si>
    <t>998</t>
  </si>
  <si>
    <t>Přesun hmot</t>
  </si>
  <si>
    <t>19</t>
  </si>
  <si>
    <t>998318011</t>
  </si>
  <si>
    <t>Přesun hmot pro meliorační kanály</t>
  </si>
  <si>
    <t>t</t>
  </si>
  <si>
    <t>-405322582</t>
  </si>
  <si>
    <t>Přesun hmot pro meliorační kanály dopravní vzdálenost do 1 000 m</t>
  </si>
  <si>
    <t>https://podminky.urs.cz/item/CS_URS_2024_02/998318011</t>
  </si>
  <si>
    <t>N00</t>
  </si>
  <si>
    <t>Nepojmenované práce</t>
  </si>
  <si>
    <t>N01</t>
  </si>
  <si>
    <t>Nepojmenovaný díl</t>
  </si>
  <si>
    <t>20</t>
  </si>
  <si>
    <t>R-001</t>
  </si>
  <si>
    <t xml:space="preserve">Ekologická likvidace veškeré neupotřeb. dřev. hmoty - z křovin a stromů D kmene do 100 mm - v souladu se zákonem o odpadech č. 541/2020 Sb.v platném znění   </t>
  </si>
  <si>
    <t>512</t>
  </si>
  <si>
    <t>-1134255101</t>
  </si>
  <si>
    <t xml:space="preserve">Ekologická likvidace veškeré neupotřeb. dřev. hmoty - z křovin a stromů D kmene do 100 mm - v souladu se zákonem o odpadech č. 541/2020 Sb.v platném znění 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</si>
  <si>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</si>
  <si>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</si>
  <si>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</si>
  <si>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559585252</t>
  </si>
  <si>
    <t xml:space="preserve">Ekologická likvidace veškeré neupotřeb. dřev. hmoty - větví stromu, včetně kmenu - D kmene do 300 mm - v souladu se zákonem o odpadech č. 541/2020 Sb.v platném znění 
</t>
  </si>
  <si>
    <t>22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</si>
  <si>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</si>
  <si>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</si>
  <si>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1055173026</t>
  </si>
  <si>
    <t xml:space="preserve">Ekologická likvidace veškeré neupotřeb. dřev. hmoty - větví stromu, včetně kmenu - D kmene 300-500 mm - v souladu se zákonem o odpadech č. 541/2020 Sb.v platném znění 
</t>
  </si>
  <si>
    <t>23</t>
  </si>
  <si>
    <t>R-018</t>
  </si>
  <si>
    <t xml:space="preserve">Ekologická likvidace pařezu stromu D kmene do 300 mm - v souladu se zákonem o odpadech č. 541/2020 Sb.v platném znění   </t>
  </si>
  <si>
    <t>-241411344</t>
  </si>
  <si>
    <t xml:space="preserve">Ekologická likvidace pařezu stromu D kmene do 300 mm - v souladu se zákonem o odpadech č. 541/2020 Sb.v platném znění 
</t>
  </si>
  <si>
    <t>24</t>
  </si>
  <si>
    <t>R-019</t>
  </si>
  <si>
    <t xml:space="preserve">Ekologická likvidace pařezu stromu D kmene 300-500 mm - v souladu se zákonem o odpadech č. 541/2020 Sb.v platném znění   </t>
  </si>
  <si>
    <t>234434032</t>
  </si>
  <si>
    <t xml:space="preserve">Ekologická likvidace pařezu stromu D kmene 300-500 mm - v souladu se zákonem o odpadech č. 541/2020 Sb.v platném znění </t>
  </si>
  <si>
    <t>25</t>
  </si>
  <si>
    <t>R-027</t>
  </si>
  <si>
    <t>Odstranění napadaných stromů, větví stromů a keřů do D 200 mm v profilu HOZ, včetně ekologické likvidace v souladu se zákonem o odpadech č.  541/2020 Sb. v platném znění</t>
  </si>
  <si>
    <t>2129766980</t>
  </si>
  <si>
    <t xml:space="preserve">Odstranění napadaných stromů, větví stromů a keřů do D 200 mm v profilu HOZ, včetně ekologické likvidace v souladu se zákonem o odpadech č. 541/2020 Sb. v platném znění
</t>
  </si>
  <si>
    <t>P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</si>
  <si>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</si>
  <si>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30+10+10+5+5+5+5</t>
  </si>
  <si>
    <t>26</t>
  </si>
  <si>
    <t>R-028</t>
  </si>
  <si>
    <t>Odstranění napadaných stromů, větví stromů a keřů nad D 200 mm v profilu HOZ, včetně ekologické likvidace v souladu se zákonem o odpadech č.  541/2020 Sb. v platném znění</t>
  </si>
  <si>
    <t>-832438088</t>
  </si>
  <si>
    <t xml:space="preserve">Odstranění napadaných stromů, větví stromů a keřů nad D 200 mm v profilu HOZ, včetně ekologické likvidace v souladu se zákonem o odpadech č.541/2020 Sb. v platném znění
</t>
  </si>
  <si>
    <t>Poznámka k položce:_x000D_
položka zahrnuje vytažení stromu Ø nad 200 mm a keřů na vrchní hranu HOZ, kmen, větve stromu a keře budou zlikvidovány (např. štěpkováním, drcením, pálením na místě k tomu určeném a pod)</t>
  </si>
  <si>
    <t>6+30+15</t>
  </si>
  <si>
    <t>27</t>
  </si>
  <si>
    <t>R-029</t>
  </si>
  <si>
    <t xml:space="preserve">Vysbírání zbytků větví a kořenů z rozprostřeného sedimentu vč. odvozu a uložení - v souladu se zákonem  o odpadech č. 541/2020 Sb.v platném znění  </t>
  </si>
  <si>
    <t>1708144413</t>
  </si>
  <si>
    <t xml:space="preserve">Vysbírání zbytků větví a kořenů z rozprostřeného sedimentu vč. odvozu a uložení - v souladu se zákonem o odpadech č. 541/2020 Sb.v platném znění 
</t>
  </si>
  <si>
    <t xml:space="preserve">Poznámka k položce:_x000D_
po rozprostření sedimentu budou vysbírány větve a kořeny z plochy rozprostření a zlikvidovány _x000D_
</t>
  </si>
  <si>
    <t>(43,45+39,05)*10</t>
  </si>
  <si>
    <t>28</t>
  </si>
  <si>
    <t>R-032</t>
  </si>
  <si>
    <t xml:space="preserve">Ekologická likvidace divokého porostu - v souladu se zákonem  o odpadech č. 541/2020 Sb.v platném znění     </t>
  </si>
  <si>
    <t>42595079</t>
  </si>
  <si>
    <t xml:space="preserve">Ekologická likvidace divokého porostu - v souladu se zákonem o odpadech č. 541/2020 Sb.v platném znění 
</t>
  </si>
  <si>
    <t xml:space="preserve">Poznámka k položce:_x000D_
porost bude zlikvidován např. uložením na skládce TKO, odvozem na bioplynovou stanici, uložením na polní hnijiště apod., položka neřeší vodorovné přemístění porostu_x000D_
</t>
  </si>
  <si>
    <t>29</t>
  </si>
  <si>
    <t>R-037</t>
  </si>
  <si>
    <t>Vytyčení inženýrské sítě, vč. Dopravy</t>
  </si>
  <si>
    <t>1453864387</t>
  </si>
  <si>
    <t xml:space="preserve">Poznámka k položce:_x000D_
pro všechny druhy podzemních inženýrských sítí včetně dopravy a souvisejících nákladů (např. stabilizace, doklad o vytyčení,…)_x000D_
</t>
  </si>
  <si>
    <t>30</t>
  </si>
  <si>
    <t>R-061</t>
  </si>
  <si>
    <t xml:space="preserve">Uložení vytěženého sedimentu na ZPF nebo na ostatní plochu v souladu se zákonem o odpadech č. 541/2020 Sb., v platném znění a zákonem č. 334/1992 Sb., o ochraně ZPF, v platném znění   </t>
  </si>
  <si>
    <t>-2124304457</t>
  </si>
  <si>
    <t>Uložení vytěženého sedimentu na ZPF nebo na ostatní plochu v souladu se zákonem o odpadech č. 541/2020 Sb., v platném znění a zákonem č. 334/1992 Sb., o ochraně ZPF, v platném znění</t>
  </si>
  <si>
    <t xml:space="preserve">Poznámka k položce:_x000D_
položka zahrnuje náklady na vodorovné přemístění a uložení sedimentu na ZPF nebo na ostaní plochu a další související práce (např. administrativní úkony, úklid odvozových tras), vše v souladu se zákonem o odpadech č. 541/2020 Sb., v platném znění a zákonem o ochraně ZPF č. 334/1992 Sb., v platném znění, vč. souvisejících prováděcích předpisů_x000D_
</t>
  </si>
  <si>
    <t>683,13-16,1-23,9-21,8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</si>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</sst>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351103" TargetMode="External"/><Relationship Id="rId13" Type="http://schemas.openxmlformats.org/officeDocument/2006/relationships/hyperlink" Target="https://podminky.urs.cz/item/CS_URS_2024_02/181411123" TargetMode="External"/><Relationship Id="rId18" Type="http://schemas.openxmlformats.org/officeDocument/2006/relationships/hyperlink" Target="https://podminky.urs.cz/item/CS_URS_2024_02/998318011" TargetMode="External"/><Relationship Id="rId3" Type="http://schemas.openxmlformats.org/officeDocument/2006/relationships/hyperlink" Target="https://podminky.urs.cz/item/CS_URS_2024_02/112101101" TargetMode="External"/><Relationship Id="rId7" Type="http://schemas.openxmlformats.org/officeDocument/2006/relationships/hyperlink" Target="https://podminky.urs.cz/item/CS_URS_2024_02/125703301" TargetMode="External"/><Relationship Id="rId12" Type="http://schemas.openxmlformats.org/officeDocument/2006/relationships/hyperlink" Target="https://podminky.urs.cz/item/CS_URS_2024_02/174251202" TargetMode="External"/><Relationship Id="rId17" Type="http://schemas.openxmlformats.org/officeDocument/2006/relationships/hyperlink" Target="https://podminky.urs.cz/item/CS_URS_2024_02/463212191" TargetMode="External"/><Relationship Id="rId2" Type="http://schemas.openxmlformats.org/officeDocument/2006/relationships/hyperlink" Target="https://podminky.urs.cz/item/CS_URS_2024_02/111203201" TargetMode="External"/><Relationship Id="rId16" Type="http://schemas.openxmlformats.org/officeDocument/2006/relationships/hyperlink" Target="https://podminky.urs.cz/item/CS_URS_2024_02/463212111" TargetMode="External"/><Relationship Id="rId1" Type="http://schemas.openxmlformats.org/officeDocument/2006/relationships/hyperlink" Target="https://podminky.urs.cz/item/CS_URS_2024_02/111103213" TargetMode="External"/><Relationship Id="rId6" Type="http://schemas.openxmlformats.org/officeDocument/2006/relationships/hyperlink" Target="https://podminky.urs.cz/item/CS_URS_2024_02/112251102" TargetMode="External"/><Relationship Id="rId11" Type="http://schemas.openxmlformats.org/officeDocument/2006/relationships/hyperlink" Target="https://podminky.urs.cz/item/CS_URS_2024_02/174251201" TargetMode="External"/><Relationship Id="rId5" Type="http://schemas.openxmlformats.org/officeDocument/2006/relationships/hyperlink" Target="https://podminky.urs.cz/item/CS_URS_2024_02/112251101" TargetMode="External"/><Relationship Id="rId15" Type="http://schemas.openxmlformats.org/officeDocument/2006/relationships/hyperlink" Target="https://podminky.urs.cz/item/CS_URS_2024_02/185803106" TargetMode="External"/><Relationship Id="rId10" Type="http://schemas.openxmlformats.org/officeDocument/2006/relationships/hyperlink" Target="https://podminky.urs.cz/item/CS_URS_2024_02/174211101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112101102" TargetMode="External"/><Relationship Id="rId9" Type="http://schemas.openxmlformats.org/officeDocument/2006/relationships/hyperlink" Target="https://podminky.urs.cz/item/CS_URS_2024_02/171151103" TargetMode="External"/><Relationship Id="rId14" Type="http://schemas.openxmlformats.org/officeDocument/2006/relationships/hyperlink" Target="https://podminky.urs.cz/item/CS_URS_2024_02/18215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5" t="s">
        <v>14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3"/>
      <c r="AQ5" s="23"/>
      <c r="AR5" s="21"/>
      <c r="BE5" s="31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7" t="s">
        <v>17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3"/>
      <c r="AQ6" s="23"/>
      <c r="AR6" s="21"/>
      <c r="BE6" s="31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3"/>
      <c r="BS13" s="18" t="s">
        <v>6</v>
      </c>
    </row>
    <row r="14" spans="1:74" ht="12.75">
      <c r="B14" s="22"/>
      <c r="C14" s="23"/>
      <c r="D14" s="23"/>
      <c r="E14" s="318" t="s">
        <v>29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3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3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3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3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3"/>
    </row>
    <row r="23" spans="1:71" s="1" customFormat="1" ht="48" customHeight="1">
      <c r="B23" s="22"/>
      <c r="C23" s="23"/>
      <c r="D23" s="23"/>
      <c r="E23" s="320" t="s">
        <v>34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23"/>
      <c r="AP23" s="23"/>
      <c r="AQ23" s="23"/>
      <c r="AR23" s="21"/>
      <c r="BE23" s="31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3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1">
        <f>ROUND(AG54,2)</f>
        <v>0</v>
      </c>
      <c r="AL26" s="322"/>
      <c r="AM26" s="322"/>
      <c r="AN26" s="322"/>
      <c r="AO26" s="322"/>
      <c r="AP26" s="37"/>
      <c r="AQ26" s="37"/>
      <c r="AR26" s="40"/>
      <c r="BE26" s="31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3" t="s">
        <v>36</v>
      </c>
      <c r="M28" s="323"/>
      <c r="N28" s="323"/>
      <c r="O28" s="323"/>
      <c r="P28" s="323"/>
      <c r="Q28" s="37"/>
      <c r="R28" s="37"/>
      <c r="S28" s="37"/>
      <c r="T28" s="37"/>
      <c r="U28" s="37"/>
      <c r="V28" s="37"/>
      <c r="W28" s="323" t="s">
        <v>37</v>
      </c>
      <c r="X28" s="323"/>
      <c r="Y28" s="323"/>
      <c r="Z28" s="323"/>
      <c r="AA28" s="323"/>
      <c r="AB28" s="323"/>
      <c r="AC28" s="323"/>
      <c r="AD28" s="323"/>
      <c r="AE28" s="323"/>
      <c r="AF28" s="37"/>
      <c r="AG28" s="37"/>
      <c r="AH28" s="37"/>
      <c r="AI28" s="37"/>
      <c r="AJ28" s="37"/>
      <c r="AK28" s="323" t="s">
        <v>38</v>
      </c>
      <c r="AL28" s="323"/>
      <c r="AM28" s="323"/>
      <c r="AN28" s="323"/>
      <c r="AO28" s="323"/>
      <c r="AP28" s="37"/>
      <c r="AQ28" s="37"/>
      <c r="AR28" s="40"/>
      <c r="BE28" s="313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6">
        <v>0.21</v>
      </c>
      <c r="M29" s="325"/>
      <c r="N29" s="325"/>
      <c r="O29" s="325"/>
      <c r="P29" s="325"/>
      <c r="Q29" s="42"/>
      <c r="R29" s="42"/>
      <c r="S29" s="42"/>
      <c r="T29" s="42"/>
      <c r="U29" s="42"/>
      <c r="V29" s="42"/>
      <c r="W29" s="324">
        <f>ROUND(AZ54, 2)</f>
        <v>0</v>
      </c>
      <c r="X29" s="325"/>
      <c r="Y29" s="325"/>
      <c r="Z29" s="325"/>
      <c r="AA29" s="325"/>
      <c r="AB29" s="325"/>
      <c r="AC29" s="325"/>
      <c r="AD29" s="325"/>
      <c r="AE29" s="325"/>
      <c r="AF29" s="42"/>
      <c r="AG29" s="42"/>
      <c r="AH29" s="42"/>
      <c r="AI29" s="42"/>
      <c r="AJ29" s="42"/>
      <c r="AK29" s="324">
        <f>ROUND(AV54, 2)</f>
        <v>0</v>
      </c>
      <c r="AL29" s="325"/>
      <c r="AM29" s="325"/>
      <c r="AN29" s="325"/>
      <c r="AO29" s="325"/>
      <c r="AP29" s="42"/>
      <c r="AQ29" s="42"/>
      <c r="AR29" s="43"/>
      <c r="BE29" s="314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6">
        <v>0.12</v>
      </c>
      <c r="M30" s="325"/>
      <c r="N30" s="325"/>
      <c r="O30" s="325"/>
      <c r="P30" s="325"/>
      <c r="Q30" s="42"/>
      <c r="R30" s="42"/>
      <c r="S30" s="42"/>
      <c r="T30" s="42"/>
      <c r="U30" s="42"/>
      <c r="V30" s="42"/>
      <c r="W30" s="324">
        <f>ROUND(BA54, 2)</f>
        <v>0</v>
      </c>
      <c r="X30" s="325"/>
      <c r="Y30" s="325"/>
      <c r="Z30" s="325"/>
      <c r="AA30" s="325"/>
      <c r="AB30" s="325"/>
      <c r="AC30" s="325"/>
      <c r="AD30" s="325"/>
      <c r="AE30" s="325"/>
      <c r="AF30" s="42"/>
      <c r="AG30" s="42"/>
      <c r="AH30" s="42"/>
      <c r="AI30" s="42"/>
      <c r="AJ30" s="42"/>
      <c r="AK30" s="324">
        <f>ROUND(AW54, 2)</f>
        <v>0</v>
      </c>
      <c r="AL30" s="325"/>
      <c r="AM30" s="325"/>
      <c r="AN30" s="325"/>
      <c r="AO30" s="325"/>
      <c r="AP30" s="42"/>
      <c r="AQ30" s="42"/>
      <c r="AR30" s="43"/>
      <c r="BE30" s="314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6">
        <v>0.21</v>
      </c>
      <c r="M31" s="325"/>
      <c r="N31" s="325"/>
      <c r="O31" s="325"/>
      <c r="P31" s="325"/>
      <c r="Q31" s="42"/>
      <c r="R31" s="42"/>
      <c r="S31" s="42"/>
      <c r="T31" s="42"/>
      <c r="U31" s="42"/>
      <c r="V31" s="42"/>
      <c r="W31" s="324">
        <f>ROUND(BB54, 2)</f>
        <v>0</v>
      </c>
      <c r="X31" s="325"/>
      <c r="Y31" s="325"/>
      <c r="Z31" s="325"/>
      <c r="AA31" s="325"/>
      <c r="AB31" s="325"/>
      <c r="AC31" s="325"/>
      <c r="AD31" s="325"/>
      <c r="AE31" s="325"/>
      <c r="AF31" s="42"/>
      <c r="AG31" s="42"/>
      <c r="AH31" s="42"/>
      <c r="AI31" s="42"/>
      <c r="AJ31" s="42"/>
      <c r="AK31" s="324">
        <v>0</v>
      </c>
      <c r="AL31" s="325"/>
      <c r="AM31" s="325"/>
      <c r="AN31" s="325"/>
      <c r="AO31" s="325"/>
      <c r="AP31" s="42"/>
      <c r="AQ31" s="42"/>
      <c r="AR31" s="43"/>
      <c r="BE31" s="314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6">
        <v>0.12</v>
      </c>
      <c r="M32" s="325"/>
      <c r="N32" s="325"/>
      <c r="O32" s="325"/>
      <c r="P32" s="325"/>
      <c r="Q32" s="42"/>
      <c r="R32" s="42"/>
      <c r="S32" s="42"/>
      <c r="T32" s="42"/>
      <c r="U32" s="42"/>
      <c r="V32" s="42"/>
      <c r="W32" s="324">
        <f>ROUND(BC54, 2)</f>
        <v>0</v>
      </c>
      <c r="X32" s="325"/>
      <c r="Y32" s="325"/>
      <c r="Z32" s="325"/>
      <c r="AA32" s="325"/>
      <c r="AB32" s="325"/>
      <c r="AC32" s="325"/>
      <c r="AD32" s="325"/>
      <c r="AE32" s="325"/>
      <c r="AF32" s="42"/>
      <c r="AG32" s="42"/>
      <c r="AH32" s="42"/>
      <c r="AI32" s="42"/>
      <c r="AJ32" s="42"/>
      <c r="AK32" s="324">
        <v>0</v>
      </c>
      <c r="AL32" s="325"/>
      <c r="AM32" s="325"/>
      <c r="AN32" s="325"/>
      <c r="AO32" s="325"/>
      <c r="AP32" s="42"/>
      <c r="AQ32" s="42"/>
      <c r="AR32" s="43"/>
      <c r="BE32" s="314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6">
        <v>0</v>
      </c>
      <c r="M33" s="325"/>
      <c r="N33" s="325"/>
      <c r="O33" s="325"/>
      <c r="P33" s="325"/>
      <c r="Q33" s="42"/>
      <c r="R33" s="42"/>
      <c r="S33" s="42"/>
      <c r="T33" s="42"/>
      <c r="U33" s="42"/>
      <c r="V33" s="42"/>
      <c r="W33" s="324">
        <f>ROUND(BD54, 2)</f>
        <v>0</v>
      </c>
      <c r="X33" s="325"/>
      <c r="Y33" s="325"/>
      <c r="Z33" s="325"/>
      <c r="AA33" s="325"/>
      <c r="AB33" s="325"/>
      <c r="AC33" s="325"/>
      <c r="AD33" s="325"/>
      <c r="AE33" s="325"/>
      <c r="AF33" s="42"/>
      <c r="AG33" s="42"/>
      <c r="AH33" s="42"/>
      <c r="AI33" s="42"/>
      <c r="AJ33" s="42"/>
      <c r="AK33" s="324">
        <v>0</v>
      </c>
      <c r="AL33" s="325"/>
      <c r="AM33" s="325"/>
      <c r="AN33" s="325"/>
      <c r="AO33" s="32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27" t="s">
        <v>47</v>
      </c>
      <c r="Y35" s="328"/>
      <c r="Z35" s="328"/>
      <c r="AA35" s="328"/>
      <c r="AB35" s="328"/>
      <c r="AC35" s="46"/>
      <c r="AD35" s="46"/>
      <c r="AE35" s="46"/>
      <c r="AF35" s="46"/>
      <c r="AG35" s="46"/>
      <c r="AH35" s="46"/>
      <c r="AI35" s="46"/>
      <c r="AJ35" s="46"/>
      <c r="AK35" s="329">
        <f>SUM(AK26:AK33)</f>
        <v>0</v>
      </c>
      <c r="AL35" s="328"/>
      <c r="AM35" s="328"/>
      <c r="AN35" s="328"/>
      <c r="AO35" s="33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109-2024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1" t="str">
        <f>K6</f>
        <v>Údržba HOZ Vraclav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3" t="str">
        <f>IF(AN8= "","",AN8)</f>
        <v>Vyplň údaj</v>
      </c>
      <c r="AN47" s="33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SPÚ-OVHS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4" t="str">
        <f>IF(E17="","",E17)</f>
        <v xml:space="preserve"> </v>
      </c>
      <c r="AN49" s="335"/>
      <c r="AO49" s="335"/>
      <c r="AP49" s="335"/>
      <c r="AQ49" s="37"/>
      <c r="AR49" s="40"/>
      <c r="AS49" s="336" t="s">
        <v>49</v>
      </c>
      <c r="AT49" s="33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34" t="str">
        <f>IF(E20="","",E20)</f>
        <v xml:space="preserve"> </v>
      </c>
      <c r="AN50" s="335"/>
      <c r="AO50" s="335"/>
      <c r="AP50" s="335"/>
      <c r="AQ50" s="37"/>
      <c r="AR50" s="40"/>
      <c r="AS50" s="338"/>
      <c r="AT50" s="33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0"/>
      <c r="AT51" s="34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42" t="s">
        <v>50</v>
      </c>
      <c r="D52" s="343"/>
      <c r="E52" s="343"/>
      <c r="F52" s="343"/>
      <c r="G52" s="343"/>
      <c r="H52" s="67"/>
      <c r="I52" s="344" t="s">
        <v>51</v>
      </c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5" t="s">
        <v>52</v>
      </c>
      <c r="AH52" s="343"/>
      <c r="AI52" s="343"/>
      <c r="AJ52" s="343"/>
      <c r="AK52" s="343"/>
      <c r="AL52" s="343"/>
      <c r="AM52" s="343"/>
      <c r="AN52" s="344" t="s">
        <v>53</v>
      </c>
      <c r="AO52" s="343"/>
      <c r="AP52" s="343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9">
        <f>ROUND(AG55,2)</f>
        <v>0</v>
      </c>
      <c r="AH54" s="349"/>
      <c r="AI54" s="349"/>
      <c r="AJ54" s="349"/>
      <c r="AK54" s="349"/>
      <c r="AL54" s="349"/>
      <c r="AM54" s="349"/>
      <c r="AN54" s="350">
        <f>SUM(AG54,AT54)</f>
        <v>0</v>
      </c>
      <c r="AO54" s="350"/>
      <c r="AP54" s="350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24.6" customHeight="1">
      <c r="A55" s="86" t="s">
        <v>72</v>
      </c>
      <c r="B55" s="87"/>
      <c r="C55" s="88"/>
      <c r="D55" s="348" t="s">
        <v>14</v>
      </c>
      <c r="E55" s="348"/>
      <c r="F55" s="348"/>
      <c r="G55" s="348"/>
      <c r="H55" s="348"/>
      <c r="I55" s="89"/>
      <c r="J55" s="348" t="s">
        <v>17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6">
        <f>'109-2024 - Údržba HOZ Vra...'!J28</f>
        <v>0</v>
      </c>
      <c r="AH55" s="347"/>
      <c r="AI55" s="347"/>
      <c r="AJ55" s="347"/>
      <c r="AK55" s="347"/>
      <c r="AL55" s="347"/>
      <c r="AM55" s="347"/>
      <c r="AN55" s="346">
        <f>SUM(AG55,AT55)</f>
        <v>0</v>
      </c>
      <c r="AO55" s="347"/>
      <c r="AP55" s="347"/>
      <c r="AQ55" s="90" t="s">
        <v>73</v>
      </c>
      <c r="AR55" s="91"/>
      <c r="AS55" s="92">
        <v>0</v>
      </c>
      <c r="AT55" s="93">
        <f>ROUND(SUM(AV55:AW55),2)</f>
        <v>0</v>
      </c>
      <c r="AU55" s="94">
        <f>'109-2024 - Údržba HOZ Vra...'!P79</f>
        <v>0</v>
      </c>
      <c r="AV55" s="93">
        <f>'109-2024 - Údržba HOZ Vra...'!J31</f>
        <v>0</v>
      </c>
      <c r="AW55" s="93">
        <f>'109-2024 - Údržba HOZ Vra...'!J32</f>
        <v>0</v>
      </c>
      <c r="AX55" s="93">
        <f>'109-2024 - Údržba HOZ Vra...'!J33</f>
        <v>0</v>
      </c>
      <c r="AY55" s="93">
        <f>'109-2024 - Údržba HOZ Vra...'!J34</f>
        <v>0</v>
      </c>
      <c r="AZ55" s="93">
        <f>'109-2024 - Údržba HOZ Vra...'!F31</f>
        <v>0</v>
      </c>
      <c r="BA55" s="93">
        <f>'109-2024 - Údržba HOZ Vra...'!F32</f>
        <v>0</v>
      </c>
      <c r="BB55" s="93">
        <f>'109-2024 - Údržba HOZ Vra...'!F33</f>
        <v>0</v>
      </c>
      <c r="BC55" s="93">
        <f>'109-2024 - Údržba HOZ Vra...'!F34</f>
        <v>0</v>
      </c>
      <c r="BD55" s="95">
        <f>'109-2024 - Údržba HOZ Vra...'!F35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qTJ/ArgiJDgFIhCH3gS10befE6U7vSKsZcL3O/URcMIyB7z/+gYVclpOpNb5ARWgS45IbtRgqCJLd0x21bAcHw==" saltValue="BSl7Qr5s4rP6tHNYgTn5zhGivHtDiLHOZ1E28qFtu2qsvnZwfFf9M9XHJ+KfvEIZeD7x5mFGkhEGWzhZRsR/t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09-2024 - Údržba HOZ Vr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5"/>
  <sheetViews>
    <sheetView showGridLines="0" topLeftCell="A78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52" t="s">
        <v>17</v>
      </c>
      <c r="F7" s="353"/>
      <c r="G7" s="353"/>
      <c r="H7" s="353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4" t="str">
        <f>'Rekapitulace stavby'!E14</f>
        <v>Vyplň údaj</v>
      </c>
      <c r="F16" s="355"/>
      <c r="G16" s="355"/>
      <c r="H16" s="355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56" t="s">
        <v>34</v>
      </c>
      <c r="F25" s="356"/>
      <c r="G25" s="356"/>
      <c r="H25" s="356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ROUND(J79,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ROUND((SUM(BE79:BE194)),  2)</f>
        <v>0</v>
      </c>
      <c r="G31" s="35"/>
      <c r="H31" s="35"/>
      <c r="I31" s="114">
        <v>0.21</v>
      </c>
      <c r="J31" s="113">
        <f>ROUND(((SUM(BE79:BE194))*I31),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ROUND((SUM(BF79:BF194)),  2)</f>
        <v>0</v>
      </c>
      <c r="G32" s="35"/>
      <c r="H32" s="35"/>
      <c r="I32" s="114">
        <v>0.12</v>
      </c>
      <c r="J32" s="113">
        <f>ROUND(((SUM(BF79:BF194))*I32),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ROUND((SUM(BG79:BG194)),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ROUND((SUM(BH79:BH194)),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ROUND((SUM(BI79:BI194)),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31" t="str">
        <f>E7</f>
        <v>Údržba HOZ Vraclav</v>
      </c>
      <c r="F46" s="357"/>
      <c r="G46" s="357"/>
      <c r="H46" s="35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 xml:space="preserve"> 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SPÚ-OVHS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J79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J80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J81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84</v>
      </c>
      <c r="E58" s="139"/>
      <c r="F58" s="139"/>
      <c r="G58" s="139"/>
      <c r="H58" s="139"/>
      <c r="I58" s="139"/>
      <c r="J58" s="140">
        <f>J148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85</v>
      </c>
      <c r="E59" s="139"/>
      <c r="F59" s="139"/>
      <c r="G59" s="139"/>
      <c r="H59" s="139"/>
      <c r="I59" s="139"/>
      <c r="J59" s="140">
        <f>J157</f>
        <v>0</v>
      </c>
      <c r="K59" s="137"/>
      <c r="L59" s="141"/>
    </row>
    <row r="60" spans="1:47" s="9" customFormat="1" ht="24.95" customHeight="1">
      <c r="B60" s="130"/>
      <c r="C60" s="131"/>
      <c r="D60" s="132" t="s">
        <v>86</v>
      </c>
      <c r="E60" s="133"/>
      <c r="F60" s="133"/>
      <c r="G60" s="133"/>
      <c r="H60" s="133"/>
      <c r="I60" s="133"/>
      <c r="J60" s="134">
        <f>J161</f>
        <v>0</v>
      </c>
      <c r="K60" s="131"/>
      <c r="L60" s="135"/>
    </row>
    <row r="61" spans="1:47" s="10" customFormat="1" ht="19.899999999999999" customHeight="1">
      <c r="B61" s="136"/>
      <c r="C61" s="137"/>
      <c r="D61" s="138" t="s">
        <v>87</v>
      </c>
      <c r="E61" s="139"/>
      <c r="F61" s="139"/>
      <c r="G61" s="139"/>
      <c r="H61" s="139"/>
      <c r="I61" s="139"/>
      <c r="J61" s="140">
        <f>J162</f>
        <v>0</v>
      </c>
      <c r="K61" s="137"/>
      <c r="L61" s="141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2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63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24.95" customHeight="1">
      <c r="A68" s="35"/>
      <c r="B68" s="36"/>
      <c r="C68" s="24" t="s">
        <v>88</v>
      </c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5.6" customHeight="1">
      <c r="A71" s="35"/>
      <c r="B71" s="36"/>
      <c r="C71" s="37"/>
      <c r="D71" s="37"/>
      <c r="E71" s="331" t="str">
        <f>E7</f>
        <v>Údržba HOZ Vraclav</v>
      </c>
      <c r="F71" s="357"/>
      <c r="G71" s="357"/>
      <c r="H71" s="35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12" customHeight="1">
      <c r="A73" s="35"/>
      <c r="B73" s="36"/>
      <c r="C73" s="30" t="s">
        <v>21</v>
      </c>
      <c r="D73" s="37"/>
      <c r="E73" s="37"/>
      <c r="F73" s="28" t="str">
        <f>F10</f>
        <v xml:space="preserve"> </v>
      </c>
      <c r="G73" s="37"/>
      <c r="H73" s="37"/>
      <c r="I73" s="30" t="s">
        <v>23</v>
      </c>
      <c r="J73" s="60" t="str">
        <f>IF(J10="","",J10)</f>
        <v>Vyplň údaj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15.6" customHeight="1">
      <c r="A75" s="35"/>
      <c r="B75" s="36"/>
      <c r="C75" s="30" t="s">
        <v>24</v>
      </c>
      <c r="D75" s="37"/>
      <c r="E75" s="37"/>
      <c r="F75" s="28" t="str">
        <f>E13</f>
        <v>SPÚ-OVHS</v>
      </c>
      <c r="G75" s="37"/>
      <c r="H75" s="37"/>
      <c r="I75" s="30" t="s">
        <v>30</v>
      </c>
      <c r="J75" s="33" t="str">
        <f>E19</f>
        <v xml:space="preserve"> </v>
      </c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15.6" customHeight="1">
      <c r="A76" s="35"/>
      <c r="B76" s="36"/>
      <c r="C76" s="30" t="s">
        <v>28</v>
      </c>
      <c r="D76" s="37"/>
      <c r="E76" s="37"/>
      <c r="F76" s="28" t="str">
        <f>IF(E16="","",E16)</f>
        <v>Vyplň údaj</v>
      </c>
      <c r="G76" s="37"/>
      <c r="H76" s="37"/>
      <c r="I76" s="30" t="s">
        <v>32</v>
      </c>
      <c r="J76" s="33" t="str">
        <f>E22</f>
        <v xml:space="preserve"> </v>
      </c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10.3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11" customFormat="1" ht="29.25" customHeight="1">
      <c r="A78" s="142"/>
      <c r="B78" s="143"/>
      <c r="C78" s="144" t="s">
        <v>89</v>
      </c>
      <c r="D78" s="145" t="s">
        <v>54</v>
      </c>
      <c r="E78" s="145" t="s">
        <v>50</v>
      </c>
      <c r="F78" s="145" t="s">
        <v>51</v>
      </c>
      <c r="G78" s="145" t="s">
        <v>90</v>
      </c>
      <c r="H78" s="145" t="s">
        <v>91</v>
      </c>
      <c r="I78" s="145" t="s">
        <v>92</v>
      </c>
      <c r="J78" s="145" t="s">
        <v>80</v>
      </c>
      <c r="K78" s="146" t="s">
        <v>93</v>
      </c>
      <c r="L78" s="147"/>
      <c r="M78" s="69" t="s">
        <v>19</v>
      </c>
      <c r="N78" s="70" t="s">
        <v>39</v>
      </c>
      <c r="O78" s="70" t="s">
        <v>94</v>
      </c>
      <c r="P78" s="70" t="s">
        <v>95</v>
      </c>
      <c r="Q78" s="70" t="s">
        <v>96</v>
      </c>
      <c r="R78" s="70" t="s">
        <v>97</v>
      </c>
      <c r="S78" s="70" t="s">
        <v>98</v>
      </c>
      <c r="T78" s="71" t="s">
        <v>99</v>
      </c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</row>
    <row r="79" spans="1:63" s="2" customFormat="1" ht="22.9" customHeight="1">
      <c r="A79" s="35"/>
      <c r="B79" s="36"/>
      <c r="C79" s="76" t="s">
        <v>100</v>
      </c>
      <c r="D79" s="37"/>
      <c r="E79" s="37"/>
      <c r="F79" s="37"/>
      <c r="G79" s="37"/>
      <c r="H79" s="37"/>
      <c r="I79" s="37"/>
      <c r="J79" s="148">
        <f>BK79</f>
        <v>0</v>
      </c>
      <c r="K79" s="37"/>
      <c r="L79" s="40"/>
      <c r="M79" s="72"/>
      <c r="N79" s="149"/>
      <c r="O79" s="73"/>
      <c r="P79" s="150">
        <f>P80+P161</f>
        <v>0</v>
      </c>
      <c r="Q79" s="73"/>
      <c r="R79" s="150">
        <f>R80+R161</f>
        <v>75.361412000000001</v>
      </c>
      <c r="S79" s="73"/>
      <c r="T79" s="151">
        <f>T80+T161</f>
        <v>0</v>
      </c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68</v>
      </c>
      <c r="AU79" s="18" t="s">
        <v>81</v>
      </c>
      <c r="BK79" s="152">
        <f>BK80+BK161</f>
        <v>0</v>
      </c>
    </row>
    <row r="80" spans="1:63" s="12" customFormat="1" ht="25.9" customHeight="1">
      <c r="B80" s="153"/>
      <c r="C80" s="154"/>
      <c r="D80" s="155" t="s">
        <v>68</v>
      </c>
      <c r="E80" s="156" t="s">
        <v>101</v>
      </c>
      <c r="F80" s="156" t="s">
        <v>102</v>
      </c>
      <c r="G80" s="154"/>
      <c r="H80" s="154"/>
      <c r="I80" s="157"/>
      <c r="J80" s="158">
        <f>BK80</f>
        <v>0</v>
      </c>
      <c r="K80" s="154"/>
      <c r="L80" s="159"/>
      <c r="M80" s="160"/>
      <c r="N80" s="161"/>
      <c r="O80" s="161"/>
      <c r="P80" s="162">
        <f>P81+P148+P157</f>
        <v>0</v>
      </c>
      <c r="Q80" s="161"/>
      <c r="R80" s="162">
        <f>R81+R148+R157</f>
        <v>75.361412000000001</v>
      </c>
      <c r="S80" s="161"/>
      <c r="T80" s="163">
        <f>T81+T148+T157</f>
        <v>0</v>
      </c>
      <c r="AR80" s="164" t="s">
        <v>74</v>
      </c>
      <c r="AT80" s="165" t="s">
        <v>68</v>
      </c>
      <c r="AU80" s="165" t="s">
        <v>69</v>
      </c>
      <c r="AY80" s="164" t="s">
        <v>103</v>
      </c>
      <c r="BK80" s="166">
        <f>BK81+BK148+BK157</f>
        <v>0</v>
      </c>
    </row>
    <row r="81" spans="1:65" s="12" customFormat="1" ht="22.9" customHeight="1">
      <c r="B81" s="153"/>
      <c r="C81" s="154"/>
      <c r="D81" s="155" t="s">
        <v>68</v>
      </c>
      <c r="E81" s="167" t="s">
        <v>74</v>
      </c>
      <c r="F81" s="167" t="s">
        <v>104</v>
      </c>
      <c r="G81" s="154"/>
      <c r="H81" s="154"/>
      <c r="I81" s="157"/>
      <c r="J81" s="168">
        <f>BK81</f>
        <v>0</v>
      </c>
      <c r="K81" s="154"/>
      <c r="L81" s="159"/>
      <c r="M81" s="160"/>
      <c r="N81" s="161"/>
      <c r="O81" s="161"/>
      <c r="P81" s="162">
        <f>SUM(P82:P147)</f>
        <v>0</v>
      </c>
      <c r="Q81" s="161"/>
      <c r="R81" s="162">
        <f>SUM(R82:R147)</f>
        <v>2.1800000000000001E-3</v>
      </c>
      <c r="S81" s="161"/>
      <c r="T81" s="163">
        <f>SUM(T82:T147)</f>
        <v>0</v>
      </c>
      <c r="AR81" s="164" t="s">
        <v>74</v>
      </c>
      <c r="AT81" s="165" t="s">
        <v>68</v>
      </c>
      <c r="AU81" s="165" t="s">
        <v>74</v>
      </c>
      <c r="AY81" s="164" t="s">
        <v>103</v>
      </c>
      <c r="BK81" s="166">
        <f>SUM(BK82:BK147)</f>
        <v>0</v>
      </c>
    </row>
    <row r="82" spans="1:65" s="2" customFormat="1" ht="14.45" customHeight="1">
      <c r="A82" s="35"/>
      <c r="B82" s="36"/>
      <c r="C82" s="169" t="s">
        <v>74</v>
      </c>
      <c r="D82" s="169" t="s">
        <v>105</v>
      </c>
      <c r="E82" s="170" t="s">
        <v>106</v>
      </c>
      <c r="F82" s="171" t="s">
        <v>107</v>
      </c>
      <c r="G82" s="172" t="s">
        <v>108</v>
      </c>
      <c r="H82" s="173">
        <v>0.57399999999999995</v>
      </c>
      <c r="I82" s="174"/>
      <c r="J82" s="175">
        <f>ROUND(I82*H82,2)</f>
        <v>0</v>
      </c>
      <c r="K82" s="171" t="s">
        <v>109</v>
      </c>
      <c r="L82" s="40"/>
      <c r="M82" s="176" t="s">
        <v>19</v>
      </c>
      <c r="N82" s="177" t="s">
        <v>40</v>
      </c>
      <c r="O82" s="65"/>
      <c r="P82" s="178">
        <f>O82*H82</f>
        <v>0</v>
      </c>
      <c r="Q82" s="178">
        <v>0</v>
      </c>
      <c r="R82" s="178">
        <f>Q82*H82</f>
        <v>0</v>
      </c>
      <c r="S82" s="178">
        <v>0</v>
      </c>
      <c r="T82" s="179">
        <f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80" t="s">
        <v>110</v>
      </c>
      <c r="AT82" s="180" t="s">
        <v>105</v>
      </c>
      <c r="AU82" s="180" t="s">
        <v>76</v>
      </c>
      <c r="AY82" s="18" t="s">
        <v>103</v>
      </c>
      <c r="BE82" s="181">
        <f>IF(N82="základní",J82,0)</f>
        <v>0</v>
      </c>
      <c r="BF82" s="181">
        <f>IF(N82="snížená",J82,0)</f>
        <v>0</v>
      </c>
      <c r="BG82" s="181">
        <f>IF(N82="zákl. přenesená",J82,0)</f>
        <v>0</v>
      </c>
      <c r="BH82" s="181">
        <f>IF(N82="sníž. přenesená",J82,0)</f>
        <v>0</v>
      </c>
      <c r="BI82" s="181">
        <f>IF(N82="nulová",J82,0)</f>
        <v>0</v>
      </c>
      <c r="BJ82" s="18" t="s">
        <v>74</v>
      </c>
      <c r="BK82" s="181">
        <f>ROUND(I82*H82,2)</f>
        <v>0</v>
      </c>
      <c r="BL82" s="18" t="s">
        <v>110</v>
      </c>
      <c r="BM82" s="180" t="s">
        <v>111</v>
      </c>
    </row>
    <row r="83" spans="1:65" s="2" customFormat="1" ht="11.25">
      <c r="A83" s="35"/>
      <c r="B83" s="36"/>
      <c r="C83" s="37"/>
      <c r="D83" s="182" t="s">
        <v>112</v>
      </c>
      <c r="E83" s="37"/>
      <c r="F83" s="183" t="s">
        <v>113</v>
      </c>
      <c r="G83" s="37"/>
      <c r="H83" s="37"/>
      <c r="I83" s="184"/>
      <c r="J83" s="37"/>
      <c r="K83" s="37"/>
      <c r="L83" s="40"/>
      <c r="M83" s="185"/>
      <c r="N83" s="186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112</v>
      </c>
      <c r="AU83" s="18" t="s">
        <v>76</v>
      </c>
    </row>
    <row r="84" spans="1:65" s="2" customFormat="1" ht="11.25">
      <c r="A84" s="35"/>
      <c r="B84" s="36"/>
      <c r="C84" s="37"/>
      <c r="D84" s="187" t="s">
        <v>114</v>
      </c>
      <c r="E84" s="37"/>
      <c r="F84" s="188" t="s">
        <v>115</v>
      </c>
      <c r="G84" s="37"/>
      <c r="H84" s="37"/>
      <c r="I84" s="184"/>
      <c r="J84" s="37"/>
      <c r="K84" s="37"/>
      <c r="L84" s="40"/>
      <c r="M84" s="185"/>
      <c r="N84" s="186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114</v>
      </c>
      <c r="AU84" s="18" t="s">
        <v>76</v>
      </c>
    </row>
    <row r="85" spans="1:65" s="13" customFormat="1" ht="11.25">
      <c r="B85" s="189"/>
      <c r="C85" s="190"/>
      <c r="D85" s="182" t="s">
        <v>116</v>
      </c>
      <c r="E85" s="191" t="s">
        <v>19</v>
      </c>
      <c r="F85" s="192" t="s">
        <v>117</v>
      </c>
      <c r="G85" s="190"/>
      <c r="H85" s="193">
        <v>0.57399999999999995</v>
      </c>
      <c r="I85" s="194"/>
      <c r="J85" s="190"/>
      <c r="K85" s="190"/>
      <c r="L85" s="195"/>
      <c r="M85" s="196"/>
      <c r="N85" s="197"/>
      <c r="O85" s="197"/>
      <c r="P85" s="197"/>
      <c r="Q85" s="197"/>
      <c r="R85" s="197"/>
      <c r="S85" s="197"/>
      <c r="T85" s="198"/>
      <c r="AT85" s="199" t="s">
        <v>116</v>
      </c>
      <c r="AU85" s="199" t="s">
        <v>76</v>
      </c>
      <c r="AV85" s="13" t="s">
        <v>76</v>
      </c>
      <c r="AW85" s="13" t="s">
        <v>31</v>
      </c>
      <c r="AX85" s="13" t="s">
        <v>74</v>
      </c>
      <c r="AY85" s="199" t="s">
        <v>103</v>
      </c>
    </row>
    <row r="86" spans="1:65" s="2" customFormat="1" ht="14.45" customHeight="1">
      <c r="A86" s="35"/>
      <c r="B86" s="36"/>
      <c r="C86" s="169" t="s">
        <v>76</v>
      </c>
      <c r="D86" s="169" t="s">
        <v>105</v>
      </c>
      <c r="E86" s="170" t="s">
        <v>118</v>
      </c>
      <c r="F86" s="171" t="s">
        <v>119</v>
      </c>
      <c r="G86" s="172" t="s">
        <v>120</v>
      </c>
      <c r="H86" s="173">
        <v>315</v>
      </c>
      <c r="I86" s="174"/>
      <c r="J86" s="175">
        <f>ROUND(I86*H86,2)</f>
        <v>0</v>
      </c>
      <c r="K86" s="171" t="s">
        <v>109</v>
      </c>
      <c r="L86" s="40"/>
      <c r="M86" s="176" t="s">
        <v>19</v>
      </c>
      <c r="N86" s="177" t="s">
        <v>40</v>
      </c>
      <c r="O86" s="65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0" t="s">
        <v>110</v>
      </c>
      <c r="AT86" s="180" t="s">
        <v>105</v>
      </c>
      <c r="AU86" s="180" t="s">
        <v>76</v>
      </c>
      <c r="AY86" s="18" t="s">
        <v>103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8" t="s">
        <v>74</v>
      </c>
      <c r="BK86" s="181">
        <f>ROUND(I86*H86,2)</f>
        <v>0</v>
      </c>
      <c r="BL86" s="18" t="s">
        <v>110</v>
      </c>
      <c r="BM86" s="180" t="s">
        <v>121</v>
      </c>
    </row>
    <row r="87" spans="1:65" s="2" customFormat="1" ht="19.5">
      <c r="A87" s="35"/>
      <c r="B87" s="36"/>
      <c r="C87" s="37"/>
      <c r="D87" s="182" t="s">
        <v>112</v>
      </c>
      <c r="E87" s="37"/>
      <c r="F87" s="183" t="s">
        <v>122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112</v>
      </c>
      <c r="AU87" s="18" t="s">
        <v>76</v>
      </c>
    </row>
    <row r="88" spans="1:65" s="2" customFormat="1" ht="11.25">
      <c r="A88" s="35"/>
      <c r="B88" s="36"/>
      <c r="C88" s="37"/>
      <c r="D88" s="187" t="s">
        <v>114</v>
      </c>
      <c r="E88" s="37"/>
      <c r="F88" s="188" t="s">
        <v>123</v>
      </c>
      <c r="G88" s="37"/>
      <c r="H88" s="37"/>
      <c r="I88" s="184"/>
      <c r="J88" s="37"/>
      <c r="K88" s="37"/>
      <c r="L88" s="40"/>
      <c r="M88" s="185"/>
      <c r="N88" s="186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114</v>
      </c>
      <c r="AU88" s="18" t="s">
        <v>76</v>
      </c>
    </row>
    <row r="89" spans="1:65" s="13" customFormat="1" ht="11.25">
      <c r="B89" s="189"/>
      <c r="C89" s="190"/>
      <c r="D89" s="182" t="s">
        <v>116</v>
      </c>
      <c r="E89" s="191" t="s">
        <v>19</v>
      </c>
      <c r="F89" s="192" t="s">
        <v>124</v>
      </c>
      <c r="G89" s="190"/>
      <c r="H89" s="193">
        <v>315</v>
      </c>
      <c r="I89" s="194"/>
      <c r="J89" s="190"/>
      <c r="K89" s="190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116</v>
      </c>
      <c r="AU89" s="199" t="s">
        <v>76</v>
      </c>
      <c r="AV89" s="13" t="s">
        <v>76</v>
      </c>
      <c r="AW89" s="13" t="s">
        <v>31</v>
      </c>
      <c r="AX89" s="13" t="s">
        <v>74</v>
      </c>
      <c r="AY89" s="199" t="s">
        <v>103</v>
      </c>
    </row>
    <row r="90" spans="1:65" s="2" customFormat="1" ht="14.45" customHeight="1">
      <c r="A90" s="35"/>
      <c r="B90" s="36"/>
      <c r="C90" s="169" t="s">
        <v>125</v>
      </c>
      <c r="D90" s="169" t="s">
        <v>105</v>
      </c>
      <c r="E90" s="170" t="s">
        <v>126</v>
      </c>
      <c r="F90" s="171" t="s">
        <v>127</v>
      </c>
      <c r="G90" s="172" t="s">
        <v>128</v>
      </c>
      <c r="H90" s="173">
        <v>11</v>
      </c>
      <c r="I90" s="174"/>
      <c r="J90" s="175">
        <f>ROUND(I90*H90,2)</f>
        <v>0</v>
      </c>
      <c r="K90" s="171" t="s">
        <v>109</v>
      </c>
      <c r="L90" s="40"/>
      <c r="M90" s="176" t="s">
        <v>19</v>
      </c>
      <c r="N90" s="177" t="s">
        <v>40</v>
      </c>
      <c r="O90" s="6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0" t="s">
        <v>110</v>
      </c>
      <c r="AT90" s="180" t="s">
        <v>105</v>
      </c>
      <c r="AU90" s="180" t="s">
        <v>76</v>
      </c>
      <c r="AY90" s="18" t="s">
        <v>103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8" t="s">
        <v>74</v>
      </c>
      <c r="BK90" s="181">
        <f>ROUND(I90*H90,2)</f>
        <v>0</v>
      </c>
      <c r="BL90" s="18" t="s">
        <v>110</v>
      </c>
      <c r="BM90" s="180" t="s">
        <v>129</v>
      </c>
    </row>
    <row r="91" spans="1:65" s="2" customFormat="1" ht="11.25">
      <c r="A91" s="35"/>
      <c r="B91" s="36"/>
      <c r="C91" s="37"/>
      <c r="D91" s="182" t="s">
        <v>112</v>
      </c>
      <c r="E91" s="37"/>
      <c r="F91" s="183" t="s">
        <v>130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112</v>
      </c>
      <c r="AU91" s="18" t="s">
        <v>76</v>
      </c>
    </row>
    <row r="92" spans="1:65" s="2" customFormat="1" ht="11.25">
      <c r="A92" s="35"/>
      <c r="B92" s="36"/>
      <c r="C92" s="37"/>
      <c r="D92" s="187" t="s">
        <v>114</v>
      </c>
      <c r="E92" s="37"/>
      <c r="F92" s="188" t="s">
        <v>131</v>
      </c>
      <c r="G92" s="37"/>
      <c r="H92" s="37"/>
      <c r="I92" s="184"/>
      <c r="J92" s="37"/>
      <c r="K92" s="37"/>
      <c r="L92" s="40"/>
      <c r="M92" s="185"/>
      <c r="N92" s="186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114</v>
      </c>
      <c r="AU92" s="18" t="s">
        <v>76</v>
      </c>
    </row>
    <row r="93" spans="1:65" s="2" customFormat="1" ht="14.45" customHeight="1">
      <c r="A93" s="35"/>
      <c r="B93" s="36"/>
      <c r="C93" s="169" t="s">
        <v>110</v>
      </c>
      <c r="D93" s="169" t="s">
        <v>105</v>
      </c>
      <c r="E93" s="170" t="s">
        <v>132</v>
      </c>
      <c r="F93" s="171" t="s">
        <v>133</v>
      </c>
      <c r="G93" s="172" t="s">
        <v>128</v>
      </c>
      <c r="H93" s="173">
        <v>1</v>
      </c>
      <c r="I93" s="174"/>
      <c r="J93" s="175">
        <f>ROUND(I93*H93,2)</f>
        <v>0</v>
      </c>
      <c r="K93" s="171" t="s">
        <v>109</v>
      </c>
      <c r="L93" s="40"/>
      <c r="M93" s="176" t="s">
        <v>19</v>
      </c>
      <c r="N93" s="177" t="s">
        <v>40</v>
      </c>
      <c r="O93" s="6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0" t="s">
        <v>110</v>
      </c>
      <c r="AT93" s="180" t="s">
        <v>105</v>
      </c>
      <c r="AU93" s="180" t="s">
        <v>76</v>
      </c>
      <c r="AY93" s="18" t="s">
        <v>103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8" t="s">
        <v>74</v>
      </c>
      <c r="BK93" s="181">
        <f>ROUND(I93*H93,2)</f>
        <v>0</v>
      </c>
      <c r="BL93" s="18" t="s">
        <v>110</v>
      </c>
      <c r="BM93" s="180" t="s">
        <v>134</v>
      </c>
    </row>
    <row r="94" spans="1:65" s="2" customFormat="1" ht="11.25">
      <c r="A94" s="35"/>
      <c r="B94" s="36"/>
      <c r="C94" s="37"/>
      <c r="D94" s="182" t="s">
        <v>112</v>
      </c>
      <c r="E94" s="37"/>
      <c r="F94" s="183" t="s">
        <v>135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112</v>
      </c>
      <c r="AU94" s="18" t="s">
        <v>76</v>
      </c>
    </row>
    <row r="95" spans="1:65" s="2" customFormat="1" ht="11.25">
      <c r="A95" s="35"/>
      <c r="B95" s="36"/>
      <c r="C95" s="37"/>
      <c r="D95" s="187" t="s">
        <v>114</v>
      </c>
      <c r="E95" s="37"/>
      <c r="F95" s="188" t="s">
        <v>136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114</v>
      </c>
      <c r="AU95" s="18" t="s">
        <v>76</v>
      </c>
    </row>
    <row r="96" spans="1:65" s="2" customFormat="1" ht="14.45" customHeight="1">
      <c r="A96" s="35"/>
      <c r="B96" s="36"/>
      <c r="C96" s="169" t="s">
        <v>137</v>
      </c>
      <c r="D96" s="169" t="s">
        <v>105</v>
      </c>
      <c r="E96" s="170" t="s">
        <v>138</v>
      </c>
      <c r="F96" s="171" t="s">
        <v>139</v>
      </c>
      <c r="G96" s="172" t="s">
        <v>128</v>
      </c>
      <c r="H96" s="173">
        <v>8</v>
      </c>
      <c r="I96" s="174"/>
      <c r="J96" s="175">
        <f>ROUND(I96*H96,2)</f>
        <v>0</v>
      </c>
      <c r="K96" s="171" t="s">
        <v>109</v>
      </c>
      <c r="L96" s="40"/>
      <c r="M96" s="176" t="s">
        <v>19</v>
      </c>
      <c r="N96" s="177" t="s">
        <v>40</v>
      </c>
      <c r="O96" s="65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0" t="s">
        <v>110</v>
      </c>
      <c r="AT96" s="180" t="s">
        <v>105</v>
      </c>
      <c r="AU96" s="180" t="s">
        <v>76</v>
      </c>
      <c r="AY96" s="18" t="s">
        <v>103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8" t="s">
        <v>74</v>
      </c>
      <c r="BK96" s="181">
        <f>ROUND(I96*H96,2)</f>
        <v>0</v>
      </c>
      <c r="BL96" s="18" t="s">
        <v>110</v>
      </c>
      <c r="BM96" s="180" t="s">
        <v>140</v>
      </c>
    </row>
    <row r="97" spans="1:65" s="2" customFormat="1" ht="11.25">
      <c r="A97" s="35"/>
      <c r="B97" s="36"/>
      <c r="C97" s="37"/>
      <c r="D97" s="182" t="s">
        <v>112</v>
      </c>
      <c r="E97" s="37"/>
      <c r="F97" s="183" t="s">
        <v>141</v>
      </c>
      <c r="G97" s="37"/>
      <c r="H97" s="37"/>
      <c r="I97" s="184"/>
      <c r="J97" s="37"/>
      <c r="K97" s="37"/>
      <c r="L97" s="40"/>
      <c r="M97" s="185"/>
      <c r="N97" s="186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112</v>
      </c>
      <c r="AU97" s="18" t="s">
        <v>76</v>
      </c>
    </row>
    <row r="98" spans="1:65" s="2" customFormat="1" ht="11.25">
      <c r="A98" s="35"/>
      <c r="B98" s="36"/>
      <c r="C98" s="37"/>
      <c r="D98" s="187" t="s">
        <v>114</v>
      </c>
      <c r="E98" s="37"/>
      <c r="F98" s="188" t="s">
        <v>142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114</v>
      </c>
      <c r="AU98" s="18" t="s">
        <v>76</v>
      </c>
    </row>
    <row r="99" spans="1:65" s="2" customFormat="1" ht="14.45" customHeight="1">
      <c r="A99" s="35"/>
      <c r="B99" s="36"/>
      <c r="C99" s="169" t="s">
        <v>143</v>
      </c>
      <c r="D99" s="169" t="s">
        <v>105</v>
      </c>
      <c r="E99" s="170" t="s">
        <v>144</v>
      </c>
      <c r="F99" s="171" t="s">
        <v>145</v>
      </c>
      <c r="G99" s="172" t="s">
        <v>128</v>
      </c>
      <c r="H99" s="173">
        <v>1</v>
      </c>
      <c r="I99" s="174"/>
      <c r="J99" s="175">
        <f>ROUND(I99*H99,2)</f>
        <v>0</v>
      </c>
      <c r="K99" s="171" t="s">
        <v>109</v>
      </c>
      <c r="L99" s="40"/>
      <c r="M99" s="176" t="s">
        <v>19</v>
      </c>
      <c r="N99" s="177" t="s">
        <v>40</v>
      </c>
      <c r="O99" s="65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0" t="s">
        <v>110</v>
      </c>
      <c r="AT99" s="180" t="s">
        <v>105</v>
      </c>
      <c r="AU99" s="180" t="s">
        <v>76</v>
      </c>
      <c r="AY99" s="18" t="s">
        <v>103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8" t="s">
        <v>74</v>
      </c>
      <c r="BK99" s="181">
        <f>ROUND(I99*H99,2)</f>
        <v>0</v>
      </c>
      <c r="BL99" s="18" t="s">
        <v>110</v>
      </c>
      <c r="BM99" s="180" t="s">
        <v>146</v>
      </c>
    </row>
    <row r="100" spans="1:65" s="2" customFormat="1" ht="11.25">
      <c r="A100" s="35"/>
      <c r="B100" s="36"/>
      <c r="C100" s="37"/>
      <c r="D100" s="182" t="s">
        <v>112</v>
      </c>
      <c r="E100" s="37"/>
      <c r="F100" s="183" t="s">
        <v>147</v>
      </c>
      <c r="G100" s="37"/>
      <c r="H100" s="37"/>
      <c r="I100" s="184"/>
      <c r="J100" s="37"/>
      <c r="K100" s="37"/>
      <c r="L100" s="40"/>
      <c r="M100" s="185"/>
      <c r="N100" s="18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112</v>
      </c>
      <c r="AU100" s="18" t="s">
        <v>76</v>
      </c>
    </row>
    <row r="101" spans="1:65" s="2" customFormat="1" ht="11.25">
      <c r="A101" s="35"/>
      <c r="B101" s="36"/>
      <c r="C101" s="37"/>
      <c r="D101" s="187" t="s">
        <v>114</v>
      </c>
      <c r="E101" s="37"/>
      <c r="F101" s="188" t="s">
        <v>148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114</v>
      </c>
      <c r="AU101" s="18" t="s">
        <v>76</v>
      </c>
    </row>
    <row r="102" spans="1:65" s="2" customFormat="1" ht="14.45" customHeight="1">
      <c r="A102" s="35"/>
      <c r="B102" s="36"/>
      <c r="C102" s="169" t="s">
        <v>149</v>
      </c>
      <c r="D102" s="169" t="s">
        <v>105</v>
      </c>
      <c r="E102" s="170" t="s">
        <v>150</v>
      </c>
      <c r="F102" s="171" t="s">
        <v>151</v>
      </c>
      <c r="G102" s="172" t="s">
        <v>152</v>
      </c>
      <c r="H102" s="173">
        <v>683.125</v>
      </c>
      <c r="I102" s="174"/>
      <c r="J102" s="175">
        <f>ROUND(I102*H102,2)</f>
        <v>0</v>
      </c>
      <c r="K102" s="171" t="s">
        <v>109</v>
      </c>
      <c r="L102" s="40"/>
      <c r="M102" s="176" t="s">
        <v>19</v>
      </c>
      <c r="N102" s="177" t="s">
        <v>40</v>
      </c>
      <c r="O102" s="65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0" t="s">
        <v>110</v>
      </c>
      <c r="AT102" s="180" t="s">
        <v>105</v>
      </c>
      <c r="AU102" s="180" t="s">
        <v>76</v>
      </c>
      <c r="AY102" s="18" t="s">
        <v>103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8" t="s">
        <v>74</v>
      </c>
      <c r="BK102" s="181">
        <f>ROUND(I102*H102,2)</f>
        <v>0</v>
      </c>
      <c r="BL102" s="18" t="s">
        <v>110</v>
      </c>
      <c r="BM102" s="180" t="s">
        <v>153</v>
      </c>
    </row>
    <row r="103" spans="1:65" s="2" customFormat="1" ht="11.25">
      <c r="A103" s="35"/>
      <c r="B103" s="36"/>
      <c r="C103" s="37"/>
      <c r="D103" s="182" t="s">
        <v>112</v>
      </c>
      <c r="E103" s="37"/>
      <c r="F103" s="183" t="s">
        <v>154</v>
      </c>
      <c r="G103" s="37"/>
      <c r="H103" s="37"/>
      <c r="I103" s="184"/>
      <c r="J103" s="37"/>
      <c r="K103" s="37"/>
      <c r="L103" s="40"/>
      <c r="M103" s="185"/>
      <c r="N103" s="186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112</v>
      </c>
      <c r="AU103" s="18" t="s">
        <v>76</v>
      </c>
    </row>
    <row r="104" spans="1:65" s="2" customFormat="1" ht="11.25">
      <c r="A104" s="35"/>
      <c r="B104" s="36"/>
      <c r="C104" s="37"/>
      <c r="D104" s="187" t="s">
        <v>114</v>
      </c>
      <c r="E104" s="37"/>
      <c r="F104" s="188" t="s">
        <v>155</v>
      </c>
      <c r="G104" s="37"/>
      <c r="H104" s="37"/>
      <c r="I104" s="184"/>
      <c r="J104" s="37"/>
      <c r="K104" s="37"/>
      <c r="L104" s="40"/>
      <c r="M104" s="185"/>
      <c r="N104" s="18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114</v>
      </c>
      <c r="AU104" s="18" t="s">
        <v>76</v>
      </c>
    </row>
    <row r="105" spans="1:65" s="13" customFormat="1" ht="11.25">
      <c r="B105" s="189"/>
      <c r="C105" s="190"/>
      <c r="D105" s="182" t="s">
        <v>116</v>
      </c>
      <c r="E105" s="191" t="s">
        <v>19</v>
      </c>
      <c r="F105" s="192" t="s">
        <v>156</v>
      </c>
      <c r="G105" s="190"/>
      <c r="H105" s="193">
        <v>16.100000000000001</v>
      </c>
      <c r="I105" s="194"/>
      <c r="J105" s="190"/>
      <c r="K105" s="190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116</v>
      </c>
      <c r="AU105" s="199" t="s">
        <v>76</v>
      </c>
      <c r="AV105" s="13" t="s">
        <v>76</v>
      </c>
      <c r="AW105" s="13" t="s">
        <v>31</v>
      </c>
      <c r="AX105" s="13" t="s">
        <v>69</v>
      </c>
      <c r="AY105" s="199" t="s">
        <v>103</v>
      </c>
    </row>
    <row r="106" spans="1:65" s="13" customFormat="1" ht="11.25">
      <c r="B106" s="189"/>
      <c r="C106" s="190"/>
      <c r="D106" s="182" t="s">
        <v>116</v>
      </c>
      <c r="E106" s="191" t="s">
        <v>19</v>
      </c>
      <c r="F106" s="192" t="s">
        <v>157</v>
      </c>
      <c r="G106" s="190"/>
      <c r="H106" s="193">
        <v>43.45</v>
      </c>
      <c r="I106" s="194"/>
      <c r="J106" s="190"/>
      <c r="K106" s="190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116</v>
      </c>
      <c r="AU106" s="199" t="s">
        <v>76</v>
      </c>
      <c r="AV106" s="13" t="s">
        <v>76</v>
      </c>
      <c r="AW106" s="13" t="s">
        <v>31</v>
      </c>
      <c r="AX106" s="13" t="s">
        <v>69</v>
      </c>
      <c r="AY106" s="199" t="s">
        <v>103</v>
      </c>
    </row>
    <row r="107" spans="1:65" s="13" customFormat="1" ht="11.25">
      <c r="B107" s="189"/>
      <c r="C107" s="190"/>
      <c r="D107" s="182" t="s">
        <v>116</v>
      </c>
      <c r="E107" s="191" t="s">
        <v>19</v>
      </c>
      <c r="F107" s="192" t="s">
        <v>158</v>
      </c>
      <c r="G107" s="190"/>
      <c r="H107" s="193">
        <v>39.049999999999997</v>
      </c>
      <c r="I107" s="194"/>
      <c r="J107" s="190"/>
      <c r="K107" s="190"/>
      <c r="L107" s="195"/>
      <c r="M107" s="196"/>
      <c r="N107" s="197"/>
      <c r="O107" s="197"/>
      <c r="P107" s="197"/>
      <c r="Q107" s="197"/>
      <c r="R107" s="197"/>
      <c r="S107" s="197"/>
      <c r="T107" s="198"/>
      <c r="AT107" s="199" t="s">
        <v>116</v>
      </c>
      <c r="AU107" s="199" t="s">
        <v>76</v>
      </c>
      <c r="AV107" s="13" t="s">
        <v>76</v>
      </c>
      <c r="AW107" s="13" t="s">
        <v>31</v>
      </c>
      <c r="AX107" s="13" t="s">
        <v>69</v>
      </c>
      <c r="AY107" s="199" t="s">
        <v>103</v>
      </c>
    </row>
    <row r="108" spans="1:65" s="13" customFormat="1" ht="11.25">
      <c r="B108" s="189"/>
      <c r="C108" s="190"/>
      <c r="D108" s="182" t="s">
        <v>116</v>
      </c>
      <c r="E108" s="191" t="s">
        <v>19</v>
      </c>
      <c r="F108" s="192" t="s">
        <v>159</v>
      </c>
      <c r="G108" s="190"/>
      <c r="H108" s="193">
        <v>77.400000000000006</v>
      </c>
      <c r="I108" s="194"/>
      <c r="J108" s="190"/>
      <c r="K108" s="190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116</v>
      </c>
      <c r="AU108" s="199" t="s">
        <v>76</v>
      </c>
      <c r="AV108" s="13" t="s">
        <v>76</v>
      </c>
      <c r="AW108" s="13" t="s">
        <v>31</v>
      </c>
      <c r="AX108" s="13" t="s">
        <v>69</v>
      </c>
      <c r="AY108" s="199" t="s">
        <v>103</v>
      </c>
    </row>
    <row r="109" spans="1:65" s="13" customFormat="1" ht="11.25">
      <c r="B109" s="189"/>
      <c r="C109" s="190"/>
      <c r="D109" s="182" t="s">
        <v>116</v>
      </c>
      <c r="E109" s="191" t="s">
        <v>19</v>
      </c>
      <c r="F109" s="192" t="s">
        <v>160</v>
      </c>
      <c r="G109" s="190"/>
      <c r="H109" s="193">
        <v>99.4</v>
      </c>
      <c r="I109" s="194"/>
      <c r="J109" s="190"/>
      <c r="K109" s="190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116</v>
      </c>
      <c r="AU109" s="199" t="s">
        <v>76</v>
      </c>
      <c r="AV109" s="13" t="s">
        <v>76</v>
      </c>
      <c r="AW109" s="13" t="s">
        <v>31</v>
      </c>
      <c r="AX109" s="13" t="s">
        <v>69</v>
      </c>
      <c r="AY109" s="199" t="s">
        <v>103</v>
      </c>
    </row>
    <row r="110" spans="1:65" s="13" customFormat="1" ht="11.25">
      <c r="B110" s="189"/>
      <c r="C110" s="190"/>
      <c r="D110" s="182" t="s">
        <v>116</v>
      </c>
      <c r="E110" s="191" t="s">
        <v>19</v>
      </c>
      <c r="F110" s="192" t="s">
        <v>161</v>
      </c>
      <c r="G110" s="190"/>
      <c r="H110" s="193">
        <v>28.75</v>
      </c>
      <c r="I110" s="194"/>
      <c r="J110" s="190"/>
      <c r="K110" s="190"/>
      <c r="L110" s="195"/>
      <c r="M110" s="196"/>
      <c r="N110" s="197"/>
      <c r="O110" s="197"/>
      <c r="P110" s="197"/>
      <c r="Q110" s="197"/>
      <c r="R110" s="197"/>
      <c r="S110" s="197"/>
      <c r="T110" s="198"/>
      <c r="AT110" s="199" t="s">
        <v>116</v>
      </c>
      <c r="AU110" s="199" t="s">
        <v>76</v>
      </c>
      <c r="AV110" s="13" t="s">
        <v>76</v>
      </c>
      <c r="AW110" s="13" t="s">
        <v>31</v>
      </c>
      <c r="AX110" s="13" t="s">
        <v>69</v>
      </c>
      <c r="AY110" s="199" t="s">
        <v>103</v>
      </c>
    </row>
    <row r="111" spans="1:65" s="13" customFormat="1" ht="11.25">
      <c r="B111" s="189"/>
      <c r="C111" s="190"/>
      <c r="D111" s="182" t="s">
        <v>116</v>
      </c>
      <c r="E111" s="191" t="s">
        <v>19</v>
      </c>
      <c r="F111" s="192" t="s">
        <v>162</v>
      </c>
      <c r="G111" s="190"/>
      <c r="H111" s="193">
        <v>130.35</v>
      </c>
      <c r="I111" s="194"/>
      <c r="J111" s="190"/>
      <c r="K111" s="190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116</v>
      </c>
      <c r="AU111" s="199" t="s">
        <v>76</v>
      </c>
      <c r="AV111" s="13" t="s">
        <v>76</v>
      </c>
      <c r="AW111" s="13" t="s">
        <v>31</v>
      </c>
      <c r="AX111" s="13" t="s">
        <v>69</v>
      </c>
      <c r="AY111" s="199" t="s">
        <v>103</v>
      </c>
    </row>
    <row r="112" spans="1:65" s="13" customFormat="1" ht="11.25">
      <c r="B112" s="189"/>
      <c r="C112" s="190"/>
      <c r="D112" s="182" t="s">
        <v>116</v>
      </c>
      <c r="E112" s="191" t="s">
        <v>19</v>
      </c>
      <c r="F112" s="192" t="s">
        <v>163</v>
      </c>
      <c r="G112" s="190"/>
      <c r="H112" s="193">
        <v>170.625</v>
      </c>
      <c r="I112" s="194"/>
      <c r="J112" s="190"/>
      <c r="K112" s="190"/>
      <c r="L112" s="195"/>
      <c r="M112" s="196"/>
      <c r="N112" s="197"/>
      <c r="O112" s="197"/>
      <c r="P112" s="197"/>
      <c r="Q112" s="197"/>
      <c r="R112" s="197"/>
      <c r="S112" s="197"/>
      <c r="T112" s="198"/>
      <c r="AT112" s="199" t="s">
        <v>116</v>
      </c>
      <c r="AU112" s="199" t="s">
        <v>76</v>
      </c>
      <c r="AV112" s="13" t="s">
        <v>76</v>
      </c>
      <c r="AW112" s="13" t="s">
        <v>31</v>
      </c>
      <c r="AX112" s="13" t="s">
        <v>69</v>
      </c>
      <c r="AY112" s="199" t="s">
        <v>103</v>
      </c>
    </row>
    <row r="113" spans="1:65" s="13" customFormat="1" ht="11.25">
      <c r="B113" s="189"/>
      <c r="C113" s="190"/>
      <c r="D113" s="182" t="s">
        <v>116</v>
      </c>
      <c r="E113" s="191" t="s">
        <v>19</v>
      </c>
      <c r="F113" s="192" t="s">
        <v>164</v>
      </c>
      <c r="G113" s="190"/>
      <c r="H113" s="193">
        <v>78</v>
      </c>
      <c r="I113" s="194"/>
      <c r="J113" s="190"/>
      <c r="K113" s="190"/>
      <c r="L113" s="195"/>
      <c r="M113" s="196"/>
      <c r="N113" s="197"/>
      <c r="O113" s="197"/>
      <c r="P113" s="197"/>
      <c r="Q113" s="197"/>
      <c r="R113" s="197"/>
      <c r="S113" s="197"/>
      <c r="T113" s="198"/>
      <c r="AT113" s="199" t="s">
        <v>116</v>
      </c>
      <c r="AU113" s="199" t="s">
        <v>76</v>
      </c>
      <c r="AV113" s="13" t="s">
        <v>76</v>
      </c>
      <c r="AW113" s="13" t="s">
        <v>31</v>
      </c>
      <c r="AX113" s="13" t="s">
        <v>69</v>
      </c>
      <c r="AY113" s="199" t="s">
        <v>103</v>
      </c>
    </row>
    <row r="114" spans="1:65" s="14" customFormat="1" ht="11.25">
      <c r="B114" s="200"/>
      <c r="C114" s="201"/>
      <c r="D114" s="182" t="s">
        <v>116</v>
      </c>
      <c r="E114" s="202" t="s">
        <v>19</v>
      </c>
      <c r="F114" s="203" t="s">
        <v>165</v>
      </c>
      <c r="G114" s="201"/>
      <c r="H114" s="204">
        <v>683.125</v>
      </c>
      <c r="I114" s="205"/>
      <c r="J114" s="201"/>
      <c r="K114" s="201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116</v>
      </c>
      <c r="AU114" s="210" t="s">
        <v>76</v>
      </c>
      <c r="AV114" s="14" t="s">
        <v>110</v>
      </c>
      <c r="AW114" s="14" t="s">
        <v>31</v>
      </c>
      <c r="AX114" s="14" t="s">
        <v>74</v>
      </c>
      <c r="AY114" s="210" t="s">
        <v>103</v>
      </c>
    </row>
    <row r="115" spans="1:65" s="2" customFormat="1" ht="19.899999999999999" customHeight="1">
      <c r="A115" s="35"/>
      <c r="B115" s="36"/>
      <c r="C115" s="169" t="s">
        <v>166</v>
      </c>
      <c r="D115" s="169" t="s">
        <v>105</v>
      </c>
      <c r="E115" s="170" t="s">
        <v>167</v>
      </c>
      <c r="F115" s="171" t="s">
        <v>168</v>
      </c>
      <c r="G115" s="172" t="s">
        <v>152</v>
      </c>
      <c r="H115" s="173">
        <v>45.7</v>
      </c>
      <c r="I115" s="174"/>
      <c r="J115" s="175">
        <f>ROUND(I115*H115,2)</f>
        <v>0</v>
      </c>
      <c r="K115" s="171" t="s">
        <v>109</v>
      </c>
      <c r="L115" s="40"/>
      <c r="M115" s="176" t="s">
        <v>19</v>
      </c>
      <c r="N115" s="177" t="s">
        <v>40</v>
      </c>
      <c r="O115" s="65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0" t="s">
        <v>110</v>
      </c>
      <c r="AT115" s="180" t="s">
        <v>105</v>
      </c>
      <c r="AU115" s="180" t="s">
        <v>76</v>
      </c>
      <c r="AY115" s="18" t="s">
        <v>103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8" t="s">
        <v>74</v>
      </c>
      <c r="BK115" s="181">
        <f>ROUND(I115*H115,2)</f>
        <v>0</v>
      </c>
      <c r="BL115" s="18" t="s">
        <v>110</v>
      </c>
      <c r="BM115" s="180" t="s">
        <v>169</v>
      </c>
    </row>
    <row r="116" spans="1:65" s="2" customFormat="1" ht="19.5">
      <c r="A116" s="35"/>
      <c r="B116" s="36"/>
      <c r="C116" s="37"/>
      <c r="D116" s="182" t="s">
        <v>112</v>
      </c>
      <c r="E116" s="37"/>
      <c r="F116" s="183" t="s">
        <v>170</v>
      </c>
      <c r="G116" s="37"/>
      <c r="H116" s="37"/>
      <c r="I116" s="184"/>
      <c r="J116" s="37"/>
      <c r="K116" s="37"/>
      <c r="L116" s="40"/>
      <c r="M116" s="185"/>
      <c r="N116" s="18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112</v>
      </c>
      <c r="AU116" s="18" t="s">
        <v>76</v>
      </c>
    </row>
    <row r="117" spans="1:65" s="2" customFormat="1" ht="11.25">
      <c r="A117" s="35"/>
      <c r="B117" s="36"/>
      <c r="C117" s="37"/>
      <c r="D117" s="187" t="s">
        <v>114</v>
      </c>
      <c r="E117" s="37"/>
      <c r="F117" s="188" t="s">
        <v>171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114</v>
      </c>
      <c r="AU117" s="18" t="s">
        <v>76</v>
      </c>
    </row>
    <row r="118" spans="1:65" s="13" customFormat="1" ht="11.25">
      <c r="B118" s="189"/>
      <c r="C118" s="190"/>
      <c r="D118" s="182" t="s">
        <v>116</v>
      </c>
      <c r="E118" s="191" t="s">
        <v>19</v>
      </c>
      <c r="F118" s="192" t="s">
        <v>172</v>
      </c>
      <c r="G118" s="190"/>
      <c r="H118" s="193">
        <v>45.7</v>
      </c>
      <c r="I118" s="194"/>
      <c r="J118" s="190"/>
      <c r="K118" s="190"/>
      <c r="L118" s="195"/>
      <c r="M118" s="196"/>
      <c r="N118" s="197"/>
      <c r="O118" s="197"/>
      <c r="P118" s="197"/>
      <c r="Q118" s="197"/>
      <c r="R118" s="197"/>
      <c r="S118" s="197"/>
      <c r="T118" s="198"/>
      <c r="AT118" s="199" t="s">
        <v>116</v>
      </c>
      <c r="AU118" s="199" t="s">
        <v>76</v>
      </c>
      <c r="AV118" s="13" t="s">
        <v>76</v>
      </c>
      <c r="AW118" s="13" t="s">
        <v>31</v>
      </c>
      <c r="AX118" s="13" t="s">
        <v>74</v>
      </c>
      <c r="AY118" s="199" t="s">
        <v>103</v>
      </c>
    </row>
    <row r="119" spans="1:65" s="2" customFormat="1" ht="14.45" customHeight="1">
      <c r="A119" s="35"/>
      <c r="B119" s="36"/>
      <c r="C119" s="169" t="s">
        <v>173</v>
      </c>
      <c r="D119" s="169" t="s">
        <v>105</v>
      </c>
      <c r="E119" s="170" t="s">
        <v>174</v>
      </c>
      <c r="F119" s="171" t="s">
        <v>175</v>
      </c>
      <c r="G119" s="172" t="s">
        <v>152</v>
      </c>
      <c r="H119" s="173">
        <v>40</v>
      </c>
      <c r="I119" s="174"/>
      <c r="J119" s="175">
        <f>ROUND(I119*H119,2)</f>
        <v>0</v>
      </c>
      <c r="K119" s="171" t="s">
        <v>109</v>
      </c>
      <c r="L119" s="40"/>
      <c r="M119" s="176" t="s">
        <v>19</v>
      </c>
      <c r="N119" s="177" t="s">
        <v>40</v>
      </c>
      <c r="O119" s="65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0" t="s">
        <v>110</v>
      </c>
      <c r="AT119" s="180" t="s">
        <v>105</v>
      </c>
      <c r="AU119" s="180" t="s">
        <v>76</v>
      </c>
      <c r="AY119" s="18" t="s">
        <v>103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18" t="s">
        <v>74</v>
      </c>
      <c r="BK119" s="181">
        <f>ROUND(I119*H119,2)</f>
        <v>0</v>
      </c>
      <c r="BL119" s="18" t="s">
        <v>110</v>
      </c>
      <c r="BM119" s="180" t="s">
        <v>176</v>
      </c>
    </row>
    <row r="120" spans="1:65" s="2" customFormat="1" ht="19.5">
      <c r="A120" s="35"/>
      <c r="B120" s="36"/>
      <c r="C120" s="37"/>
      <c r="D120" s="182" t="s">
        <v>112</v>
      </c>
      <c r="E120" s="37"/>
      <c r="F120" s="183" t="s">
        <v>177</v>
      </c>
      <c r="G120" s="37"/>
      <c r="H120" s="37"/>
      <c r="I120" s="184"/>
      <c r="J120" s="37"/>
      <c r="K120" s="37"/>
      <c r="L120" s="40"/>
      <c r="M120" s="185"/>
      <c r="N120" s="18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112</v>
      </c>
      <c r="AU120" s="18" t="s">
        <v>76</v>
      </c>
    </row>
    <row r="121" spans="1:65" s="2" customFormat="1" ht="11.25">
      <c r="A121" s="35"/>
      <c r="B121" s="36"/>
      <c r="C121" s="37"/>
      <c r="D121" s="187" t="s">
        <v>114</v>
      </c>
      <c r="E121" s="37"/>
      <c r="F121" s="188" t="s">
        <v>178</v>
      </c>
      <c r="G121" s="37"/>
      <c r="H121" s="37"/>
      <c r="I121" s="184"/>
      <c r="J121" s="37"/>
      <c r="K121" s="37"/>
      <c r="L121" s="40"/>
      <c r="M121" s="185"/>
      <c r="N121" s="18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114</v>
      </c>
      <c r="AU121" s="18" t="s">
        <v>76</v>
      </c>
    </row>
    <row r="122" spans="1:65" s="13" customFormat="1" ht="11.25">
      <c r="B122" s="189"/>
      <c r="C122" s="190"/>
      <c r="D122" s="182" t="s">
        <v>116</v>
      </c>
      <c r="E122" s="191" t="s">
        <v>19</v>
      </c>
      <c r="F122" s="192" t="s">
        <v>179</v>
      </c>
      <c r="G122" s="190"/>
      <c r="H122" s="193">
        <v>40</v>
      </c>
      <c r="I122" s="194"/>
      <c r="J122" s="190"/>
      <c r="K122" s="190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116</v>
      </c>
      <c r="AU122" s="199" t="s">
        <v>76</v>
      </c>
      <c r="AV122" s="13" t="s">
        <v>76</v>
      </c>
      <c r="AW122" s="13" t="s">
        <v>31</v>
      </c>
      <c r="AX122" s="13" t="s">
        <v>74</v>
      </c>
      <c r="AY122" s="199" t="s">
        <v>103</v>
      </c>
    </row>
    <row r="123" spans="1:65" s="2" customFormat="1" ht="14.45" customHeight="1">
      <c r="A123" s="35"/>
      <c r="B123" s="36"/>
      <c r="C123" s="169" t="s">
        <v>180</v>
      </c>
      <c r="D123" s="169" t="s">
        <v>105</v>
      </c>
      <c r="E123" s="170" t="s">
        <v>181</v>
      </c>
      <c r="F123" s="171" t="s">
        <v>182</v>
      </c>
      <c r="G123" s="172" t="s">
        <v>152</v>
      </c>
      <c r="H123" s="173">
        <v>21.8</v>
      </c>
      <c r="I123" s="174"/>
      <c r="J123" s="175">
        <f>ROUND(I123*H123,2)</f>
        <v>0</v>
      </c>
      <c r="K123" s="171" t="s">
        <v>109</v>
      </c>
      <c r="L123" s="40"/>
      <c r="M123" s="176" t="s">
        <v>19</v>
      </c>
      <c r="N123" s="177" t="s">
        <v>40</v>
      </c>
      <c r="O123" s="65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0" t="s">
        <v>110</v>
      </c>
      <c r="AT123" s="180" t="s">
        <v>105</v>
      </c>
      <c r="AU123" s="180" t="s">
        <v>76</v>
      </c>
      <c r="AY123" s="18" t="s">
        <v>103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18" t="s">
        <v>74</v>
      </c>
      <c r="BK123" s="181">
        <f>ROUND(I123*H123,2)</f>
        <v>0</v>
      </c>
      <c r="BL123" s="18" t="s">
        <v>110</v>
      </c>
      <c r="BM123" s="180" t="s">
        <v>183</v>
      </c>
    </row>
    <row r="124" spans="1:65" s="2" customFormat="1" ht="19.5">
      <c r="A124" s="35"/>
      <c r="B124" s="36"/>
      <c r="C124" s="37"/>
      <c r="D124" s="182" t="s">
        <v>112</v>
      </c>
      <c r="E124" s="37"/>
      <c r="F124" s="183" t="s">
        <v>184</v>
      </c>
      <c r="G124" s="37"/>
      <c r="H124" s="37"/>
      <c r="I124" s="184"/>
      <c r="J124" s="37"/>
      <c r="K124" s="37"/>
      <c r="L124" s="40"/>
      <c r="M124" s="185"/>
      <c r="N124" s="186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112</v>
      </c>
      <c r="AU124" s="18" t="s">
        <v>76</v>
      </c>
    </row>
    <row r="125" spans="1:65" s="2" customFormat="1" ht="11.25">
      <c r="A125" s="35"/>
      <c r="B125" s="36"/>
      <c r="C125" s="37"/>
      <c r="D125" s="187" t="s">
        <v>114</v>
      </c>
      <c r="E125" s="37"/>
      <c r="F125" s="188" t="s">
        <v>185</v>
      </c>
      <c r="G125" s="37"/>
      <c r="H125" s="37"/>
      <c r="I125" s="184"/>
      <c r="J125" s="37"/>
      <c r="K125" s="37"/>
      <c r="L125" s="40"/>
      <c r="M125" s="185"/>
      <c r="N125" s="18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114</v>
      </c>
      <c r="AU125" s="18" t="s">
        <v>76</v>
      </c>
    </row>
    <row r="126" spans="1:65" s="13" customFormat="1" ht="11.25">
      <c r="B126" s="189"/>
      <c r="C126" s="190"/>
      <c r="D126" s="182" t="s">
        <v>116</v>
      </c>
      <c r="E126" s="191" t="s">
        <v>19</v>
      </c>
      <c r="F126" s="192" t="s">
        <v>186</v>
      </c>
      <c r="G126" s="190"/>
      <c r="H126" s="193">
        <v>21.8</v>
      </c>
      <c r="I126" s="194"/>
      <c r="J126" s="190"/>
      <c r="K126" s="190"/>
      <c r="L126" s="195"/>
      <c r="M126" s="196"/>
      <c r="N126" s="197"/>
      <c r="O126" s="197"/>
      <c r="P126" s="197"/>
      <c r="Q126" s="197"/>
      <c r="R126" s="197"/>
      <c r="S126" s="197"/>
      <c r="T126" s="198"/>
      <c r="AT126" s="199" t="s">
        <v>116</v>
      </c>
      <c r="AU126" s="199" t="s">
        <v>76</v>
      </c>
      <c r="AV126" s="13" t="s">
        <v>76</v>
      </c>
      <c r="AW126" s="13" t="s">
        <v>31</v>
      </c>
      <c r="AX126" s="13" t="s">
        <v>74</v>
      </c>
      <c r="AY126" s="199" t="s">
        <v>103</v>
      </c>
    </row>
    <row r="127" spans="1:65" s="2" customFormat="1" ht="14.45" customHeight="1">
      <c r="A127" s="35"/>
      <c r="B127" s="36"/>
      <c r="C127" s="169" t="s">
        <v>187</v>
      </c>
      <c r="D127" s="169" t="s">
        <v>105</v>
      </c>
      <c r="E127" s="170" t="s">
        <v>188</v>
      </c>
      <c r="F127" s="171" t="s">
        <v>189</v>
      </c>
      <c r="G127" s="172" t="s">
        <v>128</v>
      </c>
      <c r="H127" s="173">
        <v>8</v>
      </c>
      <c r="I127" s="174"/>
      <c r="J127" s="175">
        <f>ROUND(I127*H127,2)</f>
        <v>0</v>
      </c>
      <c r="K127" s="171" t="s">
        <v>109</v>
      </c>
      <c r="L127" s="40"/>
      <c r="M127" s="176" t="s">
        <v>19</v>
      </c>
      <c r="N127" s="177" t="s">
        <v>40</v>
      </c>
      <c r="O127" s="65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110</v>
      </c>
      <c r="AT127" s="180" t="s">
        <v>105</v>
      </c>
      <c r="AU127" s="180" t="s">
        <v>76</v>
      </c>
      <c r="AY127" s="18" t="s">
        <v>103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8" t="s">
        <v>74</v>
      </c>
      <c r="BK127" s="181">
        <f>ROUND(I127*H127,2)</f>
        <v>0</v>
      </c>
      <c r="BL127" s="18" t="s">
        <v>110</v>
      </c>
      <c r="BM127" s="180" t="s">
        <v>190</v>
      </c>
    </row>
    <row r="128" spans="1:65" s="2" customFormat="1" ht="19.5">
      <c r="A128" s="35"/>
      <c r="B128" s="36"/>
      <c r="C128" s="37"/>
      <c r="D128" s="182" t="s">
        <v>112</v>
      </c>
      <c r="E128" s="37"/>
      <c r="F128" s="183" t="s">
        <v>191</v>
      </c>
      <c r="G128" s="37"/>
      <c r="H128" s="37"/>
      <c r="I128" s="184"/>
      <c r="J128" s="37"/>
      <c r="K128" s="37"/>
      <c r="L128" s="40"/>
      <c r="M128" s="185"/>
      <c r="N128" s="18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112</v>
      </c>
      <c r="AU128" s="18" t="s">
        <v>76</v>
      </c>
    </row>
    <row r="129" spans="1:65" s="2" customFormat="1" ht="11.25">
      <c r="A129" s="35"/>
      <c r="B129" s="36"/>
      <c r="C129" s="37"/>
      <c r="D129" s="187" t="s">
        <v>114</v>
      </c>
      <c r="E129" s="37"/>
      <c r="F129" s="188" t="s">
        <v>192</v>
      </c>
      <c r="G129" s="37"/>
      <c r="H129" s="37"/>
      <c r="I129" s="184"/>
      <c r="J129" s="37"/>
      <c r="K129" s="37"/>
      <c r="L129" s="40"/>
      <c r="M129" s="185"/>
      <c r="N129" s="186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114</v>
      </c>
      <c r="AU129" s="18" t="s">
        <v>76</v>
      </c>
    </row>
    <row r="130" spans="1:65" s="2" customFormat="1" ht="14.45" customHeight="1">
      <c r="A130" s="35"/>
      <c r="B130" s="36"/>
      <c r="C130" s="169" t="s">
        <v>8</v>
      </c>
      <c r="D130" s="169" t="s">
        <v>105</v>
      </c>
      <c r="E130" s="170" t="s">
        <v>193</v>
      </c>
      <c r="F130" s="171" t="s">
        <v>194</v>
      </c>
      <c r="G130" s="172" t="s">
        <v>128</v>
      </c>
      <c r="H130" s="173">
        <v>1</v>
      </c>
      <c r="I130" s="174"/>
      <c r="J130" s="175">
        <f>ROUND(I130*H130,2)</f>
        <v>0</v>
      </c>
      <c r="K130" s="171" t="s">
        <v>109</v>
      </c>
      <c r="L130" s="40"/>
      <c r="M130" s="176" t="s">
        <v>19</v>
      </c>
      <c r="N130" s="177" t="s">
        <v>40</v>
      </c>
      <c r="O130" s="65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110</v>
      </c>
      <c r="AT130" s="180" t="s">
        <v>105</v>
      </c>
      <c r="AU130" s="180" t="s">
        <v>76</v>
      </c>
      <c r="AY130" s="18" t="s">
        <v>103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8" t="s">
        <v>74</v>
      </c>
      <c r="BK130" s="181">
        <f>ROUND(I130*H130,2)</f>
        <v>0</v>
      </c>
      <c r="BL130" s="18" t="s">
        <v>110</v>
      </c>
      <c r="BM130" s="180" t="s">
        <v>195</v>
      </c>
    </row>
    <row r="131" spans="1:65" s="2" customFormat="1" ht="19.5">
      <c r="A131" s="35"/>
      <c r="B131" s="36"/>
      <c r="C131" s="37"/>
      <c r="D131" s="182" t="s">
        <v>112</v>
      </c>
      <c r="E131" s="37"/>
      <c r="F131" s="183" t="s">
        <v>196</v>
      </c>
      <c r="G131" s="37"/>
      <c r="H131" s="37"/>
      <c r="I131" s="184"/>
      <c r="J131" s="37"/>
      <c r="K131" s="37"/>
      <c r="L131" s="40"/>
      <c r="M131" s="185"/>
      <c r="N131" s="186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112</v>
      </c>
      <c r="AU131" s="18" t="s">
        <v>76</v>
      </c>
    </row>
    <row r="132" spans="1:65" s="2" customFormat="1" ht="11.25">
      <c r="A132" s="35"/>
      <c r="B132" s="36"/>
      <c r="C132" s="37"/>
      <c r="D132" s="187" t="s">
        <v>114</v>
      </c>
      <c r="E132" s="37"/>
      <c r="F132" s="188" t="s">
        <v>197</v>
      </c>
      <c r="G132" s="37"/>
      <c r="H132" s="37"/>
      <c r="I132" s="184"/>
      <c r="J132" s="37"/>
      <c r="K132" s="37"/>
      <c r="L132" s="40"/>
      <c r="M132" s="185"/>
      <c r="N132" s="186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114</v>
      </c>
      <c r="AU132" s="18" t="s">
        <v>76</v>
      </c>
    </row>
    <row r="133" spans="1:65" s="2" customFormat="1" ht="14.45" customHeight="1">
      <c r="A133" s="35"/>
      <c r="B133" s="36"/>
      <c r="C133" s="169" t="s">
        <v>198</v>
      </c>
      <c r="D133" s="169" t="s">
        <v>105</v>
      </c>
      <c r="E133" s="170" t="s">
        <v>199</v>
      </c>
      <c r="F133" s="171" t="s">
        <v>200</v>
      </c>
      <c r="G133" s="172" t="s">
        <v>120</v>
      </c>
      <c r="H133" s="173">
        <v>109</v>
      </c>
      <c r="I133" s="174"/>
      <c r="J133" s="175">
        <f>ROUND(I133*H133,2)</f>
        <v>0</v>
      </c>
      <c r="K133" s="171" t="s">
        <v>109</v>
      </c>
      <c r="L133" s="40"/>
      <c r="M133" s="176" t="s">
        <v>19</v>
      </c>
      <c r="N133" s="177" t="s">
        <v>40</v>
      </c>
      <c r="O133" s="65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110</v>
      </c>
      <c r="AT133" s="180" t="s">
        <v>105</v>
      </c>
      <c r="AU133" s="180" t="s">
        <v>76</v>
      </c>
      <c r="AY133" s="18" t="s">
        <v>103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8" t="s">
        <v>74</v>
      </c>
      <c r="BK133" s="181">
        <f>ROUND(I133*H133,2)</f>
        <v>0</v>
      </c>
      <c r="BL133" s="18" t="s">
        <v>110</v>
      </c>
      <c r="BM133" s="180" t="s">
        <v>201</v>
      </c>
    </row>
    <row r="134" spans="1:65" s="2" customFormat="1" ht="11.25">
      <c r="A134" s="35"/>
      <c r="B134" s="36"/>
      <c r="C134" s="37"/>
      <c r="D134" s="182" t="s">
        <v>112</v>
      </c>
      <c r="E134" s="37"/>
      <c r="F134" s="183" t="s">
        <v>202</v>
      </c>
      <c r="G134" s="37"/>
      <c r="H134" s="37"/>
      <c r="I134" s="184"/>
      <c r="J134" s="37"/>
      <c r="K134" s="37"/>
      <c r="L134" s="40"/>
      <c r="M134" s="185"/>
      <c r="N134" s="18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112</v>
      </c>
      <c r="AU134" s="18" t="s">
        <v>76</v>
      </c>
    </row>
    <row r="135" spans="1:65" s="2" customFormat="1" ht="11.25">
      <c r="A135" s="35"/>
      <c r="B135" s="36"/>
      <c r="C135" s="37"/>
      <c r="D135" s="187" t="s">
        <v>114</v>
      </c>
      <c r="E135" s="37"/>
      <c r="F135" s="188" t="s">
        <v>203</v>
      </c>
      <c r="G135" s="37"/>
      <c r="H135" s="37"/>
      <c r="I135" s="184"/>
      <c r="J135" s="37"/>
      <c r="K135" s="37"/>
      <c r="L135" s="40"/>
      <c r="M135" s="185"/>
      <c r="N135" s="186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114</v>
      </c>
      <c r="AU135" s="18" t="s">
        <v>76</v>
      </c>
    </row>
    <row r="136" spans="1:65" s="2" customFormat="1" ht="14.45" customHeight="1">
      <c r="A136" s="35"/>
      <c r="B136" s="36"/>
      <c r="C136" s="211" t="s">
        <v>204</v>
      </c>
      <c r="D136" s="211" t="s">
        <v>205</v>
      </c>
      <c r="E136" s="212" t="s">
        <v>206</v>
      </c>
      <c r="F136" s="213" t="s">
        <v>207</v>
      </c>
      <c r="G136" s="214" t="s">
        <v>208</v>
      </c>
      <c r="H136" s="215">
        <v>2.1800000000000002</v>
      </c>
      <c r="I136" s="216"/>
      <c r="J136" s="217">
        <f>ROUND(I136*H136,2)</f>
        <v>0</v>
      </c>
      <c r="K136" s="213" t="s">
        <v>109</v>
      </c>
      <c r="L136" s="218"/>
      <c r="M136" s="219" t="s">
        <v>19</v>
      </c>
      <c r="N136" s="220" t="s">
        <v>40</v>
      </c>
      <c r="O136" s="65"/>
      <c r="P136" s="178">
        <f>O136*H136</f>
        <v>0</v>
      </c>
      <c r="Q136" s="178">
        <v>1E-3</v>
      </c>
      <c r="R136" s="178">
        <f>Q136*H136</f>
        <v>2.1800000000000001E-3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166</v>
      </c>
      <c r="AT136" s="180" t="s">
        <v>205</v>
      </c>
      <c r="AU136" s="180" t="s">
        <v>76</v>
      </c>
      <c r="AY136" s="18" t="s">
        <v>103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8" t="s">
        <v>74</v>
      </c>
      <c r="BK136" s="181">
        <f>ROUND(I136*H136,2)</f>
        <v>0</v>
      </c>
      <c r="BL136" s="18" t="s">
        <v>110</v>
      </c>
      <c r="BM136" s="180" t="s">
        <v>209</v>
      </c>
    </row>
    <row r="137" spans="1:65" s="2" customFormat="1" ht="11.25">
      <c r="A137" s="35"/>
      <c r="B137" s="36"/>
      <c r="C137" s="37"/>
      <c r="D137" s="182" t="s">
        <v>112</v>
      </c>
      <c r="E137" s="37"/>
      <c r="F137" s="183" t="s">
        <v>207</v>
      </c>
      <c r="G137" s="37"/>
      <c r="H137" s="37"/>
      <c r="I137" s="184"/>
      <c r="J137" s="37"/>
      <c r="K137" s="37"/>
      <c r="L137" s="40"/>
      <c r="M137" s="185"/>
      <c r="N137" s="18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112</v>
      </c>
      <c r="AU137" s="18" t="s">
        <v>76</v>
      </c>
    </row>
    <row r="138" spans="1:65" s="13" customFormat="1" ht="11.25">
      <c r="B138" s="189"/>
      <c r="C138" s="190"/>
      <c r="D138" s="182" t="s">
        <v>116</v>
      </c>
      <c r="E138" s="190"/>
      <c r="F138" s="192" t="s">
        <v>210</v>
      </c>
      <c r="G138" s="190"/>
      <c r="H138" s="193">
        <v>2.1800000000000002</v>
      </c>
      <c r="I138" s="194"/>
      <c r="J138" s="190"/>
      <c r="K138" s="190"/>
      <c r="L138" s="195"/>
      <c r="M138" s="196"/>
      <c r="N138" s="197"/>
      <c r="O138" s="197"/>
      <c r="P138" s="197"/>
      <c r="Q138" s="197"/>
      <c r="R138" s="197"/>
      <c r="S138" s="197"/>
      <c r="T138" s="198"/>
      <c r="AT138" s="199" t="s">
        <v>116</v>
      </c>
      <c r="AU138" s="199" t="s">
        <v>76</v>
      </c>
      <c r="AV138" s="13" t="s">
        <v>76</v>
      </c>
      <c r="AW138" s="13" t="s">
        <v>4</v>
      </c>
      <c r="AX138" s="13" t="s">
        <v>74</v>
      </c>
      <c r="AY138" s="199" t="s">
        <v>103</v>
      </c>
    </row>
    <row r="139" spans="1:65" s="2" customFormat="1" ht="14.45" customHeight="1">
      <c r="A139" s="35"/>
      <c r="B139" s="36"/>
      <c r="C139" s="169" t="s">
        <v>211</v>
      </c>
      <c r="D139" s="169" t="s">
        <v>105</v>
      </c>
      <c r="E139" s="170" t="s">
        <v>212</v>
      </c>
      <c r="F139" s="171" t="s">
        <v>213</v>
      </c>
      <c r="G139" s="172" t="s">
        <v>120</v>
      </c>
      <c r="H139" s="173">
        <v>109</v>
      </c>
      <c r="I139" s="174"/>
      <c r="J139" s="175">
        <f>ROUND(I139*H139,2)</f>
        <v>0</v>
      </c>
      <c r="K139" s="171" t="s">
        <v>109</v>
      </c>
      <c r="L139" s="40"/>
      <c r="M139" s="176" t="s">
        <v>19</v>
      </c>
      <c r="N139" s="177" t="s">
        <v>40</v>
      </c>
      <c r="O139" s="65"/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0" t="s">
        <v>110</v>
      </c>
      <c r="AT139" s="180" t="s">
        <v>105</v>
      </c>
      <c r="AU139" s="180" t="s">
        <v>76</v>
      </c>
      <c r="AY139" s="18" t="s">
        <v>103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18" t="s">
        <v>74</v>
      </c>
      <c r="BK139" s="181">
        <f>ROUND(I139*H139,2)</f>
        <v>0</v>
      </c>
      <c r="BL139" s="18" t="s">
        <v>110</v>
      </c>
      <c r="BM139" s="180" t="s">
        <v>214</v>
      </c>
    </row>
    <row r="140" spans="1:65" s="2" customFormat="1" ht="19.5">
      <c r="A140" s="35"/>
      <c r="B140" s="36"/>
      <c r="C140" s="37"/>
      <c r="D140" s="182" t="s">
        <v>112</v>
      </c>
      <c r="E140" s="37"/>
      <c r="F140" s="183" t="s">
        <v>215</v>
      </c>
      <c r="G140" s="37"/>
      <c r="H140" s="37"/>
      <c r="I140" s="184"/>
      <c r="J140" s="37"/>
      <c r="K140" s="37"/>
      <c r="L140" s="40"/>
      <c r="M140" s="185"/>
      <c r="N140" s="186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112</v>
      </c>
      <c r="AU140" s="18" t="s">
        <v>76</v>
      </c>
    </row>
    <row r="141" spans="1:65" s="2" customFormat="1" ht="11.25">
      <c r="A141" s="35"/>
      <c r="B141" s="36"/>
      <c r="C141" s="37"/>
      <c r="D141" s="187" t="s">
        <v>114</v>
      </c>
      <c r="E141" s="37"/>
      <c r="F141" s="188" t="s">
        <v>216</v>
      </c>
      <c r="G141" s="37"/>
      <c r="H141" s="37"/>
      <c r="I141" s="184"/>
      <c r="J141" s="37"/>
      <c r="K141" s="37"/>
      <c r="L141" s="40"/>
      <c r="M141" s="185"/>
      <c r="N141" s="18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114</v>
      </c>
      <c r="AU141" s="18" t="s">
        <v>76</v>
      </c>
    </row>
    <row r="142" spans="1:65" s="13" customFormat="1" ht="11.25">
      <c r="B142" s="189"/>
      <c r="C142" s="190"/>
      <c r="D142" s="182" t="s">
        <v>116</v>
      </c>
      <c r="E142" s="191" t="s">
        <v>19</v>
      </c>
      <c r="F142" s="192" t="s">
        <v>217</v>
      </c>
      <c r="G142" s="190"/>
      <c r="H142" s="193">
        <v>100</v>
      </c>
      <c r="I142" s="194"/>
      <c r="J142" s="190"/>
      <c r="K142" s="190"/>
      <c r="L142" s="195"/>
      <c r="M142" s="196"/>
      <c r="N142" s="197"/>
      <c r="O142" s="197"/>
      <c r="P142" s="197"/>
      <c r="Q142" s="197"/>
      <c r="R142" s="197"/>
      <c r="S142" s="197"/>
      <c r="T142" s="198"/>
      <c r="AT142" s="199" t="s">
        <v>116</v>
      </c>
      <c r="AU142" s="199" t="s">
        <v>76</v>
      </c>
      <c r="AV142" s="13" t="s">
        <v>76</v>
      </c>
      <c r="AW142" s="13" t="s">
        <v>31</v>
      </c>
      <c r="AX142" s="13" t="s">
        <v>69</v>
      </c>
      <c r="AY142" s="199" t="s">
        <v>103</v>
      </c>
    </row>
    <row r="143" spans="1:65" s="13" customFormat="1" ht="11.25">
      <c r="B143" s="189"/>
      <c r="C143" s="190"/>
      <c r="D143" s="182" t="s">
        <v>116</v>
      </c>
      <c r="E143" s="191" t="s">
        <v>19</v>
      </c>
      <c r="F143" s="192" t="s">
        <v>218</v>
      </c>
      <c r="G143" s="190"/>
      <c r="H143" s="193">
        <v>9</v>
      </c>
      <c r="I143" s="194"/>
      <c r="J143" s="190"/>
      <c r="K143" s="190"/>
      <c r="L143" s="195"/>
      <c r="M143" s="196"/>
      <c r="N143" s="197"/>
      <c r="O143" s="197"/>
      <c r="P143" s="197"/>
      <c r="Q143" s="197"/>
      <c r="R143" s="197"/>
      <c r="S143" s="197"/>
      <c r="T143" s="198"/>
      <c r="AT143" s="199" t="s">
        <v>116</v>
      </c>
      <c r="AU143" s="199" t="s">
        <v>76</v>
      </c>
      <c r="AV143" s="13" t="s">
        <v>76</v>
      </c>
      <c r="AW143" s="13" t="s">
        <v>31</v>
      </c>
      <c r="AX143" s="13" t="s">
        <v>69</v>
      </c>
      <c r="AY143" s="199" t="s">
        <v>103</v>
      </c>
    </row>
    <row r="144" spans="1:65" s="14" customFormat="1" ht="11.25">
      <c r="B144" s="200"/>
      <c r="C144" s="201"/>
      <c r="D144" s="182" t="s">
        <v>116</v>
      </c>
      <c r="E144" s="202" t="s">
        <v>19</v>
      </c>
      <c r="F144" s="203" t="s">
        <v>165</v>
      </c>
      <c r="G144" s="201"/>
      <c r="H144" s="204">
        <v>109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116</v>
      </c>
      <c r="AU144" s="210" t="s">
        <v>76</v>
      </c>
      <c r="AV144" s="14" t="s">
        <v>110</v>
      </c>
      <c r="AW144" s="14" t="s">
        <v>31</v>
      </c>
      <c r="AX144" s="14" t="s">
        <v>74</v>
      </c>
      <c r="AY144" s="210" t="s">
        <v>103</v>
      </c>
    </row>
    <row r="145" spans="1:65" s="2" customFormat="1" ht="14.45" customHeight="1">
      <c r="A145" s="35"/>
      <c r="B145" s="36"/>
      <c r="C145" s="169" t="s">
        <v>219</v>
      </c>
      <c r="D145" s="169" t="s">
        <v>105</v>
      </c>
      <c r="E145" s="170" t="s">
        <v>220</v>
      </c>
      <c r="F145" s="171" t="s">
        <v>221</v>
      </c>
      <c r="G145" s="172" t="s">
        <v>108</v>
      </c>
      <c r="H145" s="173">
        <v>0.57399999999999995</v>
      </c>
      <c r="I145" s="174"/>
      <c r="J145" s="175">
        <f>ROUND(I145*H145,2)</f>
        <v>0</v>
      </c>
      <c r="K145" s="171" t="s">
        <v>109</v>
      </c>
      <c r="L145" s="40"/>
      <c r="M145" s="176" t="s">
        <v>19</v>
      </c>
      <c r="N145" s="177" t="s">
        <v>40</v>
      </c>
      <c r="O145" s="65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110</v>
      </c>
      <c r="AT145" s="180" t="s">
        <v>105</v>
      </c>
      <c r="AU145" s="180" t="s">
        <v>76</v>
      </c>
      <c r="AY145" s="18" t="s">
        <v>103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8" t="s">
        <v>74</v>
      </c>
      <c r="BK145" s="181">
        <f>ROUND(I145*H145,2)</f>
        <v>0</v>
      </c>
      <c r="BL145" s="18" t="s">
        <v>110</v>
      </c>
      <c r="BM145" s="180" t="s">
        <v>222</v>
      </c>
    </row>
    <row r="146" spans="1:65" s="2" customFormat="1" ht="11.25">
      <c r="A146" s="35"/>
      <c r="B146" s="36"/>
      <c r="C146" s="37"/>
      <c r="D146" s="182" t="s">
        <v>112</v>
      </c>
      <c r="E146" s="37"/>
      <c r="F146" s="183" t="s">
        <v>223</v>
      </c>
      <c r="G146" s="37"/>
      <c r="H146" s="37"/>
      <c r="I146" s="184"/>
      <c r="J146" s="37"/>
      <c r="K146" s="37"/>
      <c r="L146" s="40"/>
      <c r="M146" s="185"/>
      <c r="N146" s="186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112</v>
      </c>
      <c r="AU146" s="18" t="s">
        <v>76</v>
      </c>
    </row>
    <row r="147" spans="1:65" s="2" customFormat="1" ht="11.25">
      <c r="A147" s="35"/>
      <c r="B147" s="36"/>
      <c r="C147" s="37"/>
      <c r="D147" s="187" t="s">
        <v>114</v>
      </c>
      <c r="E147" s="37"/>
      <c r="F147" s="188" t="s">
        <v>224</v>
      </c>
      <c r="G147" s="37"/>
      <c r="H147" s="37"/>
      <c r="I147" s="184"/>
      <c r="J147" s="37"/>
      <c r="K147" s="37"/>
      <c r="L147" s="40"/>
      <c r="M147" s="185"/>
      <c r="N147" s="18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114</v>
      </c>
      <c r="AU147" s="18" t="s">
        <v>76</v>
      </c>
    </row>
    <row r="148" spans="1:65" s="12" customFormat="1" ht="22.9" customHeight="1">
      <c r="B148" s="153"/>
      <c r="C148" s="154"/>
      <c r="D148" s="155" t="s">
        <v>68</v>
      </c>
      <c r="E148" s="167" t="s">
        <v>110</v>
      </c>
      <c r="F148" s="167" t="s">
        <v>225</v>
      </c>
      <c r="G148" s="154"/>
      <c r="H148" s="154"/>
      <c r="I148" s="157"/>
      <c r="J148" s="168">
        <f>BK148</f>
        <v>0</v>
      </c>
      <c r="K148" s="154"/>
      <c r="L148" s="159"/>
      <c r="M148" s="160"/>
      <c r="N148" s="161"/>
      <c r="O148" s="161"/>
      <c r="P148" s="162">
        <f>SUM(P149:P156)</f>
        <v>0</v>
      </c>
      <c r="Q148" s="161"/>
      <c r="R148" s="162">
        <f>SUM(R149:R156)</f>
        <v>75.359232000000006</v>
      </c>
      <c r="S148" s="161"/>
      <c r="T148" s="163">
        <f>SUM(T149:T156)</f>
        <v>0</v>
      </c>
      <c r="AR148" s="164" t="s">
        <v>74</v>
      </c>
      <c r="AT148" s="165" t="s">
        <v>68</v>
      </c>
      <c r="AU148" s="165" t="s">
        <v>74</v>
      </c>
      <c r="AY148" s="164" t="s">
        <v>103</v>
      </c>
      <c r="BK148" s="166">
        <f>SUM(BK149:BK156)</f>
        <v>0</v>
      </c>
    </row>
    <row r="149" spans="1:65" s="2" customFormat="1" ht="14.45" customHeight="1">
      <c r="A149" s="35"/>
      <c r="B149" s="36"/>
      <c r="C149" s="169" t="s">
        <v>226</v>
      </c>
      <c r="D149" s="169" t="s">
        <v>105</v>
      </c>
      <c r="E149" s="170" t="s">
        <v>227</v>
      </c>
      <c r="F149" s="171" t="s">
        <v>228</v>
      </c>
      <c r="G149" s="172" t="s">
        <v>152</v>
      </c>
      <c r="H149" s="173">
        <v>37.74</v>
      </c>
      <c r="I149" s="174"/>
      <c r="J149" s="175">
        <f>ROUND(I149*H149,2)</f>
        <v>0</v>
      </c>
      <c r="K149" s="171" t="s">
        <v>109</v>
      </c>
      <c r="L149" s="40"/>
      <c r="M149" s="176" t="s">
        <v>19</v>
      </c>
      <c r="N149" s="177" t="s">
        <v>40</v>
      </c>
      <c r="O149" s="65"/>
      <c r="P149" s="178">
        <f>O149*H149</f>
        <v>0</v>
      </c>
      <c r="Q149" s="178">
        <v>1.9967999999999999</v>
      </c>
      <c r="R149" s="178">
        <f>Q149*H149</f>
        <v>75.359232000000006</v>
      </c>
      <c r="S149" s="178">
        <v>0</v>
      </c>
      <c r="T149" s="17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0" t="s">
        <v>110</v>
      </c>
      <c r="AT149" s="180" t="s">
        <v>105</v>
      </c>
      <c r="AU149" s="180" t="s">
        <v>76</v>
      </c>
      <c r="AY149" s="18" t="s">
        <v>103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8" t="s">
        <v>74</v>
      </c>
      <c r="BK149" s="181">
        <f>ROUND(I149*H149,2)</f>
        <v>0</v>
      </c>
      <c r="BL149" s="18" t="s">
        <v>110</v>
      </c>
      <c r="BM149" s="180" t="s">
        <v>229</v>
      </c>
    </row>
    <row r="150" spans="1:65" s="2" customFormat="1" ht="11.25">
      <c r="A150" s="35"/>
      <c r="B150" s="36"/>
      <c r="C150" s="37"/>
      <c r="D150" s="182" t="s">
        <v>112</v>
      </c>
      <c r="E150" s="37"/>
      <c r="F150" s="183" t="s">
        <v>230</v>
      </c>
      <c r="G150" s="37"/>
      <c r="H150" s="37"/>
      <c r="I150" s="184"/>
      <c r="J150" s="37"/>
      <c r="K150" s="37"/>
      <c r="L150" s="40"/>
      <c r="M150" s="185"/>
      <c r="N150" s="186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112</v>
      </c>
      <c r="AU150" s="18" t="s">
        <v>76</v>
      </c>
    </row>
    <row r="151" spans="1:65" s="2" customFormat="1" ht="11.25">
      <c r="A151" s="35"/>
      <c r="B151" s="36"/>
      <c r="C151" s="37"/>
      <c r="D151" s="187" t="s">
        <v>114</v>
      </c>
      <c r="E151" s="37"/>
      <c r="F151" s="188" t="s">
        <v>231</v>
      </c>
      <c r="G151" s="37"/>
      <c r="H151" s="37"/>
      <c r="I151" s="184"/>
      <c r="J151" s="37"/>
      <c r="K151" s="37"/>
      <c r="L151" s="40"/>
      <c r="M151" s="185"/>
      <c r="N151" s="18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114</v>
      </c>
      <c r="AU151" s="18" t="s">
        <v>76</v>
      </c>
    </row>
    <row r="152" spans="1:65" s="13" customFormat="1" ht="11.25">
      <c r="B152" s="189"/>
      <c r="C152" s="190"/>
      <c r="D152" s="182" t="s">
        <v>116</v>
      </c>
      <c r="E152" s="191" t="s">
        <v>19</v>
      </c>
      <c r="F152" s="192" t="s">
        <v>232</v>
      </c>
      <c r="G152" s="190"/>
      <c r="H152" s="193">
        <v>37.74</v>
      </c>
      <c r="I152" s="194"/>
      <c r="J152" s="190"/>
      <c r="K152" s="190"/>
      <c r="L152" s="195"/>
      <c r="M152" s="196"/>
      <c r="N152" s="197"/>
      <c r="O152" s="197"/>
      <c r="P152" s="197"/>
      <c r="Q152" s="197"/>
      <c r="R152" s="197"/>
      <c r="S152" s="197"/>
      <c r="T152" s="198"/>
      <c r="AT152" s="199" t="s">
        <v>116</v>
      </c>
      <c r="AU152" s="199" t="s">
        <v>76</v>
      </c>
      <c r="AV152" s="13" t="s">
        <v>76</v>
      </c>
      <c r="AW152" s="13" t="s">
        <v>31</v>
      </c>
      <c r="AX152" s="13" t="s">
        <v>74</v>
      </c>
      <c r="AY152" s="199" t="s">
        <v>103</v>
      </c>
    </row>
    <row r="153" spans="1:65" s="2" customFormat="1" ht="14.45" customHeight="1">
      <c r="A153" s="35"/>
      <c r="B153" s="36"/>
      <c r="C153" s="169" t="s">
        <v>233</v>
      </c>
      <c r="D153" s="169" t="s">
        <v>105</v>
      </c>
      <c r="E153" s="170" t="s">
        <v>234</v>
      </c>
      <c r="F153" s="171" t="s">
        <v>235</v>
      </c>
      <c r="G153" s="172" t="s">
        <v>120</v>
      </c>
      <c r="H153" s="173">
        <v>125.8</v>
      </c>
      <c r="I153" s="174"/>
      <c r="J153" s="175">
        <f>ROUND(I153*H153,2)</f>
        <v>0</v>
      </c>
      <c r="K153" s="171" t="s">
        <v>109</v>
      </c>
      <c r="L153" s="40"/>
      <c r="M153" s="176" t="s">
        <v>19</v>
      </c>
      <c r="N153" s="177" t="s">
        <v>40</v>
      </c>
      <c r="O153" s="65"/>
      <c r="P153" s="178">
        <f>O153*H153</f>
        <v>0</v>
      </c>
      <c r="Q153" s="178">
        <v>0</v>
      </c>
      <c r="R153" s="178">
        <f>Q153*H153</f>
        <v>0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110</v>
      </c>
      <c r="AT153" s="180" t="s">
        <v>105</v>
      </c>
      <c r="AU153" s="180" t="s">
        <v>76</v>
      </c>
      <c r="AY153" s="18" t="s">
        <v>103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8" t="s">
        <v>74</v>
      </c>
      <c r="BK153" s="181">
        <f>ROUND(I153*H153,2)</f>
        <v>0</v>
      </c>
      <c r="BL153" s="18" t="s">
        <v>110</v>
      </c>
      <c r="BM153" s="180" t="s">
        <v>236</v>
      </c>
    </row>
    <row r="154" spans="1:65" s="2" customFormat="1" ht="11.25">
      <c r="A154" s="35"/>
      <c r="B154" s="36"/>
      <c r="C154" s="37"/>
      <c r="D154" s="182" t="s">
        <v>112</v>
      </c>
      <c r="E154" s="37"/>
      <c r="F154" s="183" t="s">
        <v>237</v>
      </c>
      <c r="G154" s="37"/>
      <c r="H154" s="37"/>
      <c r="I154" s="184"/>
      <c r="J154" s="37"/>
      <c r="K154" s="37"/>
      <c r="L154" s="40"/>
      <c r="M154" s="185"/>
      <c r="N154" s="18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112</v>
      </c>
      <c r="AU154" s="18" t="s">
        <v>76</v>
      </c>
    </row>
    <row r="155" spans="1:65" s="2" customFormat="1" ht="11.25">
      <c r="A155" s="35"/>
      <c r="B155" s="36"/>
      <c r="C155" s="37"/>
      <c r="D155" s="187" t="s">
        <v>114</v>
      </c>
      <c r="E155" s="37"/>
      <c r="F155" s="188" t="s">
        <v>238</v>
      </c>
      <c r="G155" s="37"/>
      <c r="H155" s="37"/>
      <c r="I155" s="184"/>
      <c r="J155" s="37"/>
      <c r="K155" s="37"/>
      <c r="L155" s="40"/>
      <c r="M155" s="185"/>
      <c r="N155" s="186"/>
      <c r="O155" s="65"/>
      <c r="P155" s="65"/>
      <c r="Q155" s="65"/>
      <c r="R155" s="65"/>
      <c r="S155" s="65"/>
      <c r="T155" s="66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114</v>
      </c>
      <c r="AU155" s="18" t="s">
        <v>76</v>
      </c>
    </row>
    <row r="156" spans="1:65" s="13" customFormat="1" ht="11.25">
      <c r="B156" s="189"/>
      <c r="C156" s="190"/>
      <c r="D156" s="182" t="s">
        <v>116</v>
      </c>
      <c r="E156" s="191" t="s">
        <v>19</v>
      </c>
      <c r="F156" s="192" t="s">
        <v>239</v>
      </c>
      <c r="G156" s="190"/>
      <c r="H156" s="193">
        <v>125.8</v>
      </c>
      <c r="I156" s="194"/>
      <c r="J156" s="190"/>
      <c r="K156" s="190"/>
      <c r="L156" s="195"/>
      <c r="M156" s="196"/>
      <c r="N156" s="197"/>
      <c r="O156" s="197"/>
      <c r="P156" s="197"/>
      <c r="Q156" s="197"/>
      <c r="R156" s="197"/>
      <c r="S156" s="197"/>
      <c r="T156" s="198"/>
      <c r="AT156" s="199" t="s">
        <v>116</v>
      </c>
      <c r="AU156" s="199" t="s">
        <v>76</v>
      </c>
      <c r="AV156" s="13" t="s">
        <v>76</v>
      </c>
      <c r="AW156" s="13" t="s">
        <v>31</v>
      </c>
      <c r="AX156" s="13" t="s">
        <v>74</v>
      </c>
      <c r="AY156" s="199" t="s">
        <v>103</v>
      </c>
    </row>
    <row r="157" spans="1:65" s="12" customFormat="1" ht="22.9" customHeight="1">
      <c r="B157" s="153"/>
      <c r="C157" s="154"/>
      <c r="D157" s="155" t="s">
        <v>68</v>
      </c>
      <c r="E157" s="167" t="s">
        <v>240</v>
      </c>
      <c r="F157" s="167" t="s">
        <v>241</v>
      </c>
      <c r="G157" s="154"/>
      <c r="H157" s="154"/>
      <c r="I157" s="157"/>
      <c r="J157" s="168">
        <f>BK157</f>
        <v>0</v>
      </c>
      <c r="K157" s="154"/>
      <c r="L157" s="159"/>
      <c r="M157" s="160"/>
      <c r="N157" s="161"/>
      <c r="O157" s="161"/>
      <c r="P157" s="162">
        <f>SUM(P158:P160)</f>
        <v>0</v>
      </c>
      <c r="Q157" s="161"/>
      <c r="R157" s="162">
        <f>SUM(R158:R160)</f>
        <v>0</v>
      </c>
      <c r="S157" s="161"/>
      <c r="T157" s="163">
        <f>SUM(T158:T160)</f>
        <v>0</v>
      </c>
      <c r="AR157" s="164" t="s">
        <v>74</v>
      </c>
      <c r="AT157" s="165" t="s">
        <v>68</v>
      </c>
      <c r="AU157" s="165" t="s">
        <v>74</v>
      </c>
      <c r="AY157" s="164" t="s">
        <v>103</v>
      </c>
      <c r="BK157" s="166">
        <f>SUM(BK158:BK160)</f>
        <v>0</v>
      </c>
    </row>
    <row r="158" spans="1:65" s="2" customFormat="1" ht="14.45" customHeight="1">
      <c r="A158" s="35"/>
      <c r="B158" s="36"/>
      <c r="C158" s="169" t="s">
        <v>242</v>
      </c>
      <c r="D158" s="169" t="s">
        <v>105</v>
      </c>
      <c r="E158" s="170" t="s">
        <v>243</v>
      </c>
      <c r="F158" s="171" t="s">
        <v>244</v>
      </c>
      <c r="G158" s="172" t="s">
        <v>245</v>
      </c>
      <c r="H158" s="173">
        <v>75.361000000000004</v>
      </c>
      <c r="I158" s="174"/>
      <c r="J158" s="175">
        <f>ROUND(I158*H158,2)</f>
        <v>0</v>
      </c>
      <c r="K158" s="171" t="s">
        <v>109</v>
      </c>
      <c r="L158" s="40"/>
      <c r="M158" s="176" t="s">
        <v>19</v>
      </c>
      <c r="N158" s="177" t="s">
        <v>40</v>
      </c>
      <c r="O158" s="65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110</v>
      </c>
      <c r="AT158" s="180" t="s">
        <v>105</v>
      </c>
      <c r="AU158" s="180" t="s">
        <v>76</v>
      </c>
      <c r="AY158" s="18" t="s">
        <v>103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8" t="s">
        <v>74</v>
      </c>
      <c r="BK158" s="181">
        <f>ROUND(I158*H158,2)</f>
        <v>0</v>
      </c>
      <c r="BL158" s="18" t="s">
        <v>110</v>
      </c>
      <c r="BM158" s="180" t="s">
        <v>246</v>
      </c>
    </row>
    <row r="159" spans="1:65" s="2" customFormat="1" ht="11.25">
      <c r="A159" s="35"/>
      <c r="B159" s="36"/>
      <c r="C159" s="37"/>
      <c r="D159" s="182" t="s">
        <v>112</v>
      </c>
      <c r="E159" s="37"/>
      <c r="F159" s="183" t="s">
        <v>247</v>
      </c>
      <c r="G159" s="37"/>
      <c r="H159" s="37"/>
      <c r="I159" s="184"/>
      <c r="J159" s="37"/>
      <c r="K159" s="37"/>
      <c r="L159" s="40"/>
      <c r="M159" s="185"/>
      <c r="N159" s="186"/>
      <c r="O159" s="65"/>
      <c r="P159" s="65"/>
      <c r="Q159" s="65"/>
      <c r="R159" s="65"/>
      <c r="S159" s="65"/>
      <c r="T159" s="66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112</v>
      </c>
      <c r="AU159" s="18" t="s">
        <v>76</v>
      </c>
    </row>
    <row r="160" spans="1:65" s="2" customFormat="1" ht="11.25">
      <c r="A160" s="35"/>
      <c r="B160" s="36"/>
      <c r="C160" s="37"/>
      <c r="D160" s="187" t="s">
        <v>114</v>
      </c>
      <c r="E160" s="37"/>
      <c r="F160" s="188" t="s">
        <v>248</v>
      </c>
      <c r="G160" s="37"/>
      <c r="H160" s="37"/>
      <c r="I160" s="184"/>
      <c r="J160" s="37"/>
      <c r="K160" s="37"/>
      <c r="L160" s="40"/>
      <c r="M160" s="185"/>
      <c r="N160" s="18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114</v>
      </c>
      <c r="AU160" s="18" t="s">
        <v>76</v>
      </c>
    </row>
    <row r="161" spans="1:65" s="12" customFormat="1" ht="25.9" customHeight="1">
      <c r="B161" s="153"/>
      <c r="C161" s="154"/>
      <c r="D161" s="155" t="s">
        <v>68</v>
      </c>
      <c r="E161" s="156" t="s">
        <v>249</v>
      </c>
      <c r="F161" s="156" t="s">
        <v>250</v>
      </c>
      <c r="G161" s="154"/>
      <c r="H161" s="154"/>
      <c r="I161" s="157"/>
      <c r="J161" s="158">
        <f>BK161</f>
        <v>0</v>
      </c>
      <c r="K161" s="154"/>
      <c r="L161" s="159"/>
      <c r="M161" s="160"/>
      <c r="N161" s="161"/>
      <c r="O161" s="161"/>
      <c r="P161" s="162">
        <f>P162</f>
        <v>0</v>
      </c>
      <c r="Q161" s="161"/>
      <c r="R161" s="162">
        <f>R162</f>
        <v>0</v>
      </c>
      <c r="S161" s="161"/>
      <c r="T161" s="163">
        <f>T162</f>
        <v>0</v>
      </c>
      <c r="AR161" s="164" t="s">
        <v>110</v>
      </c>
      <c r="AT161" s="165" t="s">
        <v>68</v>
      </c>
      <c r="AU161" s="165" t="s">
        <v>69</v>
      </c>
      <c r="AY161" s="164" t="s">
        <v>103</v>
      </c>
      <c r="BK161" s="166">
        <f>BK162</f>
        <v>0</v>
      </c>
    </row>
    <row r="162" spans="1:65" s="12" customFormat="1" ht="22.9" customHeight="1">
      <c r="B162" s="153"/>
      <c r="C162" s="154"/>
      <c r="D162" s="155" t="s">
        <v>68</v>
      </c>
      <c r="E162" s="167" t="s">
        <v>251</v>
      </c>
      <c r="F162" s="167" t="s">
        <v>252</v>
      </c>
      <c r="G162" s="154"/>
      <c r="H162" s="154"/>
      <c r="I162" s="157"/>
      <c r="J162" s="168">
        <f>BK162</f>
        <v>0</v>
      </c>
      <c r="K162" s="154"/>
      <c r="L162" s="159"/>
      <c r="M162" s="160"/>
      <c r="N162" s="161"/>
      <c r="O162" s="161"/>
      <c r="P162" s="162">
        <f>SUM(P163:P194)</f>
        <v>0</v>
      </c>
      <c r="Q162" s="161"/>
      <c r="R162" s="162">
        <f>SUM(R163:R194)</f>
        <v>0</v>
      </c>
      <c r="S162" s="161"/>
      <c r="T162" s="163">
        <f>SUM(T163:T194)</f>
        <v>0</v>
      </c>
      <c r="AR162" s="164" t="s">
        <v>110</v>
      </c>
      <c r="AT162" s="165" t="s">
        <v>68</v>
      </c>
      <c r="AU162" s="165" t="s">
        <v>74</v>
      </c>
      <c r="AY162" s="164" t="s">
        <v>103</v>
      </c>
      <c r="BK162" s="166">
        <f>SUM(BK163:BK194)</f>
        <v>0</v>
      </c>
    </row>
    <row r="163" spans="1:65" s="2" customFormat="1" ht="22.15" customHeight="1">
      <c r="A163" s="35"/>
      <c r="B163" s="36"/>
      <c r="C163" s="169" t="s">
        <v>253</v>
      </c>
      <c r="D163" s="169" t="s">
        <v>105</v>
      </c>
      <c r="E163" s="170" t="s">
        <v>254</v>
      </c>
      <c r="F163" s="171" t="s">
        <v>255</v>
      </c>
      <c r="G163" s="172" t="s">
        <v>120</v>
      </c>
      <c r="H163" s="173">
        <v>315</v>
      </c>
      <c r="I163" s="174"/>
      <c r="J163" s="175">
        <f>ROUND(I163*H163,2)</f>
        <v>0</v>
      </c>
      <c r="K163" s="171" t="s">
        <v>19</v>
      </c>
      <c r="L163" s="40"/>
      <c r="M163" s="176" t="s">
        <v>19</v>
      </c>
      <c r="N163" s="177" t="s">
        <v>40</v>
      </c>
      <c r="O163" s="65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256</v>
      </c>
      <c r="AT163" s="180" t="s">
        <v>105</v>
      </c>
      <c r="AU163" s="180" t="s">
        <v>76</v>
      </c>
      <c r="AY163" s="18" t="s">
        <v>103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18" t="s">
        <v>74</v>
      </c>
      <c r="BK163" s="181">
        <f>ROUND(I163*H163,2)</f>
        <v>0</v>
      </c>
      <c r="BL163" s="18" t="s">
        <v>256</v>
      </c>
      <c r="BM163" s="180" t="s">
        <v>257</v>
      </c>
    </row>
    <row r="164" spans="1:65" s="2" customFormat="1" ht="19.5">
      <c r="A164" s="35"/>
      <c r="B164" s="36"/>
      <c r="C164" s="37"/>
      <c r="D164" s="182" t="s">
        <v>112</v>
      </c>
      <c r="E164" s="37"/>
      <c r="F164" s="183" t="s">
        <v>258</v>
      </c>
      <c r="G164" s="37"/>
      <c r="H164" s="37"/>
      <c r="I164" s="184"/>
      <c r="J164" s="37"/>
      <c r="K164" s="37"/>
      <c r="L164" s="40"/>
      <c r="M164" s="185"/>
      <c r="N164" s="18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112</v>
      </c>
      <c r="AU164" s="18" t="s">
        <v>76</v>
      </c>
    </row>
    <row r="165" spans="1:65" s="2" customFormat="1" ht="22.15" customHeight="1">
      <c r="A165" s="35"/>
      <c r="B165" s="36"/>
      <c r="C165" s="169" t="s">
        <v>7</v>
      </c>
      <c r="D165" s="169" t="s">
        <v>105</v>
      </c>
      <c r="E165" s="170" t="s">
        <v>259</v>
      </c>
      <c r="F165" s="171" t="s">
        <v>260</v>
      </c>
      <c r="G165" s="172" t="s">
        <v>261</v>
      </c>
      <c r="H165" s="173">
        <v>11</v>
      </c>
      <c r="I165" s="174"/>
      <c r="J165" s="175">
        <f>ROUND(I165*H165,2)</f>
        <v>0</v>
      </c>
      <c r="K165" s="171" t="s">
        <v>19</v>
      </c>
      <c r="L165" s="40"/>
      <c r="M165" s="176" t="s">
        <v>19</v>
      </c>
      <c r="N165" s="177" t="s">
        <v>40</v>
      </c>
      <c r="O165" s="65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256</v>
      </c>
      <c r="AT165" s="180" t="s">
        <v>105</v>
      </c>
      <c r="AU165" s="180" t="s">
        <v>76</v>
      </c>
      <c r="AY165" s="18" t="s">
        <v>103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8" t="s">
        <v>74</v>
      </c>
      <c r="BK165" s="181">
        <f>ROUND(I165*H165,2)</f>
        <v>0</v>
      </c>
      <c r="BL165" s="18" t="s">
        <v>256</v>
      </c>
      <c r="BM165" s="180" t="s">
        <v>262</v>
      </c>
    </row>
    <row r="166" spans="1:65" s="2" customFormat="1" ht="29.25">
      <c r="A166" s="35"/>
      <c r="B166" s="36"/>
      <c r="C166" s="37"/>
      <c r="D166" s="182" t="s">
        <v>112</v>
      </c>
      <c r="E166" s="37"/>
      <c r="F166" s="183" t="s">
        <v>263</v>
      </c>
      <c r="G166" s="37"/>
      <c r="H166" s="37"/>
      <c r="I166" s="184"/>
      <c r="J166" s="37"/>
      <c r="K166" s="37"/>
      <c r="L166" s="40"/>
      <c r="M166" s="185"/>
      <c r="N166" s="18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112</v>
      </c>
      <c r="AU166" s="18" t="s">
        <v>76</v>
      </c>
    </row>
    <row r="167" spans="1:65" s="2" customFormat="1" ht="22.15" customHeight="1">
      <c r="A167" s="35"/>
      <c r="B167" s="36"/>
      <c r="C167" s="169" t="s">
        <v>264</v>
      </c>
      <c r="D167" s="169" t="s">
        <v>105</v>
      </c>
      <c r="E167" s="170" t="s">
        <v>265</v>
      </c>
      <c r="F167" s="171" t="s">
        <v>266</v>
      </c>
      <c r="G167" s="172" t="s">
        <v>261</v>
      </c>
      <c r="H167" s="173">
        <v>1</v>
      </c>
      <c r="I167" s="174"/>
      <c r="J167" s="175">
        <f>ROUND(I167*H167,2)</f>
        <v>0</v>
      </c>
      <c r="K167" s="171" t="s">
        <v>19</v>
      </c>
      <c r="L167" s="40"/>
      <c r="M167" s="176" t="s">
        <v>19</v>
      </c>
      <c r="N167" s="177" t="s">
        <v>40</v>
      </c>
      <c r="O167" s="65"/>
      <c r="P167" s="178">
        <f>O167*H167</f>
        <v>0</v>
      </c>
      <c r="Q167" s="178">
        <v>0</v>
      </c>
      <c r="R167" s="178">
        <f>Q167*H167</f>
        <v>0</v>
      </c>
      <c r="S167" s="178">
        <v>0</v>
      </c>
      <c r="T167" s="17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0" t="s">
        <v>256</v>
      </c>
      <c r="AT167" s="180" t="s">
        <v>105</v>
      </c>
      <c r="AU167" s="180" t="s">
        <v>76</v>
      </c>
      <c r="AY167" s="18" t="s">
        <v>103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18" t="s">
        <v>74</v>
      </c>
      <c r="BK167" s="181">
        <f>ROUND(I167*H167,2)</f>
        <v>0</v>
      </c>
      <c r="BL167" s="18" t="s">
        <v>256</v>
      </c>
      <c r="BM167" s="180" t="s">
        <v>267</v>
      </c>
    </row>
    <row r="168" spans="1:65" s="2" customFormat="1" ht="29.25">
      <c r="A168" s="35"/>
      <c r="B168" s="36"/>
      <c r="C168" s="37"/>
      <c r="D168" s="182" t="s">
        <v>112</v>
      </c>
      <c r="E168" s="37"/>
      <c r="F168" s="183" t="s">
        <v>268</v>
      </c>
      <c r="G168" s="37"/>
      <c r="H168" s="37"/>
      <c r="I168" s="184"/>
      <c r="J168" s="37"/>
      <c r="K168" s="37"/>
      <c r="L168" s="40"/>
      <c r="M168" s="185"/>
      <c r="N168" s="186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112</v>
      </c>
      <c r="AU168" s="18" t="s">
        <v>76</v>
      </c>
    </row>
    <row r="169" spans="1:65" s="2" customFormat="1" ht="22.15" customHeight="1">
      <c r="A169" s="35"/>
      <c r="B169" s="36"/>
      <c r="C169" s="169" t="s">
        <v>269</v>
      </c>
      <c r="D169" s="169" t="s">
        <v>105</v>
      </c>
      <c r="E169" s="170" t="s">
        <v>270</v>
      </c>
      <c r="F169" s="171" t="s">
        <v>271</v>
      </c>
      <c r="G169" s="172" t="s">
        <v>261</v>
      </c>
      <c r="H169" s="173">
        <v>8</v>
      </c>
      <c r="I169" s="174"/>
      <c r="J169" s="175">
        <f>ROUND(I169*H169,2)</f>
        <v>0</v>
      </c>
      <c r="K169" s="171" t="s">
        <v>19</v>
      </c>
      <c r="L169" s="40"/>
      <c r="M169" s="176" t="s">
        <v>19</v>
      </c>
      <c r="N169" s="177" t="s">
        <v>40</v>
      </c>
      <c r="O169" s="65"/>
      <c r="P169" s="178">
        <f>O169*H169</f>
        <v>0</v>
      </c>
      <c r="Q169" s="178">
        <v>0</v>
      </c>
      <c r="R169" s="178">
        <f>Q169*H169</f>
        <v>0</v>
      </c>
      <c r="S169" s="178">
        <v>0</v>
      </c>
      <c r="T169" s="17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0" t="s">
        <v>256</v>
      </c>
      <c r="AT169" s="180" t="s">
        <v>105</v>
      </c>
      <c r="AU169" s="180" t="s">
        <v>76</v>
      </c>
      <c r="AY169" s="18" t="s">
        <v>103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18" t="s">
        <v>74</v>
      </c>
      <c r="BK169" s="181">
        <f>ROUND(I169*H169,2)</f>
        <v>0</v>
      </c>
      <c r="BL169" s="18" t="s">
        <v>256</v>
      </c>
      <c r="BM169" s="180" t="s">
        <v>272</v>
      </c>
    </row>
    <row r="170" spans="1:65" s="2" customFormat="1" ht="19.5">
      <c r="A170" s="35"/>
      <c r="B170" s="36"/>
      <c r="C170" s="37"/>
      <c r="D170" s="182" t="s">
        <v>112</v>
      </c>
      <c r="E170" s="37"/>
      <c r="F170" s="183" t="s">
        <v>273</v>
      </c>
      <c r="G170" s="37"/>
      <c r="H170" s="37"/>
      <c r="I170" s="184"/>
      <c r="J170" s="37"/>
      <c r="K170" s="37"/>
      <c r="L170" s="40"/>
      <c r="M170" s="185"/>
      <c r="N170" s="186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112</v>
      </c>
      <c r="AU170" s="18" t="s">
        <v>76</v>
      </c>
    </row>
    <row r="171" spans="1:65" s="2" customFormat="1" ht="22.15" customHeight="1">
      <c r="A171" s="35"/>
      <c r="B171" s="36"/>
      <c r="C171" s="169" t="s">
        <v>274</v>
      </c>
      <c r="D171" s="169" t="s">
        <v>105</v>
      </c>
      <c r="E171" s="170" t="s">
        <v>275</v>
      </c>
      <c r="F171" s="171" t="s">
        <v>276</v>
      </c>
      <c r="G171" s="172" t="s">
        <v>261</v>
      </c>
      <c r="H171" s="173">
        <v>1</v>
      </c>
      <c r="I171" s="174"/>
      <c r="J171" s="175">
        <f>ROUND(I171*H171,2)</f>
        <v>0</v>
      </c>
      <c r="K171" s="171" t="s">
        <v>19</v>
      </c>
      <c r="L171" s="40"/>
      <c r="M171" s="176" t="s">
        <v>19</v>
      </c>
      <c r="N171" s="177" t="s">
        <v>40</v>
      </c>
      <c r="O171" s="65"/>
      <c r="P171" s="178">
        <f>O171*H171</f>
        <v>0</v>
      </c>
      <c r="Q171" s="178">
        <v>0</v>
      </c>
      <c r="R171" s="178">
        <f>Q171*H171</f>
        <v>0</v>
      </c>
      <c r="S171" s="178">
        <v>0</v>
      </c>
      <c r="T171" s="17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0" t="s">
        <v>256</v>
      </c>
      <c r="AT171" s="180" t="s">
        <v>105</v>
      </c>
      <c r="AU171" s="180" t="s">
        <v>76</v>
      </c>
      <c r="AY171" s="18" t="s">
        <v>103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18" t="s">
        <v>74</v>
      </c>
      <c r="BK171" s="181">
        <f>ROUND(I171*H171,2)</f>
        <v>0</v>
      </c>
      <c r="BL171" s="18" t="s">
        <v>256</v>
      </c>
      <c r="BM171" s="180" t="s">
        <v>277</v>
      </c>
    </row>
    <row r="172" spans="1:65" s="2" customFormat="1" ht="11.25">
      <c r="A172" s="35"/>
      <c r="B172" s="36"/>
      <c r="C172" s="37"/>
      <c r="D172" s="182" t="s">
        <v>112</v>
      </c>
      <c r="E172" s="37"/>
      <c r="F172" s="183" t="s">
        <v>278</v>
      </c>
      <c r="G172" s="37"/>
      <c r="H172" s="37"/>
      <c r="I172" s="184"/>
      <c r="J172" s="37"/>
      <c r="K172" s="37"/>
      <c r="L172" s="40"/>
      <c r="M172" s="185"/>
      <c r="N172" s="186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112</v>
      </c>
      <c r="AU172" s="18" t="s">
        <v>76</v>
      </c>
    </row>
    <row r="173" spans="1:65" s="2" customFormat="1" ht="22.15" customHeight="1">
      <c r="A173" s="35"/>
      <c r="B173" s="36"/>
      <c r="C173" s="169" t="s">
        <v>279</v>
      </c>
      <c r="D173" s="169" t="s">
        <v>105</v>
      </c>
      <c r="E173" s="170" t="s">
        <v>280</v>
      </c>
      <c r="F173" s="171" t="s">
        <v>281</v>
      </c>
      <c r="G173" s="172" t="s">
        <v>120</v>
      </c>
      <c r="H173" s="173">
        <v>70</v>
      </c>
      <c r="I173" s="174"/>
      <c r="J173" s="175">
        <f>ROUND(I173*H173,2)</f>
        <v>0</v>
      </c>
      <c r="K173" s="171" t="s">
        <v>19</v>
      </c>
      <c r="L173" s="40"/>
      <c r="M173" s="176" t="s">
        <v>19</v>
      </c>
      <c r="N173" s="177" t="s">
        <v>40</v>
      </c>
      <c r="O173" s="65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256</v>
      </c>
      <c r="AT173" s="180" t="s">
        <v>105</v>
      </c>
      <c r="AU173" s="180" t="s">
        <v>76</v>
      </c>
      <c r="AY173" s="18" t="s">
        <v>103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18" t="s">
        <v>74</v>
      </c>
      <c r="BK173" s="181">
        <f>ROUND(I173*H173,2)</f>
        <v>0</v>
      </c>
      <c r="BL173" s="18" t="s">
        <v>256</v>
      </c>
      <c r="BM173" s="180" t="s">
        <v>282</v>
      </c>
    </row>
    <row r="174" spans="1:65" s="2" customFormat="1" ht="29.25">
      <c r="A174" s="35"/>
      <c r="B174" s="36"/>
      <c r="C174" s="37"/>
      <c r="D174" s="182" t="s">
        <v>112</v>
      </c>
      <c r="E174" s="37"/>
      <c r="F174" s="183" t="s">
        <v>283</v>
      </c>
      <c r="G174" s="37"/>
      <c r="H174" s="37"/>
      <c r="I174" s="184"/>
      <c r="J174" s="37"/>
      <c r="K174" s="37"/>
      <c r="L174" s="40"/>
      <c r="M174" s="185"/>
      <c r="N174" s="186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112</v>
      </c>
      <c r="AU174" s="18" t="s">
        <v>76</v>
      </c>
    </row>
    <row r="175" spans="1:65" s="2" customFormat="1" ht="39">
      <c r="A175" s="35"/>
      <c r="B175" s="36"/>
      <c r="C175" s="37"/>
      <c r="D175" s="182" t="s">
        <v>284</v>
      </c>
      <c r="E175" s="37"/>
      <c r="F175" s="221" t="s">
        <v>285</v>
      </c>
      <c r="G175" s="37"/>
      <c r="H175" s="37"/>
      <c r="I175" s="184"/>
      <c r="J175" s="37"/>
      <c r="K175" s="37"/>
      <c r="L175" s="40"/>
      <c r="M175" s="185"/>
      <c r="N175" s="186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284</v>
      </c>
      <c r="AU175" s="18" t="s">
        <v>76</v>
      </c>
    </row>
    <row r="176" spans="1:65" s="13" customFormat="1" ht="11.25">
      <c r="B176" s="189"/>
      <c r="C176" s="190"/>
      <c r="D176" s="182" t="s">
        <v>116</v>
      </c>
      <c r="E176" s="191" t="s">
        <v>19</v>
      </c>
      <c r="F176" s="192" t="s">
        <v>286</v>
      </c>
      <c r="G176" s="190"/>
      <c r="H176" s="193">
        <v>70</v>
      </c>
      <c r="I176" s="194"/>
      <c r="J176" s="190"/>
      <c r="K176" s="190"/>
      <c r="L176" s="195"/>
      <c r="M176" s="196"/>
      <c r="N176" s="197"/>
      <c r="O176" s="197"/>
      <c r="P176" s="197"/>
      <c r="Q176" s="197"/>
      <c r="R176" s="197"/>
      <c r="S176" s="197"/>
      <c r="T176" s="198"/>
      <c r="AT176" s="199" t="s">
        <v>116</v>
      </c>
      <c r="AU176" s="199" t="s">
        <v>76</v>
      </c>
      <c r="AV176" s="13" t="s">
        <v>76</v>
      </c>
      <c r="AW176" s="13" t="s">
        <v>31</v>
      </c>
      <c r="AX176" s="13" t="s">
        <v>74</v>
      </c>
      <c r="AY176" s="199" t="s">
        <v>103</v>
      </c>
    </row>
    <row r="177" spans="1:65" s="2" customFormat="1" ht="22.15" customHeight="1">
      <c r="A177" s="35"/>
      <c r="B177" s="36"/>
      <c r="C177" s="169" t="s">
        <v>287</v>
      </c>
      <c r="D177" s="169" t="s">
        <v>105</v>
      </c>
      <c r="E177" s="170" t="s">
        <v>288</v>
      </c>
      <c r="F177" s="171" t="s">
        <v>289</v>
      </c>
      <c r="G177" s="172" t="s">
        <v>120</v>
      </c>
      <c r="H177" s="173">
        <v>51</v>
      </c>
      <c r="I177" s="174"/>
      <c r="J177" s="175">
        <f>ROUND(I177*H177,2)</f>
        <v>0</v>
      </c>
      <c r="K177" s="171" t="s">
        <v>19</v>
      </c>
      <c r="L177" s="40"/>
      <c r="M177" s="176" t="s">
        <v>19</v>
      </c>
      <c r="N177" s="177" t="s">
        <v>40</v>
      </c>
      <c r="O177" s="65"/>
      <c r="P177" s="178">
        <f>O177*H177</f>
        <v>0</v>
      </c>
      <c r="Q177" s="178">
        <v>0</v>
      </c>
      <c r="R177" s="178">
        <f>Q177*H177</f>
        <v>0</v>
      </c>
      <c r="S177" s="178">
        <v>0</v>
      </c>
      <c r="T177" s="17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256</v>
      </c>
      <c r="AT177" s="180" t="s">
        <v>105</v>
      </c>
      <c r="AU177" s="180" t="s">
        <v>76</v>
      </c>
      <c r="AY177" s="18" t="s">
        <v>103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18" t="s">
        <v>74</v>
      </c>
      <c r="BK177" s="181">
        <f>ROUND(I177*H177,2)</f>
        <v>0</v>
      </c>
      <c r="BL177" s="18" t="s">
        <v>256</v>
      </c>
      <c r="BM177" s="180" t="s">
        <v>290</v>
      </c>
    </row>
    <row r="178" spans="1:65" s="2" customFormat="1" ht="29.25">
      <c r="A178" s="35"/>
      <c r="B178" s="36"/>
      <c r="C178" s="37"/>
      <c r="D178" s="182" t="s">
        <v>112</v>
      </c>
      <c r="E178" s="37"/>
      <c r="F178" s="183" t="s">
        <v>291</v>
      </c>
      <c r="G178" s="37"/>
      <c r="H178" s="37"/>
      <c r="I178" s="184"/>
      <c r="J178" s="37"/>
      <c r="K178" s="37"/>
      <c r="L178" s="40"/>
      <c r="M178" s="185"/>
      <c r="N178" s="186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112</v>
      </c>
      <c r="AU178" s="18" t="s">
        <v>76</v>
      </c>
    </row>
    <row r="179" spans="1:65" s="2" customFormat="1" ht="29.25">
      <c r="A179" s="35"/>
      <c r="B179" s="36"/>
      <c r="C179" s="37"/>
      <c r="D179" s="182" t="s">
        <v>284</v>
      </c>
      <c r="E179" s="37"/>
      <c r="F179" s="221" t="s">
        <v>292</v>
      </c>
      <c r="G179" s="37"/>
      <c r="H179" s="37"/>
      <c r="I179" s="184"/>
      <c r="J179" s="37"/>
      <c r="K179" s="37"/>
      <c r="L179" s="40"/>
      <c r="M179" s="185"/>
      <c r="N179" s="186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284</v>
      </c>
      <c r="AU179" s="18" t="s">
        <v>76</v>
      </c>
    </row>
    <row r="180" spans="1:65" s="13" customFormat="1" ht="11.25">
      <c r="B180" s="189"/>
      <c r="C180" s="190"/>
      <c r="D180" s="182" t="s">
        <v>116</v>
      </c>
      <c r="E180" s="191" t="s">
        <v>19</v>
      </c>
      <c r="F180" s="192" t="s">
        <v>293</v>
      </c>
      <c r="G180" s="190"/>
      <c r="H180" s="193">
        <v>51</v>
      </c>
      <c r="I180" s="194"/>
      <c r="J180" s="190"/>
      <c r="K180" s="190"/>
      <c r="L180" s="195"/>
      <c r="M180" s="196"/>
      <c r="N180" s="197"/>
      <c r="O180" s="197"/>
      <c r="P180" s="197"/>
      <c r="Q180" s="197"/>
      <c r="R180" s="197"/>
      <c r="S180" s="197"/>
      <c r="T180" s="198"/>
      <c r="AT180" s="199" t="s">
        <v>116</v>
      </c>
      <c r="AU180" s="199" t="s">
        <v>76</v>
      </c>
      <c r="AV180" s="13" t="s">
        <v>76</v>
      </c>
      <c r="AW180" s="13" t="s">
        <v>31</v>
      </c>
      <c r="AX180" s="13" t="s">
        <v>74</v>
      </c>
      <c r="AY180" s="199" t="s">
        <v>103</v>
      </c>
    </row>
    <row r="181" spans="1:65" s="2" customFormat="1" ht="22.15" customHeight="1">
      <c r="A181" s="35"/>
      <c r="B181" s="36"/>
      <c r="C181" s="169" t="s">
        <v>294</v>
      </c>
      <c r="D181" s="169" t="s">
        <v>105</v>
      </c>
      <c r="E181" s="170" t="s">
        <v>295</v>
      </c>
      <c r="F181" s="171" t="s">
        <v>296</v>
      </c>
      <c r="G181" s="172" t="s">
        <v>120</v>
      </c>
      <c r="H181" s="173">
        <v>825</v>
      </c>
      <c r="I181" s="174"/>
      <c r="J181" s="175">
        <f>ROUND(I181*H181,2)</f>
        <v>0</v>
      </c>
      <c r="K181" s="171" t="s">
        <v>19</v>
      </c>
      <c r="L181" s="40"/>
      <c r="M181" s="176" t="s">
        <v>19</v>
      </c>
      <c r="N181" s="177" t="s">
        <v>40</v>
      </c>
      <c r="O181" s="65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256</v>
      </c>
      <c r="AT181" s="180" t="s">
        <v>105</v>
      </c>
      <c r="AU181" s="180" t="s">
        <v>76</v>
      </c>
      <c r="AY181" s="18" t="s">
        <v>103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8" t="s">
        <v>74</v>
      </c>
      <c r="BK181" s="181">
        <f>ROUND(I181*H181,2)</f>
        <v>0</v>
      </c>
      <c r="BL181" s="18" t="s">
        <v>256</v>
      </c>
      <c r="BM181" s="180" t="s">
        <v>297</v>
      </c>
    </row>
    <row r="182" spans="1:65" s="2" customFormat="1" ht="29.25">
      <c r="A182" s="35"/>
      <c r="B182" s="36"/>
      <c r="C182" s="37"/>
      <c r="D182" s="182" t="s">
        <v>112</v>
      </c>
      <c r="E182" s="37"/>
      <c r="F182" s="183" t="s">
        <v>298</v>
      </c>
      <c r="G182" s="37"/>
      <c r="H182" s="37"/>
      <c r="I182" s="184"/>
      <c r="J182" s="37"/>
      <c r="K182" s="37"/>
      <c r="L182" s="40"/>
      <c r="M182" s="185"/>
      <c r="N182" s="18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112</v>
      </c>
      <c r="AU182" s="18" t="s">
        <v>76</v>
      </c>
    </row>
    <row r="183" spans="1:65" s="2" customFormat="1" ht="29.25">
      <c r="A183" s="35"/>
      <c r="B183" s="36"/>
      <c r="C183" s="37"/>
      <c r="D183" s="182" t="s">
        <v>284</v>
      </c>
      <c r="E183" s="37"/>
      <c r="F183" s="221" t="s">
        <v>299</v>
      </c>
      <c r="G183" s="37"/>
      <c r="H183" s="37"/>
      <c r="I183" s="184"/>
      <c r="J183" s="37"/>
      <c r="K183" s="37"/>
      <c r="L183" s="40"/>
      <c r="M183" s="185"/>
      <c r="N183" s="18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284</v>
      </c>
      <c r="AU183" s="18" t="s">
        <v>76</v>
      </c>
    </row>
    <row r="184" spans="1:65" s="13" customFormat="1" ht="11.25">
      <c r="B184" s="189"/>
      <c r="C184" s="190"/>
      <c r="D184" s="182" t="s">
        <v>116</v>
      </c>
      <c r="E184" s="191" t="s">
        <v>19</v>
      </c>
      <c r="F184" s="192" t="s">
        <v>300</v>
      </c>
      <c r="G184" s="190"/>
      <c r="H184" s="193">
        <v>825</v>
      </c>
      <c r="I184" s="194"/>
      <c r="J184" s="190"/>
      <c r="K184" s="190"/>
      <c r="L184" s="195"/>
      <c r="M184" s="196"/>
      <c r="N184" s="197"/>
      <c r="O184" s="197"/>
      <c r="P184" s="197"/>
      <c r="Q184" s="197"/>
      <c r="R184" s="197"/>
      <c r="S184" s="197"/>
      <c r="T184" s="198"/>
      <c r="AT184" s="199" t="s">
        <v>116</v>
      </c>
      <c r="AU184" s="199" t="s">
        <v>76</v>
      </c>
      <c r="AV184" s="13" t="s">
        <v>76</v>
      </c>
      <c r="AW184" s="13" t="s">
        <v>31</v>
      </c>
      <c r="AX184" s="13" t="s">
        <v>74</v>
      </c>
      <c r="AY184" s="199" t="s">
        <v>103</v>
      </c>
    </row>
    <row r="185" spans="1:65" s="2" customFormat="1" ht="19.899999999999999" customHeight="1">
      <c r="A185" s="35"/>
      <c r="B185" s="36"/>
      <c r="C185" s="169" t="s">
        <v>301</v>
      </c>
      <c r="D185" s="169" t="s">
        <v>105</v>
      </c>
      <c r="E185" s="170" t="s">
        <v>302</v>
      </c>
      <c r="F185" s="171" t="s">
        <v>303</v>
      </c>
      <c r="G185" s="172" t="s">
        <v>108</v>
      </c>
      <c r="H185" s="173">
        <v>0.57399999999999995</v>
      </c>
      <c r="I185" s="174"/>
      <c r="J185" s="175">
        <f>ROUND(I185*H185,2)</f>
        <v>0</v>
      </c>
      <c r="K185" s="171" t="s">
        <v>19</v>
      </c>
      <c r="L185" s="40"/>
      <c r="M185" s="176" t="s">
        <v>19</v>
      </c>
      <c r="N185" s="177" t="s">
        <v>40</v>
      </c>
      <c r="O185" s="65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256</v>
      </c>
      <c r="AT185" s="180" t="s">
        <v>105</v>
      </c>
      <c r="AU185" s="180" t="s">
        <v>76</v>
      </c>
      <c r="AY185" s="18" t="s">
        <v>103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18" t="s">
        <v>74</v>
      </c>
      <c r="BK185" s="181">
        <f>ROUND(I185*H185,2)</f>
        <v>0</v>
      </c>
      <c r="BL185" s="18" t="s">
        <v>256</v>
      </c>
      <c r="BM185" s="180" t="s">
        <v>304</v>
      </c>
    </row>
    <row r="186" spans="1:65" s="2" customFormat="1" ht="19.5">
      <c r="A186" s="35"/>
      <c r="B186" s="36"/>
      <c r="C186" s="37"/>
      <c r="D186" s="182" t="s">
        <v>112</v>
      </c>
      <c r="E186" s="37"/>
      <c r="F186" s="183" t="s">
        <v>305</v>
      </c>
      <c r="G186" s="37"/>
      <c r="H186" s="37"/>
      <c r="I186" s="184"/>
      <c r="J186" s="37"/>
      <c r="K186" s="37"/>
      <c r="L186" s="40"/>
      <c r="M186" s="185"/>
      <c r="N186" s="18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112</v>
      </c>
      <c r="AU186" s="18" t="s">
        <v>76</v>
      </c>
    </row>
    <row r="187" spans="1:65" s="2" customFormat="1" ht="39">
      <c r="A187" s="35"/>
      <c r="B187" s="36"/>
      <c r="C187" s="37"/>
      <c r="D187" s="182" t="s">
        <v>284</v>
      </c>
      <c r="E187" s="37"/>
      <c r="F187" s="221" t="s">
        <v>306</v>
      </c>
      <c r="G187" s="37"/>
      <c r="H187" s="37"/>
      <c r="I187" s="184"/>
      <c r="J187" s="37"/>
      <c r="K187" s="37"/>
      <c r="L187" s="40"/>
      <c r="M187" s="185"/>
      <c r="N187" s="186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284</v>
      </c>
      <c r="AU187" s="18" t="s">
        <v>76</v>
      </c>
    </row>
    <row r="188" spans="1:65" s="2" customFormat="1" ht="14.45" customHeight="1">
      <c r="A188" s="35"/>
      <c r="B188" s="36"/>
      <c r="C188" s="169" t="s">
        <v>307</v>
      </c>
      <c r="D188" s="169" t="s">
        <v>105</v>
      </c>
      <c r="E188" s="170" t="s">
        <v>308</v>
      </c>
      <c r="F188" s="171" t="s">
        <v>309</v>
      </c>
      <c r="G188" s="172" t="s">
        <v>261</v>
      </c>
      <c r="H188" s="173">
        <v>1</v>
      </c>
      <c r="I188" s="174"/>
      <c r="J188" s="175">
        <f>ROUND(I188*H188,2)</f>
        <v>0</v>
      </c>
      <c r="K188" s="171" t="s">
        <v>19</v>
      </c>
      <c r="L188" s="40"/>
      <c r="M188" s="176" t="s">
        <v>19</v>
      </c>
      <c r="N188" s="177" t="s">
        <v>40</v>
      </c>
      <c r="O188" s="65"/>
      <c r="P188" s="178">
        <f>O188*H188</f>
        <v>0</v>
      </c>
      <c r="Q188" s="178">
        <v>0</v>
      </c>
      <c r="R188" s="178">
        <f>Q188*H188</f>
        <v>0</v>
      </c>
      <c r="S188" s="178">
        <v>0</v>
      </c>
      <c r="T188" s="17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0" t="s">
        <v>256</v>
      </c>
      <c r="AT188" s="180" t="s">
        <v>105</v>
      </c>
      <c r="AU188" s="180" t="s">
        <v>76</v>
      </c>
      <c r="AY188" s="18" t="s">
        <v>103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18" t="s">
        <v>74</v>
      </c>
      <c r="BK188" s="181">
        <f>ROUND(I188*H188,2)</f>
        <v>0</v>
      </c>
      <c r="BL188" s="18" t="s">
        <v>256</v>
      </c>
      <c r="BM188" s="180" t="s">
        <v>310</v>
      </c>
    </row>
    <row r="189" spans="1:65" s="2" customFormat="1" ht="11.25">
      <c r="A189" s="35"/>
      <c r="B189" s="36"/>
      <c r="C189" s="37"/>
      <c r="D189" s="182" t="s">
        <v>112</v>
      </c>
      <c r="E189" s="37"/>
      <c r="F189" s="183" t="s">
        <v>309</v>
      </c>
      <c r="G189" s="37"/>
      <c r="H189" s="37"/>
      <c r="I189" s="184"/>
      <c r="J189" s="37"/>
      <c r="K189" s="37"/>
      <c r="L189" s="40"/>
      <c r="M189" s="185"/>
      <c r="N189" s="186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112</v>
      </c>
      <c r="AU189" s="18" t="s">
        <v>76</v>
      </c>
    </row>
    <row r="190" spans="1:65" s="2" customFormat="1" ht="29.25">
      <c r="A190" s="35"/>
      <c r="B190" s="36"/>
      <c r="C190" s="37"/>
      <c r="D190" s="182" t="s">
        <v>284</v>
      </c>
      <c r="E190" s="37"/>
      <c r="F190" s="221" t="s">
        <v>311</v>
      </c>
      <c r="G190" s="37"/>
      <c r="H190" s="37"/>
      <c r="I190" s="184"/>
      <c r="J190" s="37"/>
      <c r="K190" s="37"/>
      <c r="L190" s="40"/>
      <c r="M190" s="185"/>
      <c r="N190" s="18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284</v>
      </c>
      <c r="AU190" s="18" t="s">
        <v>76</v>
      </c>
    </row>
    <row r="191" spans="1:65" s="2" customFormat="1" ht="30" customHeight="1">
      <c r="A191" s="35"/>
      <c r="B191" s="36"/>
      <c r="C191" s="169" t="s">
        <v>312</v>
      </c>
      <c r="D191" s="169" t="s">
        <v>105</v>
      </c>
      <c r="E191" s="170" t="s">
        <v>313</v>
      </c>
      <c r="F191" s="171" t="s">
        <v>314</v>
      </c>
      <c r="G191" s="172" t="s">
        <v>152</v>
      </c>
      <c r="H191" s="173">
        <v>621.33000000000004</v>
      </c>
      <c r="I191" s="174"/>
      <c r="J191" s="175">
        <f>ROUND(I191*H191,2)</f>
        <v>0</v>
      </c>
      <c r="K191" s="171" t="s">
        <v>19</v>
      </c>
      <c r="L191" s="40"/>
      <c r="M191" s="176" t="s">
        <v>19</v>
      </c>
      <c r="N191" s="177" t="s">
        <v>40</v>
      </c>
      <c r="O191" s="65"/>
      <c r="P191" s="178">
        <f>O191*H191</f>
        <v>0</v>
      </c>
      <c r="Q191" s="178">
        <v>0</v>
      </c>
      <c r="R191" s="178">
        <f>Q191*H191</f>
        <v>0</v>
      </c>
      <c r="S191" s="178">
        <v>0</v>
      </c>
      <c r="T191" s="17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0" t="s">
        <v>256</v>
      </c>
      <c r="AT191" s="180" t="s">
        <v>105</v>
      </c>
      <c r="AU191" s="180" t="s">
        <v>76</v>
      </c>
      <c r="AY191" s="18" t="s">
        <v>103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18" t="s">
        <v>74</v>
      </c>
      <c r="BK191" s="181">
        <f>ROUND(I191*H191,2)</f>
        <v>0</v>
      </c>
      <c r="BL191" s="18" t="s">
        <v>256</v>
      </c>
      <c r="BM191" s="180" t="s">
        <v>315</v>
      </c>
    </row>
    <row r="192" spans="1:65" s="2" customFormat="1" ht="19.5">
      <c r="A192" s="35"/>
      <c r="B192" s="36"/>
      <c r="C192" s="37"/>
      <c r="D192" s="182" t="s">
        <v>112</v>
      </c>
      <c r="E192" s="37"/>
      <c r="F192" s="183" t="s">
        <v>316</v>
      </c>
      <c r="G192" s="37"/>
      <c r="H192" s="37"/>
      <c r="I192" s="184"/>
      <c r="J192" s="37"/>
      <c r="K192" s="37"/>
      <c r="L192" s="40"/>
      <c r="M192" s="185"/>
      <c r="N192" s="186"/>
      <c r="O192" s="65"/>
      <c r="P192" s="65"/>
      <c r="Q192" s="65"/>
      <c r="R192" s="65"/>
      <c r="S192" s="65"/>
      <c r="T192" s="66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112</v>
      </c>
      <c r="AU192" s="18" t="s">
        <v>76</v>
      </c>
    </row>
    <row r="193" spans="1:51" s="2" customFormat="1" ht="48.75">
      <c r="A193" s="35"/>
      <c r="B193" s="36"/>
      <c r="C193" s="37"/>
      <c r="D193" s="182" t="s">
        <v>284</v>
      </c>
      <c r="E193" s="37"/>
      <c r="F193" s="221" t="s">
        <v>317</v>
      </c>
      <c r="G193" s="37"/>
      <c r="H193" s="37"/>
      <c r="I193" s="184"/>
      <c r="J193" s="37"/>
      <c r="K193" s="37"/>
      <c r="L193" s="40"/>
      <c r="M193" s="185"/>
      <c r="N193" s="186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284</v>
      </c>
      <c r="AU193" s="18" t="s">
        <v>76</v>
      </c>
    </row>
    <row r="194" spans="1:51" s="13" customFormat="1" ht="11.25">
      <c r="B194" s="189"/>
      <c r="C194" s="190"/>
      <c r="D194" s="182" t="s">
        <v>116</v>
      </c>
      <c r="E194" s="191" t="s">
        <v>19</v>
      </c>
      <c r="F194" s="192" t="s">
        <v>318</v>
      </c>
      <c r="G194" s="190"/>
      <c r="H194" s="193">
        <v>621.33000000000004</v>
      </c>
      <c r="I194" s="194"/>
      <c r="J194" s="190"/>
      <c r="K194" s="190"/>
      <c r="L194" s="195"/>
      <c r="M194" s="222"/>
      <c r="N194" s="223"/>
      <c r="O194" s="223"/>
      <c r="P194" s="223"/>
      <c r="Q194" s="223"/>
      <c r="R194" s="223"/>
      <c r="S194" s="223"/>
      <c r="T194" s="224"/>
      <c r="AT194" s="199" t="s">
        <v>116</v>
      </c>
      <c r="AU194" s="199" t="s">
        <v>76</v>
      </c>
      <c r="AV194" s="13" t="s">
        <v>76</v>
      </c>
      <c r="AW194" s="13" t="s">
        <v>31</v>
      </c>
      <c r="AX194" s="13" t="s">
        <v>74</v>
      </c>
      <c r="AY194" s="199" t="s">
        <v>103</v>
      </c>
    </row>
    <row r="195" spans="1:51" s="2" customFormat="1" ht="6.95" customHeight="1">
      <c r="A195" s="35"/>
      <c r="B195" s="48"/>
      <c r="C195" s="49"/>
      <c r="D195" s="49"/>
      <c r="E195" s="49"/>
      <c r="F195" s="49"/>
      <c r="G195" s="49"/>
      <c r="H195" s="49"/>
      <c r="I195" s="49"/>
      <c r="J195" s="49"/>
      <c r="K195" s="49"/>
      <c r="L195" s="40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algorithmName="SHA-512" hashValue="ARizIE2uUY1erASdlXgZOWw9+jUea10XtHLl75lMyGUq1yLeIF8aYVYJFZdShSoR8/XnBrDkX6LM7ps7znmBHQ==" saltValue="5ZRVJyBP0pMLEbDJrjKxzLSzSDnTJIs6WDljM4tDGhmLbg0uPEraqLPtu4yaDyA4DCLeezV+BB0syDrvSdo0dQ==" spinCount="100000" sheet="1" objects="1" scenarios="1" formatColumns="0" formatRows="0" autoFilter="0"/>
  <autoFilter ref="C78:K194" xr:uid="{00000000-0009-0000-0000-000001000000}"/>
  <mergeCells count="6">
    <mergeCell ref="L2:V2"/>
    <mergeCell ref="E7:H7"/>
    <mergeCell ref="E16:H16"/>
    <mergeCell ref="E25:H25"/>
    <mergeCell ref="E46:H46"/>
    <mergeCell ref="E71:H71"/>
  </mergeCells>
  <hyperlinks>
    <hyperlink ref="F84" r:id="rId1" xr:uid="{00000000-0004-0000-0100-000000000000}"/>
    <hyperlink ref="F88" r:id="rId2" xr:uid="{00000000-0004-0000-0100-000001000000}"/>
    <hyperlink ref="F92" r:id="rId3" xr:uid="{00000000-0004-0000-0100-000002000000}"/>
    <hyperlink ref="F95" r:id="rId4" xr:uid="{00000000-0004-0000-0100-000003000000}"/>
    <hyperlink ref="F98" r:id="rId5" xr:uid="{00000000-0004-0000-0100-000004000000}"/>
    <hyperlink ref="F101" r:id="rId6" xr:uid="{00000000-0004-0000-0100-000005000000}"/>
    <hyperlink ref="F104" r:id="rId7" xr:uid="{00000000-0004-0000-0100-000006000000}"/>
    <hyperlink ref="F117" r:id="rId8" xr:uid="{00000000-0004-0000-0100-000007000000}"/>
    <hyperlink ref="F121" r:id="rId9" xr:uid="{00000000-0004-0000-0100-000008000000}"/>
    <hyperlink ref="F125" r:id="rId10" xr:uid="{00000000-0004-0000-0100-000009000000}"/>
    <hyperlink ref="F129" r:id="rId11" xr:uid="{00000000-0004-0000-0100-00000A000000}"/>
    <hyperlink ref="F132" r:id="rId12" xr:uid="{00000000-0004-0000-0100-00000B000000}"/>
    <hyperlink ref="F135" r:id="rId13" xr:uid="{00000000-0004-0000-0100-00000C000000}"/>
    <hyperlink ref="F141" r:id="rId14" xr:uid="{00000000-0004-0000-0100-00000D000000}"/>
    <hyperlink ref="F147" r:id="rId15" xr:uid="{00000000-0004-0000-0100-00000E000000}"/>
    <hyperlink ref="F151" r:id="rId16" xr:uid="{00000000-0004-0000-0100-00000F000000}"/>
    <hyperlink ref="F155" r:id="rId17" xr:uid="{00000000-0004-0000-0100-000010000000}"/>
    <hyperlink ref="F160" r:id="rId18" xr:uid="{00000000-0004-0000-01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s="1" customFormat="1" ht="37.5" customHeight="1"/>
    <row r="2" spans="2:11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5" customFormat="1" ht="45" customHeight="1">
      <c r="B3" s="229"/>
      <c r="C3" s="360" t="s">
        <v>319</v>
      </c>
      <c r="D3" s="360"/>
      <c r="E3" s="360"/>
      <c r="F3" s="360"/>
      <c r="G3" s="360"/>
      <c r="H3" s="360"/>
      <c r="I3" s="360"/>
      <c r="J3" s="360"/>
      <c r="K3" s="230"/>
    </row>
    <row r="4" spans="2:11" s="1" customFormat="1" ht="25.5" customHeight="1">
      <c r="B4" s="231"/>
      <c r="C4" s="359" t="s">
        <v>320</v>
      </c>
      <c r="D4" s="359"/>
      <c r="E4" s="359"/>
      <c r="F4" s="359"/>
      <c r="G4" s="359"/>
      <c r="H4" s="359"/>
      <c r="I4" s="359"/>
      <c r="J4" s="359"/>
      <c r="K4" s="232"/>
    </row>
    <row r="5" spans="2:11" s="1" customFormat="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s="1" customFormat="1" ht="15" customHeight="1">
      <c r="B6" s="231"/>
      <c r="C6" s="358" t="s">
        <v>321</v>
      </c>
      <c r="D6" s="358"/>
      <c r="E6" s="358"/>
      <c r="F6" s="358"/>
      <c r="G6" s="358"/>
      <c r="H6" s="358"/>
      <c r="I6" s="358"/>
      <c r="J6" s="358"/>
      <c r="K6" s="232"/>
    </row>
    <row r="7" spans="2:11" s="1" customFormat="1" ht="15" customHeight="1">
      <c r="B7" s="235"/>
      <c r="C7" s="358" t="s">
        <v>322</v>
      </c>
      <c r="D7" s="358"/>
      <c r="E7" s="358"/>
      <c r="F7" s="358"/>
      <c r="G7" s="358"/>
      <c r="H7" s="358"/>
      <c r="I7" s="358"/>
      <c r="J7" s="358"/>
      <c r="K7" s="232"/>
    </row>
    <row r="8" spans="2:11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s="1" customFormat="1" ht="15" customHeight="1">
      <c r="B9" s="235"/>
      <c r="C9" s="358" t="s">
        <v>323</v>
      </c>
      <c r="D9" s="358"/>
      <c r="E9" s="358"/>
      <c r="F9" s="358"/>
      <c r="G9" s="358"/>
      <c r="H9" s="358"/>
      <c r="I9" s="358"/>
      <c r="J9" s="358"/>
      <c r="K9" s="232"/>
    </row>
    <row r="10" spans="2:11" s="1" customFormat="1" ht="15" customHeight="1">
      <c r="B10" s="235"/>
      <c r="C10" s="234"/>
      <c r="D10" s="358" t="s">
        <v>324</v>
      </c>
      <c r="E10" s="358"/>
      <c r="F10" s="358"/>
      <c r="G10" s="358"/>
      <c r="H10" s="358"/>
      <c r="I10" s="358"/>
      <c r="J10" s="358"/>
      <c r="K10" s="232"/>
    </row>
    <row r="11" spans="2:11" s="1" customFormat="1" ht="15" customHeight="1">
      <c r="B11" s="235"/>
      <c r="C11" s="236"/>
      <c r="D11" s="358" t="s">
        <v>325</v>
      </c>
      <c r="E11" s="358"/>
      <c r="F11" s="358"/>
      <c r="G11" s="358"/>
      <c r="H11" s="358"/>
      <c r="I11" s="358"/>
      <c r="J11" s="358"/>
      <c r="K11" s="232"/>
    </row>
    <row r="12" spans="2:11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pans="2:11" s="1" customFormat="1" ht="15" customHeight="1">
      <c r="B13" s="235"/>
      <c r="C13" s="236"/>
      <c r="D13" s="237" t="s">
        <v>326</v>
      </c>
      <c r="E13" s="234"/>
      <c r="F13" s="234"/>
      <c r="G13" s="234"/>
      <c r="H13" s="234"/>
      <c r="I13" s="234"/>
      <c r="J13" s="234"/>
      <c r="K13" s="232"/>
    </row>
    <row r="14" spans="2:11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pans="2:11" s="1" customFormat="1" ht="15" customHeight="1">
      <c r="B15" s="235"/>
      <c r="C15" s="236"/>
      <c r="D15" s="358" t="s">
        <v>327</v>
      </c>
      <c r="E15" s="358"/>
      <c r="F15" s="358"/>
      <c r="G15" s="358"/>
      <c r="H15" s="358"/>
      <c r="I15" s="358"/>
      <c r="J15" s="358"/>
      <c r="K15" s="232"/>
    </row>
    <row r="16" spans="2:11" s="1" customFormat="1" ht="15" customHeight="1">
      <c r="B16" s="235"/>
      <c r="C16" s="236"/>
      <c r="D16" s="358" t="s">
        <v>328</v>
      </c>
      <c r="E16" s="358"/>
      <c r="F16" s="358"/>
      <c r="G16" s="358"/>
      <c r="H16" s="358"/>
      <c r="I16" s="358"/>
      <c r="J16" s="358"/>
      <c r="K16" s="232"/>
    </row>
    <row r="17" spans="2:11" s="1" customFormat="1" ht="15" customHeight="1">
      <c r="B17" s="235"/>
      <c r="C17" s="236"/>
      <c r="D17" s="358" t="s">
        <v>329</v>
      </c>
      <c r="E17" s="358"/>
      <c r="F17" s="358"/>
      <c r="G17" s="358"/>
      <c r="H17" s="358"/>
      <c r="I17" s="358"/>
      <c r="J17" s="358"/>
      <c r="K17" s="232"/>
    </row>
    <row r="18" spans="2:11" s="1" customFormat="1" ht="15" customHeight="1">
      <c r="B18" s="235"/>
      <c r="C18" s="236"/>
      <c r="D18" s="236"/>
      <c r="E18" s="238" t="s">
        <v>73</v>
      </c>
      <c r="F18" s="358" t="s">
        <v>330</v>
      </c>
      <c r="G18" s="358"/>
      <c r="H18" s="358"/>
      <c r="I18" s="358"/>
      <c r="J18" s="358"/>
      <c r="K18" s="232"/>
    </row>
    <row r="19" spans="2:11" s="1" customFormat="1" ht="15" customHeight="1">
      <c r="B19" s="235"/>
      <c r="C19" s="236"/>
      <c r="D19" s="236"/>
      <c r="E19" s="238" t="s">
        <v>331</v>
      </c>
      <c r="F19" s="358" t="s">
        <v>332</v>
      </c>
      <c r="G19" s="358"/>
      <c r="H19" s="358"/>
      <c r="I19" s="358"/>
      <c r="J19" s="358"/>
      <c r="K19" s="232"/>
    </row>
    <row r="20" spans="2:11" s="1" customFormat="1" ht="15" customHeight="1">
      <c r="B20" s="235"/>
      <c r="C20" s="236"/>
      <c r="D20" s="236"/>
      <c r="E20" s="238" t="s">
        <v>333</v>
      </c>
      <c r="F20" s="358" t="s">
        <v>334</v>
      </c>
      <c r="G20" s="358"/>
      <c r="H20" s="358"/>
      <c r="I20" s="358"/>
      <c r="J20" s="358"/>
      <c r="K20" s="232"/>
    </row>
    <row r="21" spans="2:11" s="1" customFormat="1" ht="15" customHeight="1">
      <c r="B21" s="235"/>
      <c r="C21" s="236"/>
      <c r="D21" s="236"/>
      <c r="E21" s="238" t="s">
        <v>335</v>
      </c>
      <c r="F21" s="358" t="s">
        <v>336</v>
      </c>
      <c r="G21" s="358"/>
      <c r="H21" s="358"/>
      <c r="I21" s="358"/>
      <c r="J21" s="358"/>
      <c r="K21" s="232"/>
    </row>
    <row r="22" spans="2:11" s="1" customFormat="1" ht="15" customHeight="1">
      <c r="B22" s="235"/>
      <c r="C22" s="236"/>
      <c r="D22" s="236"/>
      <c r="E22" s="238" t="s">
        <v>337</v>
      </c>
      <c r="F22" s="358" t="s">
        <v>338</v>
      </c>
      <c r="G22" s="358"/>
      <c r="H22" s="358"/>
      <c r="I22" s="358"/>
      <c r="J22" s="358"/>
      <c r="K22" s="232"/>
    </row>
    <row r="23" spans="2:11" s="1" customFormat="1" ht="15" customHeight="1">
      <c r="B23" s="235"/>
      <c r="C23" s="236"/>
      <c r="D23" s="236"/>
      <c r="E23" s="238" t="s">
        <v>339</v>
      </c>
      <c r="F23" s="358" t="s">
        <v>340</v>
      </c>
      <c r="G23" s="358"/>
      <c r="H23" s="358"/>
      <c r="I23" s="358"/>
      <c r="J23" s="358"/>
      <c r="K23" s="232"/>
    </row>
    <row r="24" spans="2:11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pans="2:11" s="1" customFormat="1" ht="15" customHeight="1">
      <c r="B25" s="235"/>
      <c r="C25" s="358" t="s">
        <v>341</v>
      </c>
      <c r="D25" s="358"/>
      <c r="E25" s="358"/>
      <c r="F25" s="358"/>
      <c r="G25" s="358"/>
      <c r="H25" s="358"/>
      <c r="I25" s="358"/>
      <c r="J25" s="358"/>
      <c r="K25" s="232"/>
    </row>
    <row r="26" spans="2:11" s="1" customFormat="1" ht="15" customHeight="1">
      <c r="B26" s="235"/>
      <c r="C26" s="358" t="s">
        <v>342</v>
      </c>
      <c r="D26" s="358"/>
      <c r="E26" s="358"/>
      <c r="F26" s="358"/>
      <c r="G26" s="358"/>
      <c r="H26" s="358"/>
      <c r="I26" s="358"/>
      <c r="J26" s="358"/>
      <c r="K26" s="232"/>
    </row>
    <row r="27" spans="2:11" s="1" customFormat="1" ht="15" customHeight="1">
      <c r="B27" s="235"/>
      <c r="C27" s="234"/>
      <c r="D27" s="358" t="s">
        <v>343</v>
      </c>
      <c r="E27" s="358"/>
      <c r="F27" s="358"/>
      <c r="G27" s="358"/>
      <c r="H27" s="358"/>
      <c r="I27" s="358"/>
      <c r="J27" s="358"/>
      <c r="K27" s="232"/>
    </row>
    <row r="28" spans="2:11" s="1" customFormat="1" ht="15" customHeight="1">
      <c r="B28" s="235"/>
      <c r="C28" s="236"/>
      <c r="D28" s="358" t="s">
        <v>344</v>
      </c>
      <c r="E28" s="358"/>
      <c r="F28" s="358"/>
      <c r="G28" s="358"/>
      <c r="H28" s="358"/>
      <c r="I28" s="358"/>
      <c r="J28" s="358"/>
      <c r="K28" s="232"/>
    </row>
    <row r="29" spans="2:11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pans="2:11" s="1" customFormat="1" ht="15" customHeight="1">
      <c r="B30" s="235"/>
      <c r="C30" s="236"/>
      <c r="D30" s="358" t="s">
        <v>345</v>
      </c>
      <c r="E30" s="358"/>
      <c r="F30" s="358"/>
      <c r="G30" s="358"/>
      <c r="H30" s="358"/>
      <c r="I30" s="358"/>
      <c r="J30" s="358"/>
      <c r="K30" s="232"/>
    </row>
    <row r="31" spans="2:11" s="1" customFormat="1" ht="15" customHeight="1">
      <c r="B31" s="235"/>
      <c r="C31" s="236"/>
      <c r="D31" s="358" t="s">
        <v>346</v>
      </c>
      <c r="E31" s="358"/>
      <c r="F31" s="358"/>
      <c r="G31" s="358"/>
      <c r="H31" s="358"/>
      <c r="I31" s="358"/>
      <c r="J31" s="358"/>
      <c r="K31" s="232"/>
    </row>
    <row r="32" spans="2:11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pans="2:11" s="1" customFormat="1" ht="15" customHeight="1">
      <c r="B33" s="235"/>
      <c r="C33" s="236"/>
      <c r="D33" s="358" t="s">
        <v>347</v>
      </c>
      <c r="E33" s="358"/>
      <c r="F33" s="358"/>
      <c r="G33" s="358"/>
      <c r="H33" s="358"/>
      <c r="I33" s="358"/>
      <c r="J33" s="358"/>
      <c r="K33" s="232"/>
    </row>
    <row r="34" spans="2:11" s="1" customFormat="1" ht="15" customHeight="1">
      <c r="B34" s="235"/>
      <c r="C34" s="236"/>
      <c r="D34" s="358" t="s">
        <v>348</v>
      </c>
      <c r="E34" s="358"/>
      <c r="F34" s="358"/>
      <c r="G34" s="358"/>
      <c r="H34" s="358"/>
      <c r="I34" s="358"/>
      <c r="J34" s="358"/>
      <c r="K34" s="232"/>
    </row>
    <row r="35" spans="2:11" s="1" customFormat="1" ht="15" customHeight="1">
      <c r="B35" s="235"/>
      <c r="C35" s="236"/>
      <c r="D35" s="358" t="s">
        <v>349</v>
      </c>
      <c r="E35" s="358"/>
      <c r="F35" s="358"/>
      <c r="G35" s="358"/>
      <c r="H35" s="358"/>
      <c r="I35" s="358"/>
      <c r="J35" s="358"/>
      <c r="K35" s="232"/>
    </row>
    <row r="36" spans="2:11" s="1" customFormat="1" ht="15" customHeight="1">
      <c r="B36" s="235"/>
      <c r="C36" s="236"/>
      <c r="D36" s="234"/>
      <c r="E36" s="237" t="s">
        <v>89</v>
      </c>
      <c r="F36" s="234"/>
      <c r="G36" s="358" t="s">
        <v>350</v>
      </c>
      <c r="H36" s="358"/>
      <c r="I36" s="358"/>
      <c r="J36" s="358"/>
      <c r="K36" s="232"/>
    </row>
    <row r="37" spans="2:11" s="1" customFormat="1" ht="30.75" customHeight="1">
      <c r="B37" s="235"/>
      <c r="C37" s="236"/>
      <c r="D37" s="234"/>
      <c r="E37" s="237" t="s">
        <v>351</v>
      </c>
      <c r="F37" s="234"/>
      <c r="G37" s="358" t="s">
        <v>352</v>
      </c>
      <c r="H37" s="358"/>
      <c r="I37" s="358"/>
      <c r="J37" s="358"/>
      <c r="K37" s="232"/>
    </row>
    <row r="38" spans="2:11" s="1" customFormat="1" ht="15" customHeight="1">
      <c r="B38" s="235"/>
      <c r="C38" s="236"/>
      <c r="D38" s="234"/>
      <c r="E38" s="237" t="s">
        <v>50</v>
      </c>
      <c r="F38" s="234"/>
      <c r="G38" s="358" t="s">
        <v>353</v>
      </c>
      <c r="H38" s="358"/>
      <c r="I38" s="358"/>
      <c r="J38" s="358"/>
      <c r="K38" s="232"/>
    </row>
    <row r="39" spans="2:11" s="1" customFormat="1" ht="15" customHeight="1">
      <c r="B39" s="235"/>
      <c r="C39" s="236"/>
      <c r="D39" s="234"/>
      <c r="E39" s="237" t="s">
        <v>51</v>
      </c>
      <c r="F39" s="234"/>
      <c r="G39" s="358" t="s">
        <v>354</v>
      </c>
      <c r="H39" s="358"/>
      <c r="I39" s="358"/>
      <c r="J39" s="358"/>
      <c r="K39" s="232"/>
    </row>
    <row r="40" spans="2:11" s="1" customFormat="1" ht="15" customHeight="1">
      <c r="B40" s="235"/>
      <c r="C40" s="236"/>
      <c r="D40" s="234"/>
      <c r="E40" s="237" t="s">
        <v>90</v>
      </c>
      <c r="F40" s="234"/>
      <c r="G40" s="358" t="s">
        <v>355</v>
      </c>
      <c r="H40" s="358"/>
      <c r="I40" s="358"/>
      <c r="J40" s="358"/>
      <c r="K40" s="232"/>
    </row>
    <row r="41" spans="2:11" s="1" customFormat="1" ht="15" customHeight="1">
      <c r="B41" s="235"/>
      <c r="C41" s="236"/>
      <c r="D41" s="234"/>
      <c r="E41" s="237" t="s">
        <v>91</v>
      </c>
      <c r="F41" s="234"/>
      <c r="G41" s="358" t="s">
        <v>356</v>
      </c>
      <c r="H41" s="358"/>
      <c r="I41" s="358"/>
      <c r="J41" s="358"/>
      <c r="K41" s="232"/>
    </row>
    <row r="42" spans="2:11" s="1" customFormat="1" ht="15" customHeight="1">
      <c r="B42" s="235"/>
      <c r="C42" s="236"/>
      <c r="D42" s="234"/>
      <c r="E42" s="237" t="s">
        <v>357</v>
      </c>
      <c r="F42" s="234"/>
      <c r="G42" s="358" t="s">
        <v>358</v>
      </c>
      <c r="H42" s="358"/>
      <c r="I42" s="358"/>
      <c r="J42" s="358"/>
      <c r="K42" s="232"/>
    </row>
    <row r="43" spans="2:11" s="1" customFormat="1" ht="15" customHeight="1">
      <c r="B43" s="235"/>
      <c r="C43" s="236"/>
      <c r="D43" s="234"/>
      <c r="E43" s="237"/>
      <c r="F43" s="234"/>
      <c r="G43" s="358" t="s">
        <v>359</v>
      </c>
      <c r="H43" s="358"/>
      <c r="I43" s="358"/>
      <c r="J43" s="358"/>
      <c r="K43" s="232"/>
    </row>
    <row r="44" spans="2:11" s="1" customFormat="1" ht="15" customHeight="1">
      <c r="B44" s="235"/>
      <c r="C44" s="236"/>
      <c r="D44" s="234"/>
      <c r="E44" s="237" t="s">
        <v>360</v>
      </c>
      <c r="F44" s="234"/>
      <c r="G44" s="358" t="s">
        <v>361</v>
      </c>
      <c r="H44" s="358"/>
      <c r="I44" s="358"/>
      <c r="J44" s="358"/>
      <c r="K44" s="232"/>
    </row>
    <row r="45" spans="2:11" s="1" customFormat="1" ht="15" customHeight="1">
      <c r="B45" s="235"/>
      <c r="C45" s="236"/>
      <c r="D45" s="234"/>
      <c r="E45" s="237" t="s">
        <v>93</v>
      </c>
      <c r="F45" s="234"/>
      <c r="G45" s="358" t="s">
        <v>362</v>
      </c>
      <c r="H45" s="358"/>
      <c r="I45" s="358"/>
      <c r="J45" s="358"/>
      <c r="K45" s="232"/>
    </row>
    <row r="46" spans="2:11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pans="2:11" s="1" customFormat="1" ht="15" customHeight="1">
      <c r="B47" s="235"/>
      <c r="C47" s="236"/>
      <c r="D47" s="358" t="s">
        <v>363</v>
      </c>
      <c r="E47" s="358"/>
      <c r="F47" s="358"/>
      <c r="G47" s="358"/>
      <c r="H47" s="358"/>
      <c r="I47" s="358"/>
      <c r="J47" s="358"/>
      <c r="K47" s="232"/>
    </row>
    <row r="48" spans="2:11" s="1" customFormat="1" ht="15" customHeight="1">
      <c r="B48" s="235"/>
      <c r="C48" s="236"/>
      <c r="D48" s="236"/>
      <c r="E48" s="358" t="s">
        <v>364</v>
      </c>
      <c r="F48" s="358"/>
      <c r="G48" s="358"/>
      <c r="H48" s="358"/>
      <c r="I48" s="358"/>
      <c r="J48" s="358"/>
      <c r="K48" s="232"/>
    </row>
    <row r="49" spans="2:11" s="1" customFormat="1" ht="15" customHeight="1">
      <c r="B49" s="235"/>
      <c r="C49" s="236"/>
      <c r="D49" s="236"/>
      <c r="E49" s="358" t="s">
        <v>365</v>
      </c>
      <c r="F49" s="358"/>
      <c r="G49" s="358"/>
      <c r="H49" s="358"/>
      <c r="I49" s="358"/>
      <c r="J49" s="358"/>
      <c r="K49" s="232"/>
    </row>
    <row r="50" spans="2:11" s="1" customFormat="1" ht="15" customHeight="1">
      <c r="B50" s="235"/>
      <c r="C50" s="236"/>
      <c r="D50" s="236"/>
      <c r="E50" s="358" t="s">
        <v>366</v>
      </c>
      <c r="F50" s="358"/>
      <c r="G50" s="358"/>
      <c r="H50" s="358"/>
      <c r="I50" s="358"/>
      <c r="J50" s="358"/>
      <c r="K50" s="232"/>
    </row>
    <row r="51" spans="2:11" s="1" customFormat="1" ht="15" customHeight="1">
      <c r="B51" s="235"/>
      <c r="C51" s="236"/>
      <c r="D51" s="358" t="s">
        <v>367</v>
      </c>
      <c r="E51" s="358"/>
      <c r="F51" s="358"/>
      <c r="G51" s="358"/>
      <c r="H51" s="358"/>
      <c r="I51" s="358"/>
      <c r="J51" s="358"/>
      <c r="K51" s="232"/>
    </row>
    <row r="52" spans="2:11" s="1" customFormat="1" ht="25.5" customHeight="1">
      <c r="B52" s="231"/>
      <c r="C52" s="359" t="s">
        <v>368</v>
      </c>
      <c r="D52" s="359"/>
      <c r="E52" s="359"/>
      <c r="F52" s="359"/>
      <c r="G52" s="359"/>
      <c r="H52" s="359"/>
      <c r="I52" s="359"/>
      <c r="J52" s="359"/>
      <c r="K52" s="232"/>
    </row>
    <row r="53" spans="2:11" s="1" customFormat="1" ht="5.25" customHeight="1">
      <c r="B53" s="231"/>
      <c r="C53" s="233"/>
      <c r="D53" s="233"/>
      <c r="E53" s="233"/>
      <c r="F53" s="233"/>
      <c r="G53" s="233"/>
      <c r="H53" s="233"/>
      <c r="I53" s="233"/>
      <c r="J53" s="233"/>
      <c r="K53" s="232"/>
    </row>
    <row r="54" spans="2:11" s="1" customFormat="1" ht="15" customHeight="1">
      <c r="B54" s="231"/>
      <c r="C54" s="358" t="s">
        <v>369</v>
      </c>
      <c r="D54" s="358"/>
      <c r="E54" s="358"/>
      <c r="F54" s="358"/>
      <c r="G54" s="358"/>
      <c r="H54" s="358"/>
      <c r="I54" s="358"/>
      <c r="J54" s="358"/>
      <c r="K54" s="232"/>
    </row>
    <row r="55" spans="2:11" s="1" customFormat="1" ht="15" customHeight="1">
      <c r="B55" s="231"/>
      <c r="C55" s="358" t="s">
        <v>370</v>
      </c>
      <c r="D55" s="358"/>
      <c r="E55" s="358"/>
      <c r="F55" s="358"/>
      <c r="G55" s="358"/>
      <c r="H55" s="358"/>
      <c r="I55" s="358"/>
      <c r="J55" s="358"/>
      <c r="K55" s="232"/>
    </row>
    <row r="56" spans="2:11" s="1" customFormat="1" ht="12.75" customHeight="1">
      <c r="B56" s="231"/>
      <c r="C56" s="234"/>
      <c r="D56" s="234"/>
      <c r="E56" s="234"/>
      <c r="F56" s="234"/>
      <c r="G56" s="234"/>
      <c r="H56" s="234"/>
      <c r="I56" s="234"/>
      <c r="J56" s="234"/>
      <c r="K56" s="232"/>
    </row>
    <row r="57" spans="2:11" s="1" customFormat="1" ht="15" customHeight="1">
      <c r="B57" s="231"/>
      <c r="C57" s="358" t="s">
        <v>371</v>
      </c>
      <c r="D57" s="358"/>
      <c r="E57" s="358"/>
      <c r="F57" s="358"/>
      <c r="G57" s="358"/>
      <c r="H57" s="358"/>
      <c r="I57" s="358"/>
      <c r="J57" s="358"/>
      <c r="K57" s="232"/>
    </row>
    <row r="58" spans="2:11" s="1" customFormat="1" ht="15" customHeight="1">
      <c r="B58" s="231"/>
      <c r="C58" s="236"/>
      <c r="D58" s="358" t="s">
        <v>372</v>
      </c>
      <c r="E58" s="358"/>
      <c r="F58" s="358"/>
      <c r="G58" s="358"/>
      <c r="H58" s="358"/>
      <c r="I58" s="358"/>
      <c r="J58" s="358"/>
      <c r="K58" s="232"/>
    </row>
    <row r="59" spans="2:11" s="1" customFormat="1" ht="15" customHeight="1">
      <c r="B59" s="231"/>
      <c r="C59" s="236"/>
      <c r="D59" s="358" t="s">
        <v>373</v>
      </c>
      <c r="E59" s="358"/>
      <c r="F59" s="358"/>
      <c r="G59" s="358"/>
      <c r="H59" s="358"/>
      <c r="I59" s="358"/>
      <c r="J59" s="358"/>
      <c r="K59" s="232"/>
    </row>
    <row r="60" spans="2:11" s="1" customFormat="1" ht="15" customHeight="1">
      <c r="B60" s="231"/>
      <c r="C60" s="236"/>
      <c r="D60" s="358" t="s">
        <v>374</v>
      </c>
      <c r="E60" s="358"/>
      <c r="F60" s="358"/>
      <c r="G60" s="358"/>
      <c r="H60" s="358"/>
      <c r="I60" s="358"/>
      <c r="J60" s="358"/>
      <c r="K60" s="232"/>
    </row>
    <row r="61" spans="2:11" s="1" customFormat="1" ht="15" customHeight="1">
      <c r="B61" s="231"/>
      <c r="C61" s="236"/>
      <c r="D61" s="358" t="s">
        <v>375</v>
      </c>
      <c r="E61" s="358"/>
      <c r="F61" s="358"/>
      <c r="G61" s="358"/>
      <c r="H61" s="358"/>
      <c r="I61" s="358"/>
      <c r="J61" s="358"/>
      <c r="K61" s="232"/>
    </row>
    <row r="62" spans="2:11" s="1" customFormat="1" ht="15" customHeight="1">
      <c r="B62" s="231"/>
      <c r="C62" s="236"/>
      <c r="D62" s="361" t="s">
        <v>376</v>
      </c>
      <c r="E62" s="361"/>
      <c r="F62" s="361"/>
      <c r="G62" s="361"/>
      <c r="H62" s="361"/>
      <c r="I62" s="361"/>
      <c r="J62" s="361"/>
      <c r="K62" s="232"/>
    </row>
    <row r="63" spans="2:11" s="1" customFormat="1" ht="15" customHeight="1">
      <c r="B63" s="231"/>
      <c r="C63" s="236"/>
      <c r="D63" s="358" t="s">
        <v>377</v>
      </c>
      <c r="E63" s="358"/>
      <c r="F63" s="358"/>
      <c r="G63" s="358"/>
      <c r="H63" s="358"/>
      <c r="I63" s="358"/>
      <c r="J63" s="358"/>
      <c r="K63" s="232"/>
    </row>
    <row r="64" spans="2:11" s="1" customFormat="1" ht="12.75" customHeight="1">
      <c r="B64" s="231"/>
      <c r="C64" s="236"/>
      <c r="D64" s="236"/>
      <c r="E64" s="239"/>
      <c r="F64" s="236"/>
      <c r="G64" s="236"/>
      <c r="H64" s="236"/>
      <c r="I64" s="236"/>
      <c r="J64" s="236"/>
      <c r="K64" s="232"/>
    </row>
    <row r="65" spans="2:11" s="1" customFormat="1" ht="15" customHeight="1">
      <c r="B65" s="231"/>
      <c r="C65" s="236"/>
      <c r="D65" s="358" t="s">
        <v>378</v>
      </c>
      <c r="E65" s="358"/>
      <c r="F65" s="358"/>
      <c r="G65" s="358"/>
      <c r="H65" s="358"/>
      <c r="I65" s="358"/>
      <c r="J65" s="358"/>
      <c r="K65" s="232"/>
    </row>
    <row r="66" spans="2:11" s="1" customFormat="1" ht="15" customHeight="1">
      <c r="B66" s="231"/>
      <c r="C66" s="236"/>
      <c r="D66" s="361" t="s">
        <v>379</v>
      </c>
      <c r="E66" s="361"/>
      <c r="F66" s="361"/>
      <c r="G66" s="361"/>
      <c r="H66" s="361"/>
      <c r="I66" s="361"/>
      <c r="J66" s="361"/>
      <c r="K66" s="232"/>
    </row>
    <row r="67" spans="2:11" s="1" customFormat="1" ht="15" customHeight="1">
      <c r="B67" s="231"/>
      <c r="C67" s="236"/>
      <c r="D67" s="358" t="s">
        <v>380</v>
      </c>
      <c r="E67" s="358"/>
      <c r="F67" s="358"/>
      <c r="G67" s="358"/>
      <c r="H67" s="358"/>
      <c r="I67" s="358"/>
      <c r="J67" s="358"/>
      <c r="K67" s="232"/>
    </row>
    <row r="68" spans="2:11" s="1" customFormat="1" ht="15" customHeight="1">
      <c r="B68" s="231"/>
      <c r="C68" s="236"/>
      <c r="D68" s="358" t="s">
        <v>381</v>
      </c>
      <c r="E68" s="358"/>
      <c r="F68" s="358"/>
      <c r="G68" s="358"/>
      <c r="H68" s="358"/>
      <c r="I68" s="358"/>
      <c r="J68" s="358"/>
      <c r="K68" s="232"/>
    </row>
    <row r="69" spans="2:11" s="1" customFormat="1" ht="15" customHeight="1">
      <c r="B69" s="231"/>
      <c r="C69" s="236"/>
      <c r="D69" s="358" t="s">
        <v>382</v>
      </c>
      <c r="E69" s="358"/>
      <c r="F69" s="358"/>
      <c r="G69" s="358"/>
      <c r="H69" s="358"/>
      <c r="I69" s="358"/>
      <c r="J69" s="358"/>
      <c r="K69" s="232"/>
    </row>
    <row r="70" spans="2:11" s="1" customFormat="1" ht="15" customHeight="1">
      <c r="B70" s="231"/>
      <c r="C70" s="236"/>
      <c r="D70" s="358" t="s">
        <v>383</v>
      </c>
      <c r="E70" s="358"/>
      <c r="F70" s="358"/>
      <c r="G70" s="358"/>
      <c r="H70" s="358"/>
      <c r="I70" s="358"/>
      <c r="J70" s="358"/>
      <c r="K70" s="232"/>
    </row>
    <row r="71" spans="2:11" s="1" customFormat="1" ht="12.75" customHeight="1">
      <c r="B71" s="240"/>
      <c r="C71" s="241"/>
      <c r="D71" s="241"/>
      <c r="E71" s="241"/>
      <c r="F71" s="241"/>
      <c r="G71" s="241"/>
      <c r="H71" s="241"/>
      <c r="I71" s="241"/>
      <c r="J71" s="241"/>
      <c r="K71" s="242"/>
    </row>
    <row r="72" spans="2:11" s="1" customFormat="1" ht="18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4"/>
    </row>
    <row r="73" spans="2:11" s="1" customFormat="1" ht="18.75" customHeight="1"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pans="2:11" s="1" customFormat="1" ht="7.5" customHeight="1">
      <c r="B74" s="245"/>
      <c r="C74" s="246"/>
      <c r="D74" s="246"/>
      <c r="E74" s="246"/>
      <c r="F74" s="246"/>
      <c r="G74" s="246"/>
      <c r="H74" s="246"/>
      <c r="I74" s="246"/>
      <c r="J74" s="246"/>
      <c r="K74" s="247"/>
    </row>
    <row r="75" spans="2:11" s="1" customFormat="1" ht="45" customHeight="1">
      <c r="B75" s="248"/>
      <c r="C75" s="362" t="s">
        <v>384</v>
      </c>
      <c r="D75" s="362"/>
      <c r="E75" s="362"/>
      <c r="F75" s="362"/>
      <c r="G75" s="362"/>
      <c r="H75" s="362"/>
      <c r="I75" s="362"/>
      <c r="J75" s="362"/>
      <c r="K75" s="249"/>
    </row>
    <row r="76" spans="2:11" s="1" customFormat="1" ht="17.25" customHeight="1">
      <c r="B76" s="248"/>
      <c r="C76" s="250" t="s">
        <v>385</v>
      </c>
      <c r="D76" s="250"/>
      <c r="E76" s="250"/>
      <c r="F76" s="250" t="s">
        <v>386</v>
      </c>
      <c r="G76" s="251"/>
      <c r="H76" s="250" t="s">
        <v>51</v>
      </c>
      <c r="I76" s="250" t="s">
        <v>54</v>
      </c>
      <c r="J76" s="250" t="s">
        <v>387</v>
      </c>
      <c r="K76" s="249"/>
    </row>
    <row r="77" spans="2:11" s="1" customFormat="1" ht="17.25" customHeight="1">
      <c r="B77" s="248"/>
      <c r="C77" s="252" t="s">
        <v>388</v>
      </c>
      <c r="D77" s="252"/>
      <c r="E77" s="252"/>
      <c r="F77" s="253" t="s">
        <v>389</v>
      </c>
      <c r="G77" s="254"/>
      <c r="H77" s="252"/>
      <c r="I77" s="252"/>
      <c r="J77" s="252" t="s">
        <v>390</v>
      </c>
      <c r="K77" s="249"/>
    </row>
    <row r="78" spans="2:11" s="1" customFormat="1" ht="5.25" customHeight="1">
      <c r="B78" s="248"/>
      <c r="C78" s="255"/>
      <c r="D78" s="255"/>
      <c r="E78" s="255"/>
      <c r="F78" s="255"/>
      <c r="G78" s="256"/>
      <c r="H78" s="255"/>
      <c r="I78" s="255"/>
      <c r="J78" s="255"/>
      <c r="K78" s="249"/>
    </row>
    <row r="79" spans="2:11" s="1" customFormat="1" ht="15" customHeight="1">
      <c r="B79" s="248"/>
      <c r="C79" s="237" t="s">
        <v>50</v>
      </c>
      <c r="D79" s="257"/>
      <c r="E79" s="257"/>
      <c r="F79" s="258" t="s">
        <v>391</v>
      </c>
      <c r="G79" s="259"/>
      <c r="H79" s="237" t="s">
        <v>392</v>
      </c>
      <c r="I79" s="237" t="s">
        <v>393</v>
      </c>
      <c r="J79" s="237">
        <v>20</v>
      </c>
      <c r="K79" s="249"/>
    </row>
    <row r="80" spans="2:11" s="1" customFormat="1" ht="15" customHeight="1">
      <c r="B80" s="248"/>
      <c r="C80" s="237" t="s">
        <v>394</v>
      </c>
      <c r="D80" s="237"/>
      <c r="E80" s="237"/>
      <c r="F80" s="258" t="s">
        <v>391</v>
      </c>
      <c r="G80" s="259"/>
      <c r="H80" s="237" t="s">
        <v>395</v>
      </c>
      <c r="I80" s="237" t="s">
        <v>393</v>
      </c>
      <c r="J80" s="237">
        <v>120</v>
      </c>
      <c r="K80" s="249"/>
    </row>
    <row r="81" spans="2:11" s="1" customFormat="1" ht="15" customHeight="1">
      <c r="B81" s="260"/>
      <c r="C81" s="237" t="s">
        <v>396</v>
      </c>
      <c r="D81" s="237"/>
      <c r="E81" s="237"/>
      <c r="F81" s="258" t="s">
        <v>397</v>
      </c>
      <c r="G81" s="259"/>
      <c r="H81" s="237" t="s">
        <v>398</v>
      </c>
      <c r="I81" s="237" t="s">
        <v>393</v>
      </c>
      <c r="J81" s="237">
        <v>50</v>
      </c>
      <c r="K81" s="249"/>
    </row>
    <row r="82" spans="2:11" s="1" customFormat="1" ht="15" customHeight="1">
      <c r="B82" s="260"/>
      <c r="C82" s="237" t="s">
        <v>399</v>
      </c>
      <c r="D82" s="237"/>
      <c r="E82" s="237"/>
      <c r="F82" s="258" t="s">
        <v>391</v>
      </c>
      <c r="G82" s="259"/>
      <c r="H82" s="237" t="s">
        <v>400</v>
      </c>
      <c r="I82" s="237" t="s">
        <v>401</v>
      </c>
      <c r="J82" s="237"/>
      <c r="K82" s="249"/>
    </row>
    <row r="83" spans="2:11" s="1" customFormat="1" ht="15" customHeight="1">
      <c r="B83" s="260"/>
      <c r="C83" s="261" t="s">
        <v>402</v>
      </c>
      <c r="D83" s="261"/>
      <c r="E83" s="261"/>
      <c r="F83" s="262" t="s">
        <v>397</v>
      </c>
      <c r="G83" s="261"/>
      <c r="H83" s="261" t="s">
        <v>403</v>
      </c>
      <c r="I83" s="261" t="s">
        <v>393</v>
      </c>
      <c r="J83" s="261">
        <v>15</v>
      </c>
      <c r="K83" s="249"/>
    </row>
    <row r="84" spans="2:11" s="1" customFormat="1" ht="15" customHeight="1">
      <c r="B84" s="260"/>
      <c r="C84" s="261" t="s">
        <v>404</v>
      </c>
      <c r="D84" s="261"/>
      <c r="E84" s="261"/>
      <c r="F84" s="262" t="s">
        <v>397</v>
      </c>
      <c r="G84" s="261"/>
      <c r="H84" s="261" t="s">
        <v>405</v>
      </c>
      <c r="I84" s="261" t="s">
        <v>393</v>
      </c>
      <c r="J84" s="261">
        <v>15</v>
      </c>
      <c r="K84" s="249"/>
    </row>
    <row r="85" spans="2:11" s="1" customFormat="1" ht="15" customHeight="1">
      <c r="B85" s="260"/>
      <c r="C85" s="261" t="s">
        <v>406</v>
      </c>
      <c r="D85" s="261"/>
      <c r="E85" s="261"/>
      <c r="F85" s="262" t="s">
        <v>397</v>
      </c>
      <c r="G85" s="261"/>
      <c r="H85" s="261" t="s">
        <v>407</v>
      </c>
      <c r="I85" s="261" t="s">
        <v>393</v>
      </c>
      <c r="J85" s="261">
        <v>20</v>
      </c>
      <c r="K85" s="249"/>
    </row>
    <row r="86" spans="2:11" s="1" customFormat="1" ht="15" customHeight="1">
      <c r="B86" s="260"/>
      <c r="C86" s="261" t="s">
        <v>408</v>
      </c>
      <c r="D86" s="261"/>
      <c r="E86" s="261"/>
      <c r="F86" s="262" t="s">
        <v>397</v>
      </c>
      <c r="G86" s="261"/>
      <c r="H86" s="261" t="s">
        <v>409</v>
      </c>
      <c r="I86" s="261" t="s">
        <v>393</v>
      </c>
      <c r="J86" s="261">
        <v>20</v>
      </c>
      <c r="K86" s="249"/>
    </row>
    <row r="87" spans="2:11" s="1" customFormat="1" ht="15" customHeight="1">
      <c r="B87" s="260"/>
      <c r="C87" s="237" t="s">
        <v>410</v>
      </c>
      <c r="D87" s="237"/>
      <c r="E87" s="237"/>
      <c r="F87" s="258" t="s">
        <v>397</v>
      </c>
      <c r="G87" s="259"/>
      <c r="H87" s="237" t="s">
        <v>411</v>
      </c>
      <c r="I87" s="237" t="s">
        <v>393</v>
      </c>
      <c r="J87" s="237">
        <v>50</v>
      </c>
      <c r="K87" s="249"/>
    </row>
    <row r="88" spans="2:11" s="1" customFormat="1" ht="15" customHeight="1">
      <c r="B88" s="260"/>
      <c r="C88" s="237" t="s">
        <v>412</v>
      </c>
      <c r="D88" s="237"/>
      <c r="E88" s="237"/>
      <c r="F88" s="258" t="s">
        <v>397</v>
      </c>
      <c r="G88" s="259"/>
      <c r="H88" s="237" t="s">
        <v>413</v>
      </c>
      <c r="I88" s="237" t="s">
        <v>393</v>
      </c>
      <c r="J88" s="237">
        <v>20</v>
      </c>
      <c r="K88" s="249"/>
    </row>
    <row r="89" spans="2:11" s="1" customFormat="1" ht="15" customHeight="1">
      <c r="B89" s="260"/>
      <c r="C89" s="237" t="s">
        <v>414</v>
      </c>
      <c r="D89" s="237"/>
      <c r="E89" s="237"/>
      <c r="F89" s="258" t="s">
        <v>397</v>
      </c>
      <c r="G89" s="259"/>
      <c r="H89" s="237" t="s">
        <v>415</v>
      </c>
      <c r="I89" s="237" t="s">
        <v>393</v>
      </c>
      <c r="J89" s="237">
        <v>20</v>
      </c>
      <c r="K89" s="249"/>
    </row>
    <row r="90" spans="2:11" s="1" customFormat="1" ht="15" customHeight="1">
      <c r="B90" s="260"/>
      <c r="C90" s="237" t="s">
        <v>416</v>
      </c>
      <c r="D90" s="237"/>
      <c r="E90" s="237"/>
      <c r="F90" s="258" t="s">
        <v>397</v>
      </c>
      <c r="G90" s="259"/>
      <c r="H90" s="237" t="s">
        <v>417</v>
      </c>
      <c r="I90" s="237" t="s">
        <v>393</v>
      </c>
      <c r="J90" s="237">
        <v>50</v>
      </c>
      <c r="K90" s="249"/>
    </row>
    <row r="91" spans="2:11" s="1" customFormat="1" ht="15" customHeight="1">
      <c r="B91" s="260"/>
      <c r="C91" s="237" t="s">
        <v>418</v>
      </c>
      <c r="D91" s="237"/>
      <c r="E91" s="237"/>
      <c r="F91" s="258" t="s">
        <v>397</v>
      </c>
      <c r="G91" s="259"/>
      <c r="H91" s="237" t="s">
        <v>418</v>
      </c>
      <c r="I91" s="237" t="s">
        <v>393</v>
      </c>
      <c r="J91" s="237">
        <v>50</v>
      </c>
      <c r="K91" s="249"/>
    </row>
    <row r="92" spans="2:11" s="1" customFormat="1" ht="15" customHeight="1">
      <c r="B92" s="260"/>
      <c r="C92" s="237" t="s">
        <v>419</v>
      </c>
      <c r="D92" s="237"/>
      <c r="E92" s="237"/>
      <c r="F92" s="258" t="s">
        <v>397</v>
      </c>
      <c r="G92" s="259"/>
      <c r="H92" s="237" t="s">
        <v>420</v>
      </c>
      <c r="I92" s="237" t="s">
        <v>393</v>
      </c>
      <c r="J92" s="237">
        <v>255</v>
      </c>
      <c r="K92" s="249"/>
    </row>
    <row r="93" spans="2:11" s="1" customFormat="1" ht="15" customHeight="1">
      <c r="B93" s="260"/>
      <c r="C93" s="237" t="s">
        <v>421</v>
      </c>
      <c r="D93" s="237"/>
      <c r="E93" s="237"/>
      <c r="F93" s="258" t="s">
        <v>391</v>
      </c>
      <c r="G93" s="259"/>
      <c r="H93" s="237" t="s">
        <v>422</v>
      </c>
      <c r="I93" s="237" t="s">
        <v>423</v>
      </c>
      <c r="J93" s="237"/>
      <c r="K93" s="249"/>
    </row>
    <row r="94" spans="2:11" s="1" customFormat="1" ht="15" customHeight="1">
      <c r="B94" s="260"/>
      <c r="C94" s="237" t="s">
        <v>424</v>
      </c>
      <c r="D94" s="237"/>
      <c r="E94" s="237"/>
      <c r="F94" s="258" t="s">
        <v>391</v>
      </c>
      <c r="G94" s="259"/>
      <c r="H94" s="237" t="s">
        <v>425</v>
      </c>
      <c r="I94" s="237" t="s">
        <v>426</v>
      </c>
      <c r="J94" s="237"/>
      <c r="K94" s="249"/>
    </row>
    <row r="95" spans="2:11" s="1" customFormat="1" ht="15" customHeight="1">
      <c r="B95" s="260"/>
      <c r="C95" s="237" t="s">
        <v>427</v>
      </c>
      <c r="D95" s="237"/>
      <c r="E95" s="237"/>
      <c r="F95" s="258" t="s">
        <v>391</v>
      </c>
      <c r="G95" s="259"/>
      <c r="H95" s="237" t="s">
        <v>427</v>
      </c>
      <c r="I95" s="237" t="s">
        <v>426</v>
      </c>
      <c r="J95" s="237"/>
      <c r="K95" s="249"/>
    </row>
    <row r="96" spans="2:11" s="1" customFormat="1" ht="15" customHeight="1">
      <c r="B96" s="260"/>
      <c r="C96" s="237" t="s">
        <v>35</v>
      </c>
      <c r="D96" s="237"/>
      <c r="E96" s="237"/>
      <c r="F96" s="258" t="s">
        <v>391</v>
      </c>
      <c r="G96" s="259"/>
      <c r="H96" s="237" t="s">
        <v>428</v>
      </c>
      <c r="I96" s="237" t="s">
        <v>426</v>
      </c>
      <c r="J96" s="237"/>
      <c r="K96" s="249"/>
    </row>
    <row r="97" spans="2:11" s="1" customFormat="1" ht="15" customHeight="1">
      <c r="B97" s="260"/>
      <c r="C97" s="237" t="s">
        <v>45</v>
      </c>
      <c r="D97" s="237"/>
      <c r="E97" s="237"/>
      <c r="F97" s="258" t="s">
        <v>391</v>
      </c>
      <c r="G97" s="259"/>
      <c r="H97" s="237" t="s">
        <v>429</v>
      </c>
      <c r="I97" s="237" t="s">
        <v>426</v>
      </c>
      <c r="J97" s="237"/>
      <c r="K97" s="249"/>
    </row>
    <row r="98" spans="2:11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pans="2:11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pans="2:11" s="1" customFormat="1" ht="18.75" customHeight="1"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</row>
    <row r="101" spans="2:11" s="1" customFormat="1" ht="7.5" customHeight="1">
      <c r="B101" s="245"/>
      <c r="C101" s="246"/>
      <c r="D101" s="246"/>
      <c r="E101" s="246"/>
      <c r="F101" s="246"/>
      <c r="G101" s="246"/>
      <c r="H101" s="246"/>
      <c r="I101" s="246"/>
      <c r="J101" s="246"/>
      <c r="K101" s="247"/>
    </row>
    <row r="102" spans="2:11" s="1" customFormat="1" ht="45" customHeight="1">
      <c r="B102" s="248"/>
      <c r="C102" s="362" t="s">
        <v>430</v>
      </c>
      <c r="D102" s="362"/>
      <c r="E102" s="362"/>
      <c r="F102" s="362"/>
      <c r="G102" s="362"/>
      <c r="H102" s="362"/>
      <c r="I102" s="362"/>
      <c r="J102" s="362"/>
      <c r="K102" s="249"/>
    </row>
    <row r="103" spans="2:11" s="1" customFormat="1" ht="17.25" customHeight="1">
      <c r="B103" s="248"/>
      <c r="C103" s="250" t="s">
        <v>385</v>
      </c>
      <c r="D103" s="250"/>
      <c r="E103" s="250"/>
      <c r="F103" s="250" t="s">
        <v>386</v>
      </c>
      <c r="G103" s="251"/>
      <c r="H103" s="250" t="s">
        <v>51</v>
      </c>
      <c r="I103" s="250" t="s">
        <v>54</v>
      </c>
      <c r="J103" s="250" t="s">
        <v>387</v>
      </c>
      <c r="K103" s="249"/>
    </row>
    <row r="104" spans="2:11" s="1" customFormat="1" ht="17.25" customHeight="1">
      <c r="B104" s="248"/>
      <c r="C104" s="252" t="s">
        <v>388</v>
      </c>
      <c r="D104" s="252"/>
      <c r="E104" s="252"/>
      <c r="F104" s="253" t="s">
        <v>389</v>
      </c>
      <c r="G104" s="254"/>
      <c r="H104" s="252"/>
      <c r="I104" s="252"/>
      <c r="J104" s="252" t="s">
        <v>390</v>
      </c>
      <c r="K104" s="249"/>
    </row>
    <row r="105" spans="2:11" s="1" customFormat="1" ht="5.25" customHeight="1">
      <c r="B105" s="248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pans="2:11" s="1" customFormat="1" ht="15" customHeight="1">
      <c r="B106" s="248"/>
      <c r="C106" s="237" t="s">
        <v>50</v>
      </c>
      <c r="D106" s="257"/>
      <c r="E106" s="257"/>
      <c r="F106" s="258" t="s">
        <v>391</v>
      </c>
      <c r="G106" s="237"/>
      <c r="H106" s="237" t="s">
        <v>431</v>
      </c>
      <c r="I106" s="237" t="s">
        <v>393</v>
      </c>
      <c r="J106" s="237">
        <v>20</v>
      </c>
      <c r="K106" s="249"/>
    </row>
    <row r="107" spans="2:11" s="1" customFormat="1" ht="15" customHeight="1">
      <c r="B107" s="248"/>
      <c r="C107" s="237" t="s">
        <v>394</v>
      </c>
      <c r="D107" s="237"/>
      <c r="E107" s="237"/>
      <c r="F107" s="258" t="s">
        <v>391</v>
      </c>
      <c r="G107" s="237"/>
      <c r="H107" s="237" t="s">
        <v>431</v>
      </c>
      <c r="I107" s="237" t="s">
        <v>393</v>
      </c>
      <c r="J107" s="237">
        <v>120</v>
      </c>
      <c r="K107" s="249"/>
    </row>
    <row r="108" spans="2:11" s="1" customFormat="1" ht="15" customHeight="1">
      <c r="B108" s="260"/>
      <c r="C108" s="237" t="s">
        <v>396</v>
      </c>
      <c r="D108" s="237"/>
      <c r="E108" s="237"/>
      <c r="F108" s="258" t="s">
        <v>397</v>
      </c>
      <c r="G108" s="237"/>
      <c r="H108" s="237" t="s">
        <v>431</v>
      </c>
      <c r="I108" s="237" t="s">
        <v>393</v>
      </c>
      <c r="J108" s="237">
        <v>50</v>
      </c>
      <c r="K108" s="249"/>
    </row>
    <row r="109" spans="2:11" s="1" customFormat="1" ht="15" customHeight="1">
      <c r="B109" s="260"/>
      <c r="C109" s="237" t="s">
        <v>399</v>
      </c>
      <c r="D109" s="237"/>
      <c r="E109" s="237"/>
      <c r="F109" s="258" t="s">
        <v>391</v>
      </c>
      <c r="G109" s="237"/>
      <c r="H109" s="237" t="s">
        <v>431</v>
      </c>
      <c r="I109" s="237" t="s">
        <v>401</v>
      </c>
      <c r="J109" s="237"/>
      <c r="K109" s="249"/>
    </row>
    <row r="110" spans="2:11" s="1" customFormat="1" ht="15" customHeight="1">
      <c r="B110" s="260"/>
      <c r="C110" s="237" t="s">
        <v>410</v>
      </c>
      <c r="D110" s="237"/>
      <c r="E110" s="237"/>
      <c r="F110" s="258" t="s">
        <v>397</v>
      </c>
      <c r="G110" s="237"/>
      <c r="H110" s="237" t="s">
        <v>431</v>
      </c>
      <c r="I110" s="237" t="s">
        <v>393</v>
      </c>
      <c r="J110" s="237">
        <v>50</v>
      </c>
      <c r="K110" s="249"/>
    </row>
    <row r="111" spans="2:11" s="1" customFormat="1" ht="15" customHeight="1">
      <c r="B111" s="260"/>
      <c r="C111" s="237" t="s">
        <v>418</v>
      </c>
      <c r="D111" s="237"/>
      <c r="E111" s="237"/>
      <c r="F111" s="258" t="s">
        <v>397</v>
      </c>
      <c r="G111" s="237"/>
      <c r="H111" s="237" t="s">
        <v>431</v>
      </c>
      <c r="I111" s="237" t="s">
        <v>393</v>
      </c>
      <c r="J111" s="237">
        <v>50</v>
      </c>
      <c r="K111" s="249"/>
    </row>
    <row r="112" spans="2:11" s="1" customFormat="1" ht="15" customHeight="1">
      <c r="B112" s="260"/>
      <c r="C112" s="237" t="s">
        <v>416</v>
      </c>
      <c r="D112" s="237"/>
      <c r="E112" s="237"/>
      <c r="F112" s="258" t="s">
        <v>397</v>
      </c>
      <c r="G112" s="237"/>
      <c r="H112" s="237" t="s">
        <v>431</v>
      </c>
      <c r="I112" s="237" t="s">
        <v>393</v>
      </c>
      <c r="J112" s="237">
        <v>50</v>
      </c>
      <c r="K112" s="249"/>
    </row>
    <row r="113" spans="2:11" s="1" customFormat="1" ht="15" customHeight="1">
      <c r="B113" s="260"/>
      <c r="C113" s="237" t="s">
        <v>50</v>
      </c>
      <c r="D113" s="237"/>
      <c r="E113" s="237"/>
      <c r="F113" s="258" t="s">
        <v>391</v>
      </c>
      <c r="G113" s="237"/>
      <c r="H113" s="237" t="s">
        <v>432</v>
      </c>
      <c r="I113" s="237" t="s">
        <v>393</v>
      </c>
      <c r="J113" s="237">
        <v>20</v>
      </c>
      <c r="K113" s="249"/>
    </row>
    <row r="114" spans="2:11" s="1" customFormat="1" ht="15" customHeight="1">
      <c r="B114" s="260"/>
      <c r="C114" s="237" t="s">
        <v>433</v>
      </c>
      <c r="D114" s="237"/>
      <c r="E114" s="237"/>
      <c r="F114" s="258" t="s">
        <v>391</v>
      </c>
      <c r="G114" s="237"/>
      <c r="H114" s="237" t="s">
        <v>434</v>
      </c>
      <c r="I114" s="237" t="s">
        <v>393</v>
      </c>
      <c r="J114" s="237">
        <v>120</v>
      </c>
      <c r="K114" s="249"/>
    </row>
    <row r="115" spans="2:11" s="1" customFormat="1" ht="15" customHeight="1">
      <c r="B115" s="260"/>
      <c r="C115" s="237" t="s">
        <v>35</v>
      </c>
      <c r="D115" s="237"/>
      <c r="E115" s="237"/>
      <c r="F115" s="258" t="s">
        <v>391</v>
      </c>
      <c r="G115" s="237"/>
      <c r="H115" s="237" t="s">
        <v>435</v>
      </c>
      <c r="I115" s="237" t="s">
        <v>426</v>
      </c>
      <c r="J115" s="237"/>
      <c r="K115" s="249"/>
    </row>
    <row r="116" spans="2:11" s="1" customFormat="1" ht="15" customHeight="1">
      <c r="B116" s="260"/>
      <c r="C116" s="237" t="s">
        <v>45</v>
      </c>
      <c r="D116" s="237"/>
      <c r="E116" s="237"/>
      <c r="F116" s="258" t="s">
        <v>391</v>
      </c>
      <c r="G116" s="237"/>
      <c r="H116" s="237" t="s">
        <v>436</v>
      </c>
      <c r="I116" s="237" t="s">
        <v>426</v>
      </c>
      <c r="J116" s="237"/>
      <c r="K116" s="249"/>
    </row>
    <row r="117" spans="2:11" s="1" customFormat="1" ht="15" customHeight="1">
      <c r="B117" s="260"/>
      <c r="C117" s="237" t="s">
        <v>54</v>
      </c>
      <c r="D117" s="237"/>
      <c r="E117" s="237"/>
      <c r="F117" s="258" t="s">
        <v>391</v>
      </c>
      <c r="G117" s="237"/>
      <c r="H117" s="237" t="s">
        <v>437</v>
      </c>
      <c r="I117" s="237" t="s">
        <v>438</v>
      </c>
      <c r="J117" s="237"/>
      <c r="K117" s="249"/>
    </row>
    <row r="118" spans="2:11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pans="2:11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pans="2:11" s="1" customFormat="1" ht="18.75" customHeight="1"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</row>
    <row r="121" spans="2:1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pans="2:11" s="1" customFormat="1" ht="45" customHeight="1">
      <c r="B122" s="276"/>
      <c r="C122" s="360" t="s">
        <v>439</v>
      </c>
      <c r="D122" s="360"/>
      <c r="E122" s="360"/>
      <c r="F122" s="360"/>
      <c r="G122" s="360"/>
      <c r="H122" s="360"/>
      <c r="I122" s="360"/>
      <c r="J122" s="360"/>
      <c r="K122" s="277"/>
    </row>
    <row r="123" spans="2:11" s="1" customFormat="1" ht="17.25" customHeight="1">
      <c r="B123" s="278"/>
      <c r="C123" s="250" t="s">
        <v>385</v>
      </c>
      <c r="D123" s="250"/>
      <c r="E123" s="250"/>
      <c r="F123" s="250" t="s">
        <v>386</v>
      </c>
      <c r="G123" s="251"/>
      <c r="H123" s="250" t="s">
        <v>51</v>
      </c>
      <c r="I123" s="250" t="s">
        <v>54</v>
      </c>
      <c r="J123" s="250" t="s">
        <v>387</v>
      </c>
      <c r="K123" s="279"/>
    </row>
    <row r="124" spans="2:11" s="1" customFormat="1" ht="17.25" customHeight="1">
      <c r="B124" s="278"/>
      <c r="C124" s="252" t="s">
        <v>388</v>
      </c>
      <c r="D124" s="252"/>
      <c r="E124" s="252"/>
      <c r="F124" s="253" t="s">
        <v>389</v>
      </c>
      <c r="G124" s="254"/>
      <c r="H124" s="252"/>
      <c r="I124" s="252"/>
      <c r="J124" s="252" t="s">
        <v>390</v>
      </c>
      <c r="K124" s="279"/>
    </row>
    <row r="125" spans="2:11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pans="2:11" s="1" customFormat="1" ht="15" customHeight="1">
      <c r="B126" s="280"/>
      <c r="C126" s="237" t="s">
        <v>394</v>
      </c>
      <c r="D126" s="257"/>
      <c r="E126" s="257"/>
      <c r="F126" s="258" t="s">
        <v>391</v>
      </c>
      <c r="G126" s="237"/>
      <c r="H126" s="237" t="s">
        <v>431</v>
      </c>
      <c r="I126" s="237" t="s">
        <v>393</v>
      </c>
      <c r="J126" s="237">
        <v>120</v>
      </c>
      <c r="K126" s="283"/>
    </row>
    <row r="127" spans="2:11" s="1" customFormat="1" ht="15" customHeight="1">
      <c r="B127" s="280"/>
      <c r="C127" s="237" t="s">
        <v>440</v>
      </c>
      <c r="D127" s="237"/>
      <c r="E127" s="237"/>
      <c r="F127" s="258" t="s">
        <v>391</v>
      </c>
      <c r="G127" s="237"/>
      <c r="H127" s="237" t="s">
        <v>441</v>
      </c>
      <c r="I127" s="237" t="s">
        <v>393</v>
      </c>
      <c r="J127" s="237" t="s">
        <v>442</v>
      </c>
      <c r="K127" s="283"/>
    </row>
    <row r="128" spans="2:11" s="1" customFormat="1" ht="15" customHeight="1">
      <c r="B128" s="280"/>
      <c r="C128" s="237" t="s">
        <v>339</v>
      </c>
      <c r="D128" s="237"/>
      <c r="E128" s="237"/>
      <c r="F128" s="258" t="s">
        <v>391</v>
      </c>
      <c r="G128" s="237"/>
      <c r="H128" s="237" t="s">
        <v>443</v>
      </c>
      <c r="I128" s="237" t="s">
        <v>393</v>
      </c>
      <c r="J128" s="237" t="s">
        <v>442</v>
      </c>
      <c r="K128" s="283"/>
    </row>
    <row r="129" spans="2:11" s="1" customFormat="1" ht="15" customHeight="1">
      <c r="B129" s="280"/>
      <c r="C129" s="237" t="s">
        <v>402</v>
      </c>
      <c r="D129" s="237"/>
      <c r="E129" s="237"/>
      <c r="F129" s="258" t="s">
        <v>397</v>
      </c>
      <c r="G129" s="237"/>
      <c r="H129" s="237" t="s">
        <v>403</v>
      </c>
      <c r="I129" s="237" t="s">
        <v>393</v>
      </c>
      <c r="J129" s="237">
        <v>15</v>
      </c>
      <c r="K129" s="283"/>
    </row>
    <row r="130" spans="2:11" s="1" customFormat="1" ht="15" customHeight="1">
      <c r="B130" s="280"/>
      <c r="C130" s="261" t="s">
        <v>404</v>
      </c>
      <c r="D130" s="261"/>
      <c r="E130" s="261"/>
      <c r="F130" s="262" t="s">
        <v>397</v>
      </c>
      <c r="G130" s="261"/>
      <c r="H130" s="261" t="s">
        <v>405</v>
      </c>
      <c r="I130" s="261" t="s">
        <v>393</v>
      </c>
      <c r="J130" s="261">
        <v>15</v>
      </c>
      <c r="K130" s="283"/>
    </row>
    <row r="131" spans="2:11" s="1" customFormat="1" ht="15" customHeight="1">
      <c r="B131" s="280"/>
      <c r="C131" s="261" t="s">
        <v>406</v>
      </c>
      <c r="D131" s="261"/>
      <c r="E131" s="261"/>
      <c r="F131" s="262" t="s">
        <v>397</v>
      </c>
      <c r="G131" s="261"/>
      <c r="H131" s="261" t="s">
        <v>407</v>
      </c>
      <c r="I131" s="261" t="s">
        <v>393</v>
      </c>
      <c r="J131" s="261">
        <v>20</v>
      </c>
      <c r="K131" s="283"/>
    </row>
    <row r="132" spans="2:11" s="1" customFormat="1" ht="15" customHeight="1">
      <c r="B132" s="280"/>
      <c r="C132" s="261" t="s">
        <v>408</v>
      </c>
      <c r="D132" s="261"/>
      <c r="E132" s="261"/>
      <c r="F132" s="262" t="s">
        <v>397</v>
      </c>
      <c r="G132" s="261"/>
      <c r="H132" s="261" t="s">
        <v>409</v>
      </c>
      <c r="I132" s="261" t="s">
        <v>393</v>
      </c>
      <c r="J132" s="261">
        <v>20</v>
      </c>
      <c r="K132" s="283"/>
    </row>
    <row r="133" spans="2:11" s="1" customFormat="1" ht="15" customHeight="1">
      <c r="B133" s="280"/>
      <c r="C133" s="237" t="s">
        <v>396</v>
      </c>
      <c r="D133" s="237"/>
      <c r="E133" s="237"/>
      <c r="F133" s="258" t="s">
        <v>397</v>
      </c>
      <c r="G133" s="237"/>
      <c r="H133" s="237" t="s">
        <v>431</v>
      </c>
      <c r="I133" s="237" t="s">
        <v>393</v>
      </c>
      <c r="J133" s="237">
        <v>50</v>
      </c>
      <c r="K133" s="283"/>
    </row>
    <row r="134" spans="2:11" s="1" customFormat="1" ht="15" customHeight="1">
      <c r="B134" s="280"/>
      <c r="C134" s="237" t="s">
        <v>410</v>
      </c>
      <c r="D134" s="237"/>
      <c r="E134" s="237"/>
      <c r="F134" s="258" t="s">
        <v>397</v>
      </c>
      <c r="G134" s="237"/>
      <c r="H134" s="237" t="s">
        <v>431</v>
      </c>
      <c r="I134" s="237" t="s">
        <v>393</v>
      </c>
      <c r="J134" s="237">
        <v>50</v>
      </c>
      <c r="K134" s="283"/>
    </row>
    <row r="135" spans="2:11" s="1" customFormat="1" ht="15" customHeight="1">
      <c r="B135" s="280"/>
      <c r="C135" s="237" t="s">
        <v>416</v>
      </c>
      <c r="D135" s="237"/>
      <c r="E135" s="237"/>
      <c r="F135" s="258" t="s">
        <v>397</v>
      </c>
      <c r="G135" s="237"/>
      <c r="H135" s="237" t="s">
        <v>431</v>
      </c>
      <c r="I135" s="237" t="s">
        <v>393</v>
      </c>
      <c r="J135" s="237">
        <v>50</v>
      </c>
      <c r="K135" s="283"/>
    </row>
    <row r="136" spans="2:11" s="1" customFormat="1" ht="15" customHeight="1">
      <c r="B136" s="280"/>
      <c r="C136" s="237" t="s">
        <v>418</v>
      </c>
      <c r="D136" s="237"/>
      <c r="E136" s="237"/>
      <c r="F136" s="258" t="s">
        <v>397</v>
      </c>
      <c r="G136" s="237"/>
      <c r="H136" s="237" t="s">
        <v>431</v>
      </c>
      <c r="I136" s="237" t="s">
        <v>393</v>
      </c>
      <c r="J136" s="237">
        <v>50</v>
      </c>
      <c r="K136" s="283"/>
    </row>
    <row r="137" spans="2:11" s="1" customFormat="1" ht="15" customHeight="1">
      <c r="B137" s="280"/>
      <c r="C137" s="237" t="s">
        <v>419</v>
      </c>
      <c r="D137" s="237"/>
      <c r="E137" s="237"/>
      <c r="F137" s="258" t="s">
        <v>397</v>
      </c>
      <c r="G137" s="237"/>
      <c r="H137" s="237" t="s">
        <v>444</v>
      </c>
      <c r="I137" s="237" t="s">
        <v>393</v>
      </c>
      <c r="J137" s="237">
        <v>255</v>
      </c>
      <c r="K137" s="283"/>
    </row>
    <row r="138" spans="2:11" s="1" customFormat="1" ht="15" customHeight="1">
      <c r="B138" s="280"/>
      <c r="C138" s="237" t="s">
        <v>421</v>
      </c>
      <c r="D138" s="237"/>
      <c r="E138" s="237"/>
      <c r="F138" s="258" t="s">
        <v>391</v>
      </c>
      <c r="G138" s="237"/>
      <c r="H138" s="237" t="s">
        <v>445</v>
      </c>
      <c r="I138" s="237" t="s">
        <v>423</v>
      </c>
      <c r="J138" s="237"/>
      <c r="K138" s="283"/>
    </row>
    <row r="139" spans="2:11" s="1" customFormat="1" ht="15" customHeight="1">
      <c r="B139" s="280"/>
      <c r="C139" s="237" t="s">
        <v>424</v>
      </c>
      <c r="D139" s="237"/>
      <c r="E139" s="237"/>
      <c r="F139" s="258" t="s">
        <v>391</v>
      </c>
      <c r="G139" s="237"/>
      <c r="H139" s="237" t="s">
        <v>446</v>
      </c>
      <c r="I139" s="237" t="s">
        <v>426</v>
      </c>
      <c r="J139" s="237"/>
      <c r="K139" s="283"/>
    </row>
    <row r="140" spans="2:11" s="1" customFormat="1" ht="15" customHeight="1">
      <c r="B140" s="280"/>
      <c r="C140" s="237" t="s">
        <v>427</v>
      </c>
      <c r="D140" s="237"/>
      <c r="E140" s="237"/>
      <c r="F140" s="258" t="s">
        <v>391</v>
      </c>
      <c r="G140" s="237"/>
      <c r="H140" s="237" t="s">
        <v>427</v>
      </c>
      <c r="I140" s="237" t="s">
        <v>426</v>
      </c>
      <c r="J140" s="237"/>
      <c r="K140" s="283"/>
    </row>
    <row r="141" spans="2:11" s="1" customFormat="1" ht="15" customHeight="1">
      <c r="B141" s="280"/>
      <c r="C141" s="237" t="s">
        <v>35</v>
      </c>
      <c r="D141" s="237"/>
      <c r="E141" s="237"/>
      <c r="F141" s="258" t="s">
        <v>391</v>
      </c>
      <c r="G141" s="237"/>
      <c r="H141" s="237" t="s">
        <v>447</v>
      </c>
      <c r="I141" s="237" t="s">
        <v>426</v>
      </c>
      <c r="J141" s="237"/>
      <c r="K141" s="283"/>
    </row>
    <row r="142" spans="2:11" s="1" customFormat="1" ht="15" customHeight="1">
      <c r="B142" s="280"/>
      <c r="C142" s="237" t="s">
        <v>448</v>
      </c>
      <c r="D142" s="237"/>
      <c r="E142" s="237"/>
      <c r="F142" s="258" t="s">
        <v>391</v>
      </c>
      <c r="G142" s="237"/>
      <c r="H142" s="237" t="s">
        <v>449</v>
      </c>
      <c r="I142" s="237" t="s">
        <v>426</v>
      </c>
      <c r="J142" s="237"/>
      <c r="K142" s="283"/>
    </row>
    <row r="143" spans="2:11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pans="2:11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pans="2:11" s="1" customFormat="1" ht="18.75" customHeight="1"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</row>
    <row r="146" spans="2:11" s="1" customFormat="1" ht="7.5" customHeight="1">
      <c r="B146" s="245"/>
      <c r="C146" s="246"/>
      <c r="D146" s="246"/>
      <c r="E146" s="246"/>
      <c r="F146" s="246"/>
      <c r="G146" s="246"/>
      <c r="H146" s="246"/>
      <c r="I146" s="246"/>
      <c r="J146" s="246"/>
      <c r="K146" s="247"/>
    </row>
    <row r="147" spans="2:11" s="1" customFormat="1" ht="45" customHeight="1">
      <c r="B147" s="248"/>
      <c r="C147" s="362" t="s">
        <v>450</v>
      </c>
      <c r="D147" s="362"/>
      <c r="E147" s="362"/>
      <c r="F147" s="362"/>
      <c r="G147" s="362"/>
      <c r="H147" s="362"/>
      <c r="I147" s="362"/>
      <c r="J147" s="362"/>
      <c r="K147" s="249"/>
    </row>
    <row r="148" spans="2:11" s="1" customFormat="1" ht="17.25" customHeight="1">
      <c r="B148" s="248"/>
      <c r="C148" s="250" t="s">
        <v>385</v>
      </c>
      <c r="D148" s="250"/>
      <c r="E148" s="250"/>
      <c r="F148" s="250" t="s">
        <v>386</v>
      </c>
      <c r="G148" s="251"/>
      <c r="H148" s="250" t="s">
        <v>51</v>
      </c>
      <c r="I148" s="250" t="s">
        <v>54</v>
      </c>
      <c r="J148" s="250" t="s">
        <v>387</v>
      </c>
      <c r="K148" s="249"/>
    </row>
    <row r="149" spans="2:11" s="1" customFormat="1" ht="17.25" customHeight="1">
      <c r="B149" s="248"/>
      <c r="C149" s="252" t="s">
        <v>388</v>
      </c>
      <c r="D149" s="252"/>
      <c r="E149" s="252"/>
      <c r="F149" s="253" t="s">
        <v>389</v>
      </c>
      <c r="G149" s="254"/>
      <c r="H149" s="252"/>
      <c r="I149" s="252"/>
      <c r="J149" s="252" t="s">
        <v>390</v>
      </c>
      <c r="K149" s="249"/>
    </row>
    <row r="150" spans="2:11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pans="2:11" s="1" customFormat="1" ht="15" customHeight="1">
      <c r="B151" s="260"/>
      <c r="C151" s="287" t="s">
        <v>394</v>
      </c>
      <c r="D151" s="237"/>
      <c r="E151" s="237"/>
      <c r="F151" s="288" t="s">
        <v>391</v>
      </c>
      <c r="G151" s="237"/>
      <c r="H151" s="287" t="s">
        <v>431</v>
      </c>
      <c r="I151" s="287" t="s">
        <v>393</v>
      </c>
      <c r="J151" s="287">
        <v>120</v>
      </c>
      <c r="K151" s="283"/>
    </row>
    <row r="152" spans="2:11" s="1" customFormat="1" ht="15" customHeight="1">
      <c r="B152" s="260"/>
      <c r="C152" s="287" t="s">
        <v>440</v>
      </c>
      <c r="D152" s="237"/>
      <c r="E152" s="237"/>
      <c r="F152" s="288" t="s">
        <v>391</v>
      </c>
      <c r="G152" s="237"/>
      <c r="H152" s="287" t="s">
        <v>451</v>
      </c>
      <c r="I152" s="287" t="s">
        <v>393</v>
      </c>
      <c r="J152" s="287" t="s">
        <v>442</v>
      </c>
      <c r="K152" s="283"/>
    </row>
    <row r="153" spans="2:11" s="1" customFormat="1" ht="15" customHeight="1">
      <c r="B153" s="260"/>
      <c r="C153" s="287" t="s">
        <v>339</v>
      </c>
      <c r="D153" s="237"/>
      <c r="E153" s="237"/>
      <c r="F153" s="288" t="s">
        <v>391</v>
      </c>
      <c r="G153" s="237"/>
      <c r="H153" s="287" t="s">
        <v>452</v>
      </c>
      <c r="I153" s="287" t="s">
        <v>393</v>
      </c>
      <c r="J153" s="287" t="s">
        <v>442</v>
      </c>
      <c r="K153" s="283"/>
    </row>
    <row r="154" spans="2:11" s="1" customFormat="1" ht="15" customHeight="1">
      <c r="B154" s="260"/>
      <c r="C154" s="287" t="s">
        <v>396</v>
      </c>
      <c r="D154" s="237"/>
      <c r="E154" s="237"/>
      <c r="F154" s="288" t="s">
        <v>397</v>
      </c>
      <c r="G154" s="237"/>
      <c r="H154" s="287" t="s">
        <v>431</v>
      </c>
      <c r="I154" s="287" t="s">
        <v>393</v>
      </c>
      <c r="J154" s="287">
        <v>50</v>
      </c>
      <c r="K154" s="283"/>
    </row>
    <row r="155" spans="2:11" s="1" customFormat="1" ht="15" customHeight="1">
      <c r="B155" s="260"/>
      <c r="C155" s="287" t="s">
        <v>399</v>
      </c>
      <c r="D155" s="237"/>
      <c r="E155" s="237"/>
      <c r="F155" s="288" t="s">
        <v>391</v>
      </c>
      <c r="G155" s="237"/>
      <c r="H155" s="287" t="s">
        <v>431</v>
      </c>
      <c r="I155" s="287" t="s">
        <v>401</v>
      </c>
      <c r="J155" s="287"/>
      <c r="K155" s="283"/>
    </row>
    <row r="156" spans="2:11" s="1" customFormat="1" ht="15" customHeight="1">
      <c r="B156" s="260"/>
      <c r="C156" s="287" t="s">
        <v>410</v>
      </c>
      <c r="D156" s="237"/>
      <c r="E156" s="237"/>
      <c r="F156" s="288" t="s">
        <v>397</v>
      </c>
      <c r="G156" s="237"/>
      <c r="H156" s="287" t="s">
        <v>431</v>
      </c>
      <c r="I156" s="287" t="s">
        <v>393</v>
      </c>
      <c r="J156" s="287">
        <v>50</v>
      </c>
      <c r="K156" s="283"/>
    </row>
    <row r="157" spans="2:11" s="1" customFormat="1" ht="15" customHeight="1">
      <c r="B157" s="260"/>
      <c r="C157" s="287" t="s">
        <v>418</v>
      </c>
      <c r="D157" s="237"/>
      <c r="E157" s="237"/>
      <c r="F157" s="288" t="s">
        <v>397</v>
      </c>
      <c r="G157" s="237"/>
      <c r="H157" s="287" t="s">
        <v>431</v>
      </c>
      <c r="I157" s="287" t="s">
        <v>393</v>
      </c>
      <c r="J157" s="287">
        <v>50</v>
      </c>
      <c r="K157" s="283"/>
    </row>
    <row r="158" spans="2:11" s="1" customFormat="1" ht="15" customHeight="1">
      <c r="B158" s="260"/>
      <c r="C158" s="287" t="s">
        <v>416</v>
      </c>
      <c r="D158" s="237"/>
      <c r="E158" s="237"/>
      <c r="F158" s="288" t="s">
        <v>397</v>
      </c>
      <c r="G158" s="237"/>
      <c r="H158" s="287" t="s">
        <v>431</v>
      </c>
      <c r="I158" s="287" t="s">
        <v>393</v>
      </c>
      <c r="J158" s="287">
        <v>50</v>
      </c>
      <c r="K158" s="283"/>
    </row>
    <row r="159" spans="2:11" s="1" customFormat="1" ht="15" customHeight="1">
      <c r="B159" s="260"/>
      <c r="C159" s="287" t="s">
        <v>79</v>
      </c>
      <c r="D159" s="237"/>
      <c r="E159" s="237"/>
      <c r="F159" s="288" t="s">
        <v>391</v>
      </c>
      <c r="G159" s="237"/>
      <c r="H159" s="287" t="s">
        <v>453</v>
      </c>
      <c r="I159" s="287" t="s">
        <v>393</v>
      </c>
      <c r="J159" s="287" t="s">
        <v>454</v>
      </c>
      <c r="K159" s="283"/>
    </row>
    <row r="160" spans="2:11" s="1" customFormat="1" ht="15" customHeight="1">
      <c r="B160" s="260"/>
      <c r="C160" s="287" t="s">
        <v>455</v>
      </c>
      <c r="D160" s="237"/>
      <c r="E160" s="237"/>
      <c r="F160" s="288" t="s">
        <v>391</v>
      </c>
      <c r="G160" s="237"/>
      <c r="H160" s="287" t="s">
        <v>456</v>
      </c>
      <c r="I160" s="287" t="s">
        <v>426</v>
      </c>
      <c r="J160" s="287"/>
      <c r="K160" s="283"/>
    </row>
    <row r="161" spans="2:1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pans="2:11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pans="2:11" s="1" customFormat="1" ht="18.75" customHeight="1"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</row>
    <row r="164" spans="2:11" s="1" customFormat="1" ht="7.5" customHeight="1">
      <c r="B164" s="226"/>
      <c r="C164" s="227"/>
      <c r="D164" s="227"/>
      <c r="E164" s="227"/>
      <c r="F164" s="227"/>
      <c r="G164" s="227"/>
      <c r="H164" s="227"/>
      <c r="I164" s="227"/>
      <c r="J164" s="227"/>
      <c r="K164" s="228"/>
    </row>
    <row r="165" spans="2:11" s="1" customFormat="1" ht="45" customHeight="1">
      <c r="B165" s="229"/>
      <c r="C165" s="360" t="s">
        <v>457</v>
      </c>
      <c r="D165" s="360"/>
      <c r="E165" s="360"/>
      <c r="F165" s="360"/>
      <c r="G165" s="360"/>
      <c r="H165" s="360"/>
      <c r="I165" s="360"/>
      <c r="J165" s="360"/>
      <c r="K165" s="230"/>
    </row>
    <row r="166" spans="2:11" s="1" customFormat="1" ht="17.25" customHeight="1">
      <c r="B166" s="229"/>
      <c r="C166" s="250" t="s">
        <v>385</v>
      </c>
      <c r="D166" s="250"/>
      <c r="E166" s="250"/>
      <c r="F166" s="250" t="s">
        <v>386</v>
      </c>
      <c r="G166" s="292"/>
      <c r="H166" s="293" t="s">
        <v>51</v>
      </c>
      <c r="I166" s="293" t="s">
        <v>54</v>
      </c>
      <c r="J166" s="250" t="s">
        <v>387</v>
      </c>
      <c r="K166" s="230"/>
    </row>
    <row r="167" spans="2:11" s="1" customFormat="1" ht="17.25" customHeight="1">
      <c r="B167" s="231"/>
      <c r="C167" s="252" t="s">
        <v>388</v>
      </c>
      <c r="D167" s="252"/>
      <c r="E167" s="252"/>
      <c r="F167" s="253" t="s">
        <v>389</v>
      </c>
      <c r="G167" s="294"/>
      <c r="H167" s="295"/>
      <c r="I167" s="295"/>
      <c r="J167" s="252" t="s">
        <v>390</v>
      </c>
      <c r="K167" s="232"/>
    </row>
    <row r="168" spans="2:11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pans="2:11" s="1" customFormat="1" ht="15" customHeight="1">
      <c r="B169" s="260"/>
      <c r="C169" s="237" t="s">
        <v>394</v>
      </c>
      <c r="D169" s="237"/>
      <c r="E169" s="237"/>
      <c r="F169" s="258" t="s">
        <v>391</v>
      </c>
      <c r="G169" s="237"/>
      <c r="H169" s="237" t="s">
        <v>431</v>
      </c>
      <c r="I169" s="237" t="s">
        <v>393</v>
      </c>
      <c r="J169" s="237">
        <v>120</v>
      </c>
      <c r="K169" s="283"/>
    </row>
    <row r="170" spans="2:11" s="1" customFormat="1" ht="15" customHeight="1">
      <c r="B170" s="260"/>
      <c r="C170" s="237" t="s">
        <v>440</v>
      </c>
      <c r="D170" s="237"/>
      <c r="E170" s="237"/>
      <c r="F170" s="258" t="s">
        <v>391</v>
      </c>
      <c r="G170" s="237"/>
      <c r="H170" s="237" t="s">
        <v>441</v>
      </c>
      <c r="I170" s="237" t="s">
        <v>393</v>
      </c>
      <c r="J170" s="237" t="s">
        <v>442</v>
      </c>
      <c r="K170" s="283"/>
    </row>
    <row r="171" spans="2:11" s="1" customFormat="1" ht="15" customHeight="1">
      <c r="B171" s="260"/>
      <c r="C171" s="237" t="s">
        <v>339</v>
      </c>
      <c r="D171" s="237"/>
      <c r="E171" s="237"/>
      <c r="F171" s="258" t="s">
        <v>391</v>
      </c>
      <c r="G171" s="237"/>
      <c r="H171" s="237" t="s">
        <v>458</v>
      </c>
      <c r="I171" s="237" t="s">
        <v>393</v>
      </c>
      <c r="J171" s="237" t="s">
        <v>442</v>
      </c>
      <c r="K171" s="283"/>
    </row>
    <row r="172" spans="2:11" s="1" customFormat="1" ht="15" customHeight="1">
      <c r="B172" s="260"/>
      <c r="C172" s="237" t="s">
        <v>396</v>
      </c>
      <c r="D172" s="237"/>
      <c r="E172" s="237"/>
      <c r="F172" s="258" t="s">
        <v>397</v>
      </c>
      <c r="G172" s="237"/>
      <c r="H172" s="237" t="s">
        <v>458</v>
      </c>
      <c r="I172" s="237" t="s">
        <v>393</v>
      </c>
      <c r="J172" s="237">
        <v>50</v>
      </c>
      <c r="K172" s="283"/>
    </row>
    <row r="173" spans="2:11" s="1" customFormat="1" ht="15" customHeight="1">
      <c r="B173" s="260"/>
      <c r="C173" s="237" t="s">
        <v>399</v>
      </c>
      <c r="D173" s="237"/>
      <c r="E173" s="237"/>
      <c r="F173" s="258" t="s">
        <v>391</v>
      </c>
      <c r="G173" s="237"/>
      <c r="H173" s="237" t="s">
        <v>458</v>
      </c>
      <c r="I173" s="237" t="s">
        <v>401</v>
      </c>
      <c r="J173" s="237"/>
      <c r="K173" s="283"/>
    </row>
    <row r="174" spans="2:11" s="1" customFormat="1" ht="15" customHeight="1">
      <c r="B174" s="260"/>
      <c r="C174" s="237" t="s">
        <v>410</v>
      </c>
      <c r="D174" s="237"/>
      <c r="E174" s="237"/>
      <c r="F174" s="258" t="s">
        <v>397</v>
      </c>
      <c r="G174" s="237"/>
      <c r="H174" s="237" t="s">
        <v>458</v>
      </c>
      <c r="I174" s="237" t="s">
        <v>393</v>
      </c>
      <c r="J174" s="237">
        <v>50</v>
      </c>
      <c r="K174" s="283"/>
    </row>
    <row r="175" spans="2:11" s="1" customFormat="1" ht="15" customHeight="1">
      <c r="B175" s="260"/>
      <c r="C175" s="237" t="s">
        <v>418</v>
      </c>
      <c r="D175" s="237"/>
      <c r="E175" s="237"/>
      <c r="F175" s="258" t="s">
        <v>397</v>
      </c>
      <c r="G175" s="237"/>
      <c r="H175" s="237" t="s">
        <v>458</v>
      </c>
      <c r="I175" s="237" t="s">
        <v>393</v>
      </c>
      <c r="J175" s="237">
        <v>50</v>
      </c>
      <c r="K175" s="283"/>
    </row>
    <row r="176" spans="2:11" s="1" customFormat="1" ht="15" customHeight="1">
      <c r="B176" s="260"/>
      <c r="C176" s="237" t="s">
        <v>416</v>
      </c>
      <c r="D176" s="237"/>
      <c r="E176" s="237"/>
      <c r="F176" s="258" t="s">
        <v>397</v>
      </c>
      <c r="G176" s="237"/>
      <c r="H176" s="237" t="s">
        <v>458</v>
      </c>
      <c r="I176" s="237" t="s">
        <v>393</v>
      </c>
      <c r="J176" s="237">
        <v>50</v>
      </c>
      <c r="K176" s="283"/>
    </row>
    <row r="177" spans="2:11" s="1" customFormat="1" ht="15" customHeight="1">
      <c r="B177" s="260"/>
      <c r="C177" s="237" t="s">
        <v>89</v>
      </c>
      <c r="D177" s="237"/>
      <c r="E177" s="237"/>
      <c r="F177" s="258" t="s">
        <v>391</v>
      </c>
      <c r="G177" s="237"/>
      <c r="H177" s="237" t="s">
        <v>459</v>
      </c>
      <c r="I177" s="237" t="s">
        <v>460</v>
      </c>
      <c r="J177" s="237"/>
      <c r="K177" s="283"/>
    </row>
    <row r="178" spans="2:11" s="1" customFormat="1" ht="15" customHeight="1">
      <c r="B178" s="260"/>
      <c r="C178" s="237" t="s">
        <v>54</v>
      </c>
      <c r="D178" s="237"/>
      <c r="E178" s="237"/>
      <c r="F178" s="258" t="s">
        <v>391</v>
      </c>
      <c r="G178" s="237"/>
      <c r="H178" s="237" t="s">
        <v>461</v>
      </c>
      <c r="I178" s="237" t="s">
        <v>462</v>
      </c>
      <c r="J178" s="237">
        <v>1</v>
      </c>
      <c r="K178" s="283"/>
    </row>
    <row r="179" spans="2:11" s="1" customFormat="1" ht="15" customHeight="1">
      <c r="B179" s="260"/>
      <c r="C179" s="237" t="s">
        <v>50</v>
      </c>
      <c r="D179" s="237"/>
      <c r="E179" s="237"/>
      <c r="F179" s="258" t="s">
        <v>391</v>
      </c>
      <c r="G179" s="237"/>
      <c r="H179" s="237" t="s">
        <v>463</v>
      </c>
      <c r="I179" s="237" t="s">
        <v>393</v>
      </c>
      <c r="J179" s="237">
        <v>20</v>
      </c>
      <c r="K179" s="283"/>
    </row>
    <row r="180" spans="2:11" s="1" customFormat="1" ht="15" customHeight="1">
      <c r="B180" s="260"/>
      <c r="C180" s="237" t="s">
        <v>51</v>
      </c>
      <c r="D180" s="237"/>
      <c r="E180" s="237"/>
      <c r="F180" s="258" t="s">
        <v>391</v>
      </c>
      <c r="G180" s="237"/>
      <c r="H180" s="237" t="s">
        <v>464</v>
      </c>
      <c r="I180" s="237" t="s">
        <v>393</v>
      </c>
      <c r="J180" s="237">
        <v>255</v>
      </c>
      <c r="K180" s="283"/>
    </row>
    <row r="181" spans="2:11" s="1" customFormat="1" ht="15" customHeight="1">
      <c r="B181" s="260"/>
      <c r="C181" s="237" t="s">
        <v>90</v>
      </c>
      <c r="D181" s="237"/>
      <c r="E181" s="237"/>
      <c r="F181" s="258" t="s">
        <v>391</v>
      </c>
      <c r="G181" s="237"/>
      <c r="H181" s="237" t="s">
        <v>355</v>
      </c>
      <c r="I181" s="237" t="s">
        <v>393</v>
      </c>
      <c r="J181" s="237">
        <v>10</v>
      </c>
      <c r="K181" s="283"/>
    </row>
    <row r="182" spans="2:11" s="1" customFormat="1" ht="15" customHeight="1">
      <c r="B182" s="260"/>
      <c r="C182" s="237" t="s">
        <v>91</v>
      </c>
      <c r="D182" s="237"/>
      <c r="E182" s="237"/>
      <c r="F182" s="258" t="s">
        <v>391</v>
      </c>
      <c r="G182" s="237"/>
      <c r="H182" s="237" t="s">
        <v>465</v>
      </c>
      <c r="I182" s="237" t="s">
        <v>426</v>
      </c>
      <c r="J182" s="237"/>
      <c r="K182" s="283"/>
    </row>
    <row r="183" spans="2:11" s="1" customFormat="1" ht="15" customHeight="1">
      <c r="B183" s="260"/>
      <c r="C183" s="237" t="s">
        <v>466</v>
      </c>
      <c r="D183" s="237"/>
      <c r="E183" s="237"/>
      <c r="F183" s="258" t="s">
        <v>391</v>
      </c>
      <c r="G183" s="237"/>
      <c r="H183" s="237" t="s">
        <v>467</v>
      </c>
      <c r="I183" s="237" t="s">
        <v>426</v>
      </c>
      <c r="J183" s="237"/>
      <c r="K183" s="283"/>
    </row>
    <row r="184" spans="2:11" s="1" customFormat="1" ht="15" customHeight="1">
      <c r="B184" s="260"/>
      <c r="C184" s="237" t="s">
        <v>455</v>
      </c>
      <c r="D184" s="237"/>
      <c r="E184" s="237"/>
      <c r="F184" s="258" t="s">
        <v>391</v>
      </c>
      <c r="G184" s="237"/>
      <c r="H184" s="237" t="s">
        <v>468</v>
      </c>
      <c r="I184" s="237" t="s">
        <v>426</v>
      </c>
      <c r="J184" s="237"/>
      <c r="K184" s="283"/>
    </row>
    <row r="185" spans="2:11" s="1" customFormat="1" ht="15" customHeight="1">
      <c r="B185" s="260"/>
      <c r="C185" s="237" t="s">
        <v>93</v>
      </c>
      <c r="D185" s="237"/>
      <c r="E185" s="237"/>
      <c r="F185" s="258" t="s">
        <v>397</v>
      </c>
      <c r="G185" s="237"/>
      <c r="H185" s="237" t="s">
        <v>469</v>
      </c>
      <c r="I185" s="237" t="s">
        <v>393</v>
      </c>
      <c r="J185" s="237">
        <v>50</v>
      </c>
      <c r="K185" s="283"/>
    </row>
    <row r="186" spans="2:11" s="1" customFormat="1" ht="15" customHeight="1">
      <c r="B186" s="260"/>
      <c r="C186" s="237" t="s">
        <v>470</v>
      </c>
      <c r="D186" s="237"/>
      <c r="E186" s="237"/>
      <c r="F186" s="258" t="s">
        <v>397</v>
      </c>
      <c r="G186" s="237"/>
      <c r="H186" s="237" t="s">
        <v>471</v>
      </c>
      <c r="I186" s="237" t="s">
        <v>472</v>
      </c>
      <c r="J186" s="237"/>
      <c r="K186" s="283"/>
    </row>
    <row r="187" spans="2:11" s="1" customFormat="1" ht="15" customHeight="1">
      <c r="B187" s="260"/>
      <c r="C187" s="237" t="s">
        <v>473</v>
      </c>
      <c r="D187" s="237"/>
      <c r="E187" s="237"/>
      <c r="F187" s="258" t="s">
        <v>397</v>
      </c>
      <c r="G187" s="237"/>
      <c r="H187" s="237" t="s">
        <v>474</v>
      </c>
      <c r="I187" s="237" t="s">
        <v>472</v>
      </c>
      <c r="J187" s="237"/>
      <c r="K187" s="283"/>
    </row>
    <row r="188" spans="2:11" s="1" customFormat="1" ht="15" customHeight="1">
      <c r="B188" s="260"/>
      <c r="C188" s="237" t="s">
        <v>475</v>
      </c>
      <c r="D188" s="237"/>
      <c r="E188" s="237"/>
      <c r="F188" s="258" t="s">
        <v>397</v>
      </c>
      <c r="G188" s="237"/>
      <c r="H188" s="237" t="s">
        <v>476</v>
      </c>
      <c r="I188" s="237" t="s">
        <v>472</v>
      </c>
      <c r="J188" s="237"/>
      <c r="K188" s="283"/>
    </row>
    <row r="189" spans="2:11" s="1" customFormat="1" ht="15" customHeight="1">
      <c r="B189" s="260"/>
      <c r="C189" s="296" t="s">
        <v>477</v>
      </c>
      <c r="D189" s="237"/>
      <c r="E189" s="237"/>
      <c r="F189" s="258" t="s">
        <v>397</v>
      </c>
      <c r="G189" s="237"/>
      <c r="H189" s="237" t="s">
        <v>478</v>
      </c>
      <c r="I189" s="237" t="s">
        <v>479</v>
      </c>
      <c r="J189" s="297" t="s">
        <v>480</v>
      </c>
      <c r="K189" s="283"/>
    </row>
    <row r="190" spans="2:11" s="16" customFormat="1" ht="15" customHeight="1">
      <c r="B190" s="298"/>
      <c r="C190" s="299" t="s">
        <v>481</v>
      </c>
      <c r="D190" s="300"/>
      <c r="E190" s="300"/>
      <c r="F190" s="301" t="s">
        <v>397</v>
      </c>
      <c r="G190" s="300"/>
      <c r="H190" s="300" t="s">
        <v>482</v>
      </c>
      <c r="I190" s="300" t="s">
        <v>479</v>
      </c>
      <c r="J190" s="302" t="s">
        <v>480</v>
      </c>
      <c r="K190" s="303"/>
    </row>
    <row r="191" spans="2:11" s="1" customFormat="1" ht="15" customHeight="1">
      <c r="B191" s="260"/>
      <c r="C191" s="296" t="s">
        <v>39</v>
      </c>
      <c r="D191" s="237"/>
      <c r="E191" s="237"/>
      <c r="F191" s="258" t="s">
        <v>391</v>
      </c>
      <c r="G191" s="237"/>
      <c r="H191" s="234" t="s">
        <v>483</v>
      </c>
      <c r="I191" s="237" t="s">
        <v>484</v>
      </c>
      <c r="J191" s="237"/>
      <c r="K191" s="283"/>
    </row>
    <row r="192" spans="2:11" s="1" customFormat="1" ht="15" customHeight="1">
      <c r="B192" s="260"/>
      <c r="C192" s="296" t="s">
        <v>485</v>
      </c>
      <c r="D192" s="237"/>
      <c r="E192" s="237"/>
      <c r="F192" s="258" t="s">
        <v>391</v>
      </c>
      <c r="G192" s="237"/>
      <c r="H192" s="237" t="s">
        <v>486</v>
      </c>
      <c r="I192" s="237" t="s">
        <v>426</v>
      </c>
      <c r="J192" s="237"/>
      <c r="K192" s="283"/>
    </row>
    <row r="193" spans="2:11" s="1" customFormat="1" ht="15" customHeight="1">
      <c r="B193" s="260"/>
      <c r="C193" s="296" t="s">
        <v>487</v>
      </c>
      <c r="D193" s="237"/>
      <c r="E193" s="237"/>
      <c r="F193" s="258" t="s">
        <v>391</v>
      </c>
      <c r="G193" s="237"/>
      <c r="H193" s="237" t="s">
        <v>488</v>
      </c>
      <c r="I193" s="237" t="s">
        <v>426</v>
      </c>
      <c r="J193" s="237"/>
      <c r="K193" s="283"/>
    </row>
    <row r="194" spans="2:11" s="1" customFormat="1" ht="15" customHeight="1">
      <c r="B194" s="260"/>
      <c r="C194" s="296" t="s">
        <v>489</v>
      </c>
      <c r="D194" s="237"/>
      <c r="E194" s="237"/>
      <c r="F194" s="258" t="s">
        <v>397</v>
      </c>
      <c r="G194" s="237"/>
      <c r="H194" s="237" t="s">
        <v>490</v>
      </c>
      <c r="I194" s="237" t="s">
        <v>426</v>
      </c>
      <c r="J194" s="237"/>
      <c r="K194" s="283"/>
    </row>
    <row r="195" spans="2:11" s="1" customFormat="1" ht="15" customHeight="1">
      <c r="B195" s="289"/>
      <c r="C195" s="304"/>
      <c r="D195" s="269"/>
      <c r="E195" s="269"/>
      <c r="F195" s="269"/>
      <c r="G195" s="269"/>
      <c r="H195" s="269"/>
      <c r="I195" s="269"/>
      <c r="J195" s="269"/>
      <c r="K195" s="290"/>
    </row>
    <row r="196" spans="2:11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pans="2:11" s="1" customFormat="1" ht="18.75" customHeight="1">
      <c r="B197" s="271"/>
      <c r="C197" s="281"/>
      <c r="D197" s="281"/>
      <c r="E197" s="281"/>
      <c r="F197" s="291"/>
      <c r="G197" s="281"/>
      <c r="H197" s="281"/>
      <c r="I197" s="281"/>
      <c r="J197" s="281"/>
      <c r="K197" s="271"/>
    </row>
    <row r="198" spans="2:11" s="1" customFormat="1" ht="18.75" customHeight="1"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</row>
    <row r="199" spans="2:11" s="1" customFormat="1" ht="13.5">
      <c r="B199" s="226"/>
      <c r="C199" s="227"/>
      <c r="D199" s="227"/>
      <c r="E199" s="227"/>
      <c r="F199" s="227"/>
      <c r="G199" s="227"/>
      <c r="H199" s="227"/>
      <c r="I199" s="227"/>
      <c r="J199" s="227"/>
      <c r="K199" s="228"/>
    </row>
    <row r="200" spans="2:11" s="1" customFormat="1" ht="21">
      <c r="B200" s="229"/>
      <c r="C200" s="360" t="s">
        <v>491</v>
      </c>
      <c r="D200" s="360"/>
      <c r="E200" s="360"/>
      <c r="F200" s="360"/>
      <c r="G200" s="360"/>
      <c r="H200" s="360"/>
      <c r="I200" s="360"/>
      <c r="J200" s="360"/>
      <c r="K200" s="230"/>
    </row>
    <row r="201" spans="2:11" s="1" customFormat="1" ht="25.5" customHeight="1">
      <c r="B201" s="229"/>
      <c r="C201" s="305" t="s">
        <v>492</v>
      </c>
      <c r="D201" s="305"/>
      <c r="E201" s="305"/>
      <c r="F201" s="305" t="s">
        <v>493</v>
      </c>
      <c r="G201" s="306"/>
      <c r="H201" s="363" t="s">
        <v>494</v>
      </c>
      <c r="I201" s="363"/>
      <c r="J201" s="363"/>
      <c r="K201" s="230"/>
    </row>
    <row r="202" spans="2:11" s="1" customFormat="1" ht="5.25" customHeight="1">
      <c r="B202" s="260"/>
      <c r="C202" s="255"/>
      <c r="D202" s="255"/>
      <c r="E202" s="255"/>
      <c r="F202" s="255"/>
      <c r="G202" s="281"/>
      <c r="H202" s="255"/>
      <c r="I202" s="255"/>
      <c r="J202" s="255"/>
      <c r="K202" s="283"/>
    </row>
    <row r="203" spans="2:11" s="1" customFormat="1" ht="15" customHeight="1">
      <c r="B203" s="260"/>
      <c r="C203" s="237" t="s">
        <v>484</v>
      </c>
      <c r="D203" s="237"/>
      <c r="E203" s="237"/>
      <c r="F203" s="258" t="s">
        <v>40</v>
      </c>
      <c r="G203" s="237"/>
      <c r="H203" s="364" t="s">
        <v>495</v>
      </c>
      <c r="I203" s="364"/>
      <c r="J203" s="364"/>
      <c r="K203" s="283"/>
    </row>
    <row r="204" spans="2:11" s="1" customFormat="1" ht="15" customHeight="1">
      <c r="B204" s="260"/>
      <c r="C204" s="237"/>
      <c r="D204" s="237"/>
      <c r="E204" s="237"/>
      <c r="F204" s="258" t="s">
        <v>41</v>
      </c>
      <c r="G204" s="237"/>
      <c r="H204" s="364" t="s">
        <v>496</v>
      </c>
      <c r="I204" s="364"/>
      <c r="J204" s="364"/>
      <c r="K204" s="283"/>
    </row>
    <row r="205" spans="2:11" s="1" customFormat="1" ht="15" customHeight="1">
      <c r="B205" s="260"/>
      <c r="C205" s="237"/>
      <c r="D205" s="237"/>
      <c r="E205" s="237"/>
      <c r="F205" s="258" t="s">
        <v>44</v>
      </c>
      <c r="G205" s="237"/>
      <c r="H205" s="364" t="s">
        <v>497</v>
      </c>
      <c r="I205" s="364"/>
      <c r="J205" s="364"/>
      <c r="K205" s="283"/>
    </row>
    <row r="206" spans="2:11" s="1" customFormat="1" ht="15" customHeight="1">
      <c r="B206" s="260"/>
      <c r="C206" s="237"/>
      <c r="D206" s="237"/>
      <c r="E206" s="237"/>
      <c r="F206" s="258" t="s">
        <v>42</v>
      </c>
      <c r="G206" s="237"/>
      <c r="H206" s="364" t="s">
        <v>498</v>
      </c>
      <c r="I206" s="364"/>
      <c r="J206" s="364"/>
      <c r="K206" s="283"/>
    </row>
    <row r="207" spans="2:11" s="1" customFormat="1" ht="15" customHeight="1">
      <c r="B207" s="260"/>
      <c r="C207" s="237"/>
      <c r="D207" s="237"/>
      <c r="E207" s="237"/>
      <c r="F207" s="258" t="s">
        <v>43</v>
      </c>
      <c r="G207" s="237"/>
      <c r="H207" s="364" t="s">
        <v>499</v>
      </c>
      <c r="I207" s="364"/>
      <c r="J207" s="364"/>
      <c r="K207" s="283"/>
    </row>
    <row r="208" spans="2:11" s="1" customFormat="1" ht="15" customHeight="1">
      <c r="B208" s="260"/>
      <c r="C208" s="237"/>
      <c r="D208" s="237"/>
      <c r="E208" s="237"/>
      <c r="F208" s="258"/>
      <c r="G208" s="237"/>
      <c r="H208" s="237"/>
      <c r="I208" s="237"/>
      <c r="J208" s="237"/>
      <c r="K208" s="283"/>
    </row>
    <row r="209" spans="2:11" s="1" customFormat="1" ht="15" customHeight="1">
      <c r="B209" s="260"/>
      <c r="C209" s="237" t="s">
        <v>438</v>
      </c>
      <c r="D209" s="237"/>
      <c r="E209" s="237"/>
      <c r="F209" s="258" t="s">
        <v>73</v>
      </c>
      <c r="G209" s="237"/>
      <c r="H209" s="364" t="s">
        <v>500</v>
      </c>
      <c r="I209" s="364"/>
      <c r="J209" s="364"/>
      <c r="K209" s="283"/>
    </row>
    <row r="210" spans="2:11" s="1" customFormat="1" ht="15" customHeight="1">
      <c r="B210" s="260"/>
      <c r="C210" s="237"/>
      <c r="D210" s="237"/>
      <c r="E210" s="237"/>
      <c r="F210" s="258" t="s">
        <v>333</v>
      </c>
      <c r="G210" s="237"/>
      <c r="H210" s="364" t="s">
        <v>334</v>
      </c>
      <c r="I210" s="364"/>
      <c r="J210" s="364"/>
      <c r="K210" s="283"/>
    </row>
    <row r="211" spans="2:11" s="1" customFormat="1" ht="15" customHeight="1">
      <c r="B211" s="260"/>
      <c r="C211" s="237"/>
      <c r="D211" s="237"/>
      <c r="E211" s="237"/>
      <c r="F211" s="258" t="s">
        <v>331</v>
      </c>
      <c r="G211" s="237"/>
      <c r="H211" s="364" t="s">
        <v>501</v>
      </c>
      <c r="I211" s="364"/>
      <c r="J211" s="364"/>
      <c r="K211" s="283"/>
    </row>
    <row r="212" spans="2:11" s="1" customFormat="1" ht="15" customHeight="1">
      <c r="B212" s="307"/>
      <c r="C212" s="237"/>
      <c r="D212" s="237"/>
      <c r="E212" s="237"/>
      <c r="F212" s="258" t="s">
        <v>335</v>
      </c>
      <c r="G212" s="296"/>
      <c r="H212" s="365" t="s">
        <v>336</v>
      </c>
      <c r="I212" s="365"/>
      <c r="J212" s="365"/>
      <c r="K212" s="308"/>
    </row>
    <row r="213" spans="2:11" s="1" customFormat="1" ht="15" customHeight="1">
      <c r="B213" s="307"/>
      <c r="C213" s="237"/>
      <c r="D213" s="237"/>
      <c r="E213" s="237"/>
      <c r="F213" s="258" t="s">
        <v>337</v>
      </c>
      <c r="G213" s="296"/>
      <c r="H213" s="365" t="s">
        <v>502</v>
      </c>
      <c r="I213" s="365"/>
      <c r="J213" s="365"/>
      <c r="K213" s="308"/>
    </row>
    <row r="214" spans="2:11" s="1" customFormat="1" ht="15" customHeight="1">
      <c r="B214" s="307"/>
      <c r="C214" s="237"/>
      <c r="D214" s="237"/>
      <c r="E214" s="237"/>
      <c r="F214" s="258"/>
      <c r="G214" s="296"/>
      <c r="H214" s="287"/>
      <c r="I214" s="287"/>
      <c r="J214" s="287"/>
      <c r="K214" s="308"/>
    </row>
    <row r="215" spans="2:11" s="1" customFormat="1" ht="15" customHeight="1">
      <c r="B215" s="307"/>
      <c r="C215" s="237" t="s">
        <v>462</v>
      </c>
      <c r="D215" s="237"/>
      <c r="E215" s="237"/>
      <c r="F215" s="258">
        <v>1</v>
      </c>
      <c r="G215" s="296"/>
      <c r="H215" s="365" t="s">
        <v>503</v>
      </c>
      <c r="I215" s="365"/>
      <c r="J215" s="365"/>
      <c r="K215" s="308"/>
    </row>
    <row r="216" spans="2:11" s="1" customFormat="1" ht="15" customHeight="1">
      <c r="B216" s="307"/>
      <c r="C216" s="237"/>
      <c r="D216" s="237"/>
      <c r="E216" s="237"/>
      <c r="F216" s="258">
        <v>2</v>
      </c>
      <c r="G216" s="296"/>
      <c r="H216" s="365" t="s">
        <v>504</v>
      </c>
      <c r="I216" s="365"/>
      <c r="J216" s="365"/>
      <c r="K216" s="308"/>
    </row>
    <row r="217" spans="2:11" s="1" customFormat="1" ht="15" customHeight="1">
      <c r="B217" s="307"/>
      <c r="C217" s="237"/>
      <c r="D217" s="237"/>
      <c r="E217" s="237"/>
      <c r="F217" s="258">
        <v>3</v>
      </c>
      <c r="G217" s="296"/>
      <c r="H217" s="365" t="s">
        <v>505</v>
      </c>
      <c r="I217" s="365"/>
      <c r="J217" s="365"/>
      <c r="K217" s="308"/>
    </row>
    <row r="218" spans="2:11" s="1" customFormat="1" ht="15" customHeight="1">
      <c r="B218" s="307"/>
      <c r="C218" s="237"/>
      <c r="D218" s="237"/>
      <c r="E218" s="237"/>
      <c r="F218" s="258">
        <v>4</v>
      </c>
      <c r="G218" s="296"/>
      <c r="H218" s="365" t="s">
        <v>506</v>
      </c>
      <c r="I218" s="365"/>
      <c r="J218" s="365"/>
      <c r="K218" s="308"/>
    </row>
    <row r="219" spans="2:11" s="1" customFormat="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109-2024 - Údržba HOZ Vra...</vt:lpstr>
      <vt:lpstr>Pokyny pro vyplnění</vt:lpstr>
      <vt:lpstr>'109-2024 - Údržba HOZ Vra...'!Názvy_tisku</vt:lpstr>
      <vt:lpstr>'Rekapitulace stavby'!Názvy_tisku</vt:lpstr>
      <vt:lpstr>'109-2024 - Údržba HOZ Vra...'!Oblast_tisku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Kubant Josef Ing.</dc:creator>
  <cp:lastModifiedBy>Novotná Blanka</cp:lastModifiedBy>
  <dcterms:created xsi:type="dcterms:W3CDTF">2024-11-07T13:08:14Z</dcterms:created>
  <dcterms:modified xsi:type="dcterms:W3CDTF">2024-11-08T09:31:09Z</dcterms:modified>
</cp:coreProperties>
</file>