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104 - Cesta HPC2R 1. č..." sheetId="2" r:id="rId2"/>
    <sheet name="VON - Vedlejší a ostatní ..." sheetId="3" r:id="rId3"/>
    <sheet name="Pokyny pro vyplnění" sheetId="4" r:id="rId4"/>
  </sheets>
  <definedNames>
    <definedName name="_xlnm._FilterDatabase" localSheetId="1" hidden="1">'SO-104 - Cesta HPC2R 1. č...'!$C$86:$K$340</definedName>
    <definedName name="_xlnm._FilterDatabase" localSheetId="2" hidden="1">'VON - Vedlejší a ostatní ...'!$C$81:$K$109</definedName>
    <definedName name="_xlnm.Print_Titles" localSheetId="0">'Rekapitulace stavby'!$52:$52</definedName>
    <definedName name="_xlnm.Print_Titles" localSheetId="1">'SO-104 - Cesta HPC2R 1. č...'!$86:$86</definedName>
    <definedName name="_xlnm.Print_Titles" localSheetId="2">'VON - Vedlejší a ostatní ...'!$81:$81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'SO-104 - Cesta HPC2R 1. č...'!$C$4:$J$39,'SO-104 - Cesta HPC2R 1. č...'!$C$45:$J$68,'SO-104 - Cesta HPC2R 1. č...'!$C$74:$K$340</definedName>
    <definedName name="_xlnm.Print_Area" localSheetId="2">'VON - Vedlejší a ostatní ...'!$C$4:$J$39,'VON - Vedlejší a ostatní ...'!$C$45:$J$63,'VON - Vedlejší a ostatní ...'!$C$69:$K$109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/>
  <c r="J35" i="3"/>
  <c r="AX56" i="1"/>
  <c r="BI107" i="3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5"/>
  <c r="BH85"/>
  <c r="BG85"/>
  <c r="BF85"/>
  <c r="T85"/>
  <c r="T84"/>
  <c r="R85"/>
  <c r="R84"/>
  <c r="P85"/>
  <c r="P84"/>
  <c r="J78"/>
  <c r="F78"/>
  <c r="F76"/>
  <c r="E74"/>
  <c r="J54"/>
  <c r="F54"/>
  <c r="F52"/>
  <c r="E50"/>
  <c r="J24"/>
  <c r="E24"/>
  <c r="J55" s="1"/>
  <c r="J23"/>
  <c r="J18"/>
  <c r="E18"/>
  <c r="F79" s="1"/>
  <c r="J17"/>
  <c r="J12"/>
  <c r="J76"/>
  <c r="E7"/>
  <c r="E48" s="1"/>
  <c r="J37" i="2"/>
  <c r="J36"/>
  <c r="AY55" i="1" s="1"/>
  <c r="J35" i="2"/>
  <c r="AX55" i="1" s="1"/>
  <c r="BI338" i="2"/>
  <c r="BH338"/>
  <c r="BG338"/>
  <c r="BF338"/>
  <c r="T338"/>
  <c r="R338"/>
  <c r="P338"/>
  <c r="BI335"/>
  <c r="BH335"/>
  <c r="BG335"/>
  <c r="BF335"/>
  <c r="T335"/>
  <c r="R335"/>
  <c r="P335"/>
  <c r="BI330"/>
  <c r="BH330"/>
  <c r="BG330"/>
  <c r="BF330"/>
  <c r="T330"/>
  <c r="R330"/>
  <c r="P330"/>
  <c r="BI327"/>
  <c r="BH327"/>
  <c r="BG327"/>
  <c r="BF327"/>
  <c r="T327"/>
  <c r="R327"/>
  <c r="P327"/>
  <c r="BI322"/>
  <c r="BH322"/>
  <c r="BG322"/>
  <c r="BF322"/>
  <c r="T322"/>
  <c r="R322"/>
  <c r="P322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T303"/>
  <c r="R304"/>
  <c r="R303" s="1"/>
  <c r="P304"/>
  <c r="P303"/>
  <c r="BI298"/>
  <c r="BH298"/>
  <c r="BG298"/>
  <c r="BF298"/>
  <c r="T298"/>
  <c r="R298"/>
  <c r="P298"/>
  <c r="BI293"/>
  <c r="BH293"/>
  <c r="BG293"/>
  <c r="BF293"/>
  <c r="T293"/>
  <c r="R293"/>
  <c r="P293"/>
  <c r="BI288"/>
  <c r="BH288"/>
  <c r="BG288"/>
  <c r="BF288"/>
  <c r="T288"/>
  <c r="R288"/>
  <c r="P288"/>
  <c r="BI284"/>
  <c r="BH284"/>
  <c r="BG284"/>
  <c r="BF284"/>
  <c r="T284"/>
  <c r="R284"/>
  <c r="P284"/>
  <c r="BI279"/>
  <c r="BH279"/>
  <c r="BG279"/>
  <c r="BF279"/>
  <c r="T279"/>
  <c r="R279"/>
  <c r="P279"/>
  <c r="BI274"/>
  <c r="BH274"/>
  <c r="BG274"/>
  <c r="BF274"/>
  <c r="T274"/>
  <c r="R274"/>
  <c r="P274"/>
  <c r="BI271"/>
  <c r="BH271"/>
  <c r="BG271"/>
  <c r="BF271"/>
  <c r="T271"/>
  <c r="R271"/>
  <c r="P271"/>
  <c r="BI266"/>
  <c r="BH266"/>
  <c r="BG266"/>
  <c r="BF266"/>
  <c r="T266"/>
  <c r="R266"/>
  <c r="P266"/>
  <c r="BI261"/>
  <c r="BH261"/>
  <c r="BG261"/>
  <c r="BF261"/>
  <c r="T261"/>
  <c r="R261"/>
  <c r="P261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2"/>
  <c r="BH222"/>
  <c r="BG222"/>
  <c r="BF222"/>
  <c r="T222"/>
  <c r="R222"/>
  <c r="P222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200"/>
  <c r="BH200"/>
  <c r="BG200"/>
  <c r="BF200"/>
  <c r="T200"/>
  <c r="R200"/>
  <c r="P200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BI121"/>
  <c r="BH121"/>
  <c r="BG121"/>
  <c r="BF121"/>
  <c r="T121"/>
  <c r="R121"/>
  <c r="P121"/>
  <c r="BI116"/>
  <c r="BH116"/>
  <c r="BG116"/>
  <c r="BF116"/>
  <c r="T116"/>
  <c r="R116"/>
  <c r="P116"/>
  <c r="BI112"/>
  <c r="BH112"/>
  <c r="BG112"/>
  <c r="BF112"/>
  <c r="T112"/>
  <c r="R112"/>
  <c r="P112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3"/>
  <c r="F83"/>
  <c r="F81"/>
  <c r="E79"/>
  <c r="J54"/>
  <c r="F54"/>
  <c r="F52"/>
  <c r="E50"/>
  <c r="J24"/>
  <c r="E24"/>
  <c r="J84" s="1"/>
  <c r="J23"/>
  <c r="J18"/>
  <c r="E18"/>
  <c r="F55" s="1"/>
  <c r="J17"/>
  <c r="J12"/>
  <c r="J52"/>
  <c r="E7"/>
  <c r="E77" s="1"/>
  <c r="L50" i="1"/>
  <c r="AM50"/>
  <c r="AM49"/>
  <c r="L49"/>
  <c r="AM47"/>
  <c r="L47"/>
  <c r="L45"/>
  <c r="L44"/>
  <c r="BK288" i="2"/>
  <c r="BK182"/>
  <c r="BK312"/>
  <c r="J209"/>
  <c r="J110"/>
  <c r="J248"/>
  <c r="BK274"/>
  <c r="J121"/>
  <c r="J101" i="3"/>
  <c r="BK293" i="2"/>
  <c r="J188"/>
  <c r="BK330"/>
  <c r="J232"/>
  <c r="J106"/>
  <c r="BK244"/>
  <c r="J217"/>
  <c r="J90"/>
  <c r="BK89" i="3"/>
  <c r="BK271" i="2"/>
  <c r="J135"/>
  <c r="BK279"/>
  <c r="BK142"/>
  <c r="J308"/>
  <c r="BK154"/>
  <c r="BK209"/>
  <c r="BK110"/>
  <c r="J107" i="3"/>
  <c r="J298" i="2"/>
  <c r="BK165"/>
  <c r="J335"/>
  <c r="J244"/>
  <c r="J138"/>
  <c r="BK102"/>
  <c r="BK261"/>
  <c r="J165"/>
  <c r="BK135"/>
  <c r="J92" i="3"/>
  <c r="J315" i="2"/>
  <c r="BK217"/>
  <c r="BK338"/>
  <c r="J239"/>
  <c r="BK130"/>
  <c r="J293"/>
  <c r="J191"/>
  <c r="BK213"/>
  <c r="J98"/>
  <c r="BK318"/>
  <c r="J161"/>
  <c r="BK315"/>
  <c r="BK248"/>
  <c r="J126"/>
  <c r="J222"/>
  <c r="J102"/>
  <c r="BK188"/>
  <c r="J98" i="3"/>
  <c r="BK304" i="2"/>
  <c r="J174"/>
  <c r="J304"/>
  <c r="BK178"/>
  <c r="BK327"/>
  <c r="BK195"/>
  <c r="J256"/>
  <c r="BK146"/>
  <c r="BK104" i="3"/>
  <c r="BK239" i="2"/>
  <c r="BK121"/>
  <c r="J274"/>
  <c r="BK161"/>
  <c r="J112"/>
  <c r="J312"/>
  <c r="BK200"/>
  <c r="AS54" i="1"/>
  <c r="J261" i="2"/>
  <c r="J158"/>
  <c r="BK284"/>
  <c r="BK174"/>
  <c r="BK90"/>
  <c r="BK204"/>
  <c r="J236"/>
  <c r="J150"/>
  <c r="BK95" i="3"/>
  <c r="J279" i="2"/>
  <c r="J142"/>
  <c r="BK298"/>
  <c r="BK168"/>
  <c r="BK335"/>
  <c r="J178"/>
  <c r="J204"/>
  <c r="BK85" i="3"/>
  <c r="J89"/>
  <c r="J94" i="2"/>
  <c r="BK252"/>
  <c r="BK116"/>
  <c r="BK228"/>
  <c r="BK222"/>
  <c r="J130"/>
  <c r="BK107" i="3"/>
  <c r="J284" i="2"/>
  <c r="BK150"/>
  <c r="BK308"/>
  <c r="J168"/>
  <c r="J104" i="3"/>
  <c r="BK92"/>
  <c r="J327" i="2"/>
  <c r="BK126"/>
  <c r="BK266"/>
  <c r="BK158"/>
  <c r="J318"/>
  <c r="J146"/>
  <c r="J200"/>
  <c r="J95" i="3"/>
  <c r="BK236" i="2"/>
  <c r="BK98"/>
  <c r="J271"/>
  <c r="J154"/>
  <c r="J266"/>
  <c r="J252"/>
  <c r="BK138"/>
  <c r="BK98" i="3"/>
  <c r="J338" i="2"/>
  <c r="BK191"/>
  <c r="J322"/>
  <c r="J228"/>
  <c r="BK94"/>
  <c r="BK256"/>
  <c r="BK106"/>
  <c r="J195"/>
  <c r="BK101" i="3"/>
  <c r="BK322" i="2"/>
  <c r="J213"/>
  <c r="J288"/>
  <c r="J182"/>
  <c r="J330"/>
  <c r="BK232"/>
  <c r="BK112"/>
  <c r="J116"/>
  <c r="J85" i="3"/>
  <c r="R89" i="2" l="1"/>
  <c r="P227"/>
  <c r="P243"/>
  <c r="BK265"/>
  <c r="J265"/>
  <c r="J64" s="1"/>
  <c r="BK307"/>
  <c r="J307" s="1"/>
  <c r="J66" s="1"/>
  <c r="P334"/>
  <c r="T89"/>
  <c r="T227"/>
  <c r="T243"/>
  <c r="R265"/>
  <c r="P307"/>
  <c r="BK334"/>
  <c r="J334"/>
  <c r="J67" s="1"/>
  <c r="P88" i="3"/>
  <c r="P83" s="1"/>
  <c r="P82" s="1"/>
  <c r="AU56" i="1" s="1"/>
  <c r="BK89" i="2"/>
  <c r="J89" s="1"/>
  <c r="J61" s="1"/>
  <c r="BK227"/>
  <c r="J227" s="1"/>
  <c r="J62" s="1"/>
  <c r="BK243"/>
  <c r="J243" s="1"/>
  <c r="J63" s="1"/>
  <c r="P265"/>
  <c r="R307"/>
  <c r="T334"/>
  <c r="BK88" i="3"/>
  <c r="J88" s="1"/>
  <c r="J62" s="1"/>
  <c r="R88"/>
  <c r="R83" s="1"/>
  <c r="R82" s="1"/>
  <c r="P89" i="2"/>
  <c r="R227"/>
  <c r="R243"/>
  <c r="T265"/>
  <c r="T307"/>
  <c r="R334"/>
  <c r="T88" i="3"/>
  <c r="T83" s="1"/>
  <c r="T82" s="1"/>
  <c r="BK303" i="2"/>
  <c r="J303" s="1"/>
  <c r="J65" s="1"/>
  <c r="BK84" i="3"/>
  <c r="BK83" s="1"/>
  <c r="J83" s="1"/>
  <c r="J60" s="1"/>
  <c r="F55"/>
  <c r="BE85"/>
  <c r="BE95"/>
  <c r="BE101"/>
  <c r="E72"/>
  <c r="BE98"/>
  <c r="BE104"/>
  <c r="J52"/>
  <c r="J79"/>
  <c r="BE92"/>
  <c r="BE89"/>
  <c r="BE107"/>
  <c r="J55" i="2"/>
  <c r="F84"/>
  <c r="BE94"/>
  <c r="BE121"/>
  <c r="BE158"/>
  <c r="BE161"/>
  <c r="BE174"/>
  <c r="BE228"/>
  <c r="BE232"/>
  <c r="BE239"/>
  <c r="BE248"/>
  <c r="BE261"/>
  <c r="BE266"/>
  <c r="BE271"/>
  <c r="BE284"/>
  <c r="BE293"/>
  <c r="BE304"/>
  <c r="E48"/>
  <c r="BE98"/>
  <c r="BE116"/>
  <c r="BE126"/>
  <c r="BE130"/>
  <c r="BE135"/>
  <c r="BE138"/>
  <c r="BE142"/>
  <c r="BE165"/>
  <c r="BE168"/>
  <c r="BE182"/>
  <c r="BE188"/>
  <c r="BE204"/>
  <c r="BE209"/>
  <c r="BE213"/>
  <c r="BE252"/>
  <c r="BE274"/>
  <c r="BE279"/>
  <c r="BE298"/>
  <c r="BE315"/>
  <c r="BE330"/>
  <c r="J81"/>
  <c r="BE106"/>
  <c r="BE110"/>
  <c r="BE146"/>
  <c r="BE150"/>
  <c r="BE178"/>
  <c r="BE191"/>
  <c r="BE217"/>
  <c r="BE236"/>
  <c r="BE256"/>
  <c r="BE288"/>
  <c r="BE312"/>
  <c r="BE327"/>
  <c r="BE335"/>
  <c r="BE90"/>
  <c r="BE102"/>
  <c r="BE112"/>
  <c r="BE154"/>
  <c r="BE195"/>
  <c r="BE200"/>
  <c r="BE222"/>
  <c r="BE244"/>
  <c r="BE308"/>
  <c r="BE318"/>
  <c r="BE322"/>
  <c r="BE338"/>
  <c r="J34" i="3"/>
  <c r="AW56" i="1" s="1"/>
  <c r="F34" i="2"/>
  <c r="BA55" i="1" s="1"/>
  <c r="F36" i="2"/>
  <c r="BC55" i="1" s="1"/>
  <c r="F34" i="3"/>
  <c r="BA56" i="1" s="1"/>
  <c r="F37" i="3"/>
  <c r="BD56" i="1" s="1"/>
  <c r="F35" i="3"/>
  <c r="BB56" i="1" s="1"/>
  <c r="F36" i="3"/>
  <c r="BC56" i="1" s="1"/>
  <c r="F37" i="2"/>
  <c r="BD55" i="1" s="1"/>
  <c r="F35" i="2"/>
  <c r="BB55" i="1" s="1"/>
  <c r="J34" i="2"/>
  <c r="AW55" i="1" s="1"/>
  <c r="P88" i="2" l="1"/>
  <c r="P87" s="1"/>
  <c r="AU55" i="1" s="1"/>
  <c r="AU54" s="1"/>
  <c r="T88" i="2"/>
  <c r="T87"/>
  <c r="R88"/>
  <c r="R87" s="1"/>
  <c r="BK82" i="3"/>
  <c r="J82"/>
  <c r="J59" s="1"/>
  <c r="J84"/>
  <c r="J61" s="1"/>
  <c r="BK88" i="2"/>
  <c r="J88" s="1"/>
  <c r="J60" s="1"/>
  <c r="BC54" i="1"/>
  <c r="W32"/>
  <c r="BB54"/>
  <c r="W31" s="1"/>
  <c r="J33" i="3"/>
  <c r="AV56" i="1"/>
  <c r="AT56" s="1"/>
  <c r="F33" i="2"/>
  <c r="AZ55" i="1" s="1"/>
  <c r="F33" i="3"/>
  <c r="AZ56" i="1" s="1"/>
  <c r="BA54"/>
  <c r="AW54"/>
  <c r="AK30" s="1"/>
  <c r="BD54"/>
  <c r="W33" s="1"/>
  <c r="J33" i="2"/>
  <c r="AV55" i="1" s="1"/>
  <c r="AT55" s="1"/>
  <c r="BK87" i="2" l="1"/>
  <c r="J87" s="1"/>
  <c r="J30" s="1"/>
  <c r="AG55" i="1" s="1"/>
  <c r="J30" i="3"/>
  <c r="AG56" i="1" s="1"/>
  <c r="AY54"/>
  <c r="AZ54"/>
  <c r="W29"/>
  <c r="W30"/>
  <c r="AX54"/>
  <c r="J39" i="2" l="1"/>
  <c r="J39" i="3"/>
  <c r="J59" i="2"/>
  <c r="AN56" i="1"/>
  <c r="AN55"/>
  <c r="AG54"/>
  <c r="AK26" s="1"/>
  <c r="AK35" s="1"/>
  <c r="AV54"/>
  <c r="AK29"/>
  <c r="AT54" l="1"/>
  <c r="AN54" s="1"/>
</calcChain>
</file>

<file path=xl/sharedStrings.xml><?xml version="1.0" encoding="utf-8"?>
<sst xmlns="http://schemas.openxmlformats.org/spreadsheetml/2006/main" count="3059" uniqueCount="767">
  <si>
    <t>Export Komplet</t>
  </si>
  <si>
    <t>VZ</t>
  </si>
  <si>
    <t>2.0</t>
  </si>
  <si>
    <t>ZAMOK</t>
  </si>
  <si>
    <t>False</t>
  </si>
  <si>
    <t>{d317cc5a-ee8e-43d7-926c-de73be7cfd03}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</si>
  <si>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</si>
  <si>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</si>
  <si>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</si>
  <si>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</si>
  <si>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</si>
  <si>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</si>
  <si>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</si>
  <si>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</si>
  <si>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</si>
  <si>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</si>
  <si>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</si>
  <si>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Starohorská cesta - SO-104</t>
  </si>
  <si>
    <t>KSO:</t>
  </si>
  <si>
    <t/>
  </si>
  <si>
    <t>CC-CZ:</t>
  </si>
  <si>
    <t>Místo:</t>
  </si>
  <si>
    <t xml:space="preserve"> </t>
  </si>
  <si>
    <t>Datum:</t>
  </si>
  <si>
    <t>17. 5. 2023</t>
  </si>
  <si>
    <t>Zadavatel:</t>
  </si>
  <si>
    <t>IČ:</t>
  </si>
  <si>
    <t>ČR-SPÚ, Pobočka Tábor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</si>
  <si>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</si>
  <si>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</si>
  <si>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</si>
  <si>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</si>
  <si>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</si>
  <si>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</si>
  <si>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</si>
  <si>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</si>
  <si>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</si>
  <si>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</si>
  <si>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</si>
  <si>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</si>
  <si>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</si>
  <si>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</si>
  <si>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</si>
  <si>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</si>
  <si>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</si>
  <si>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</si>
  <si>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</si>
  <si>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</si>
  <si>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</si>
  <si>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</si>
  <si>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</si>
  <si>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</si>
  <si>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</si>
  <si>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</si>
  <si>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</si>
  <si>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</si>
  <si>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</si>
  <si>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</si>
  <si>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</si>
  <si>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</si>
  <si>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</si>
  <si>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</si>
  <si>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</si>
  <si>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</si>
  <si>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</si>
  <si>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</si>
  <si>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</si>
  <si>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</si>
  <si>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</si>
  <si>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</si>
  <si>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</si>
  <si>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</si>
  <si>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</si>
  <si>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</si>
  <si>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</si>
  <si>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</si>
  <si>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SO-104</t>
  </si>
  <si>
    <t>Cesta HPC2R 1. část k.ú. Ratibořské Hory</t>
  </si>
  <si>
    <t>STA</t>
  </si>
  <si>
    <t>1</t>
  </si>
  <si>
    <t>{ad3c835b-f796-49ab-b760-0002bb0bd91b}</t>
  </si>
  <si>
    <t>822 2</t>
  </si>
  <si>
    <t>2</t>
  </si>
  <si>
    <t>VON</t>
  </si>
  <si>
    <t>Vedlejší a ostatní náklady</t>
  </si>
  <si>
    <t>{92161318-c5a9-4c3c-bc04-db59cc774d22}</t>
  </si>
  <si>
    <t>KRYCÍ LIST SOUPISU PRACÍ</t>
  </si>
  <si>
    <t>Objekt:</t>
  </si>
  <si>
    <t>SO-104 - Cesta HPC2R 1. část k.ú. Ratibořské Hory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</si>
  <si>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</si>
  <si>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</si>
  <si>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</si>
  <si>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</si>
  <si>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</si>
  <si>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</si>
  <si>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</si>
  <si>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</si>
  <si>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</si>
  <si>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</si>
  <si>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</si>
  <si>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</si>
  <si>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</si>
  <si>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</si>
  <si>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</si>
  <si>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</si>
  <si>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</si>
  <si>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</si>
  <si>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</si>
  <si>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</si>
  <si>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</si>
  <si>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</si>
  <si>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</si>
  <si>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</si>
  <si>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</si>
  <si>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</si>
  <si>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</si>
  <si>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</si>
  <si>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</si>
  <si>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</si>
  <si>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</si>
  <si>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průměru kmene do 100 mm i s kořeny sklonu terénu do 1:5 z celkové plochy přes 100 do 500 m2 strojně</t>
  </si>
  <si>
    <t>m2</t>
  </si>
  <si>
    <t>CS ÚRS 2022 02</t>
  </si>
  <si>
    <t>4</t>
  </si>
  <si>
    <t>-631362084</t>
  </si>
  <si>
    <t>PP</t>
  </si>
  <si>
    <t>Odstranění křovin a stromů s odstraněním kořenů strojně průměru kmene do 100 mm v rovině nebo ve svahu sklonu terénu do 1:5, při celkové ploše přes 100 do 500 m2</t>
  </si>
  <si>
    <t>Online PSC</t>
  </si>
  <si>
    <t>https://podminky.urs.cz/item/CS_URS_2022_02/111251102</t>
  </si>
  <si>
    <t>VV</t>
  </si>
  <si>
    <t>"viz. TZ D.1.1.1." 142,0</t>
  </si>
  <si>
    <t>112101101</t>
  </si>
  <si>
    <t>Odstranění stromů listnatých průměru kmene přes 100 do 300 mm</t>
  </si>
  <si>
    <t>kus</t>
  </si>
  <si>
    <t>1769842733</t>
  </si>
  <si>
    <t>Odstranění stromů s odřezáním kmene a s odvětvením listnatých, průměru kmene přes 100 do 300 mm</t>
  </si>
  <si>
    <t>https://podminky.urs.cz/item/CS_URS_2022_02/112101101</t>
  </si>
  <si>
    <t>"viz. TZ D.1.1.1." 6</t>
  </si>
  <si>
    <t>3</t>
  </si>
  <si>
    <t>112155215</t>
  </si>
  <si>
    <t>Štěpkování solitérních stromků a větví průměru kmene do 300 mm s naložením</t>
  </si>
  <si>
    <t>967684487</t>
  </si>
  <si>
    <t>Štěpkování s naložením na dopravní prostředek a odvozem do 20 km stromků a větví solitérů, průměru kmene do 300 mm</t>
  </si>
  <si>
    <t>https://podminky.urs.cz/item/CS_URS_2022_02/112155215</t>
  </si>
  <si>
    <t>P</t>
  </si>
  <si>
    <t>Poznámka k položce:_x000D_
- odvoz 2 km na pozemky obce</t>
  </si>
  <si>
    <t>112155311</t>
  </si>
  <si>
    <t>Štěpkování keřového porostu středně hustého s naložením</t>
  </si>
  <si>
    <t>1225227706</t>
  </si>
  <si>
    <t>Štěpkování s naložením na dopravní prostředek a odvozem do 20 km keřového porostu středně hustého</t>
  </si>
  <si>
    <t>https://podminky.urs.cz/item/CS_URS_2022_02/112155311</t>
  </si>
  <si>
    <t>5</t>
  </si>
  <si>
    <t>112251221</t>
  </si>
  <si>
    <t>Odstranění pařezů rovině nebo na svahu do 1:5 odfrézováním hl přes 0,2 do 0,5 m</t>
  </si>
  <si>
    <t>816353158</t>
  </si>
  <si>
    <t>Odstranění pařezu odfrézováním nebo odvrtáním hloubky přes 200 do 500 mm v rovině nebo na svahu do 1:5</t>
  </si>
  <si>
    <t>https://podminky.urs.cz/item/CS_URS_2022_02/112251221</t>
  </si>
  <si>
    <t>6*0,1</t>
  </si>
  <si>
    <t>6</t>
  </si>
  <si>
    <t>112999001-R</t>
  </si>
  <si>
    <t>Rozřezání kmene stromu D do 300 mm na díly dl. 1,0 m</t>
  </si>
  <si>
    <t>-1549605788</t>
  </si>
  <si>
    <t>7</t>
  </si>
  <si>
    <t>121151123</t>
  </si>
  <si>
    <t>Sejmutí ornice plochy přes 500 m2 tl vrstvy do 200 mm strojně</t>
  </si>
  <si>
    <t>-1194902603</t>
  </si>
  <si>
    <t>Sejmutí ornice strojně při souvislé ploše přes 500 m2, tl. vrstvy do 200 mm</t>
  </si>
  <si>
    <t>https://podminky.urs.cz/item/CS_URS_2022_02/121151123</t>
  </si>
  <si>
    <t>"viz. Tabulka kubatur D.1.1.2.22." 443,4/0,2</t>
  </si>
  <si>
    <t>8</t>
  </si>
  <si>
    <t>122252206</t>
  </si>
  <si>
    <t>Odkopávky a prokopávky nezapažené pro silnice a dálnice v hornině třídy těžitelnosti I objem do 5000 m3 strojně</t>
  </si>
  <si>
    <t>m3</t>
  </si>
  <si>
    <t>4879426</t>
  </si>
  <si>
    <t>Odkopávky a prokopávky nezapažené pro silnice a dálnice strojně v hornině třídy těžitelnosti I přes 1 000 do 5 000 m3</t>
  </si>
  <si>
    <t>https://podminky.urs.cz/item/CS_URS_2022_02/122252206</t>
  </si>
  <si>
    <t>"cesta - viz. Tabulka kubatur D.1.1.2.22." 1677,1</t>
  </si>
  <si>
    <t>"sanace podloží - viz. Tabulka kubatur D.1.1.2.22." 256,4</t>
  </si>
  <si>
    <t>9</t>
  </si>
  <si>
    <t>122911121</t>
  </si>
  <si>
    <t>Odstranění vyfrézované dřevní hmoty hl přes 0,2 do 0,5 m v rovině nebo na svahu do 1:5</t>
  </si>
  <si>
    <t>-375334435</t>
  </si>
  <si>
    <t>Odstranění vyfrézované dřevní hmoty hloubky přes 200 do 500 mm v rovině nebo na svahu do 1:5</t>
  </si>
  <si>
    <t>https://podminky.urs.cz/item/CS_URS_2022_02/122911121</t>
  </si>
  <si>
    <t>Poznámka k položce:_x000D_
V cenách jsou započteny i náklady na naložení dřevní drti promíchané se zeminou na dopravní prostředek, odvoz na vzdálenost do 2 km na pozemky obce a její složení.</t>
  </si>
  <si>
    <t>10</t>
  </si>
  <si>
    <t>131251100</t>
  </si>
  <si>
    <t>Hloubení jam nezapažených v hornině třídy těžitelnosti I skupiny 3 objem do 20 m3 strojně</t>
  </si>
  <si>
    <t>-904156257</t>
  </si>
  <si>
    <t>Hloubení nezapažených jam a zářezů strojně s urovnáním dna do předepsaného profilu a spádu v hornině třídy těžitelnosti I skupiny 3 do 20 m3</t>
  </si>
  <si>
    <t>https://podminky.urs.cz/item/CS_URS_2022_02/131251100</t>
  </si>
  <si>
    <t>"předpolí TP - viz. D.1.1.2.12." (1,6*2,9+0,9*2,35)*0,35+(0,85*2,35+1,6*2,9)*0,35</t>
  </si>
  <si>
    <t>11</t>
  </si>
  <si>
    <t>132251251</t>
  </si>
  <si>
    <t>Hloubení rýh nezapažených š do 2000 mm v hornině třídy těžitelnosti I skupiny 3 objem do 20 m3 strojně</t>
  </si>
  <si>
    <t>-2090276002</t>
  </si>
  <si>
    <t>Hloubení nezapažených rýh šířky přes 800 do 2 000 mm strojně s urovnáním dna do předepsaného profilu a spádu v hornině třídy těžitelnosti I skupiny 3 do 20 m3</t>
  </si>
  <si>
    <t>https://podminky.urs.cz/item/CS_URS_2022_02/132251251</t>
  </si>
  <si>
    <t>"prahy TP - viz. D.1.1.2.12." (2,8+3,0)*0,9*0,25*2</t>
  </si>
  <si>
    <t>"trubka TP - viz. D.1.1.2.12." 10,0*1,32*0,4</t>
  </si>
  <si>
    <t>12</t>
  </si>
  <si>
    <t>162201411</t>
  </si>
  <si>
    <t>Vodorovné přemístění kmenů stromů listnatých do 1 km D kmene přes 100 do 300 mm</t>
  </si>
  <si>
    <t>-1499975289</t>
  </si>
  <si>
    <t>Vodorovné přemístění větví, kmenů nebo pařezů s naložením, složením a dopravou do 1000 m kmenů stromů listnatých, průměru přes 100 do 300 mm</t>
  </si>
  <si>
    <t>https://podminky.urs.cz/item/CS_URS_2022_02/162201411</t>
  </si>
  <si>
    <t>13</t>
  </si>
  <si>
    <t>162301951</t>
  </si>
  <si>
    <t>Příplatek k vodorovnému přemístění kmenů stromů listnatých D kmene přes 100 do 300 mm ZKD 1 km</t>
  </si>
  <si>
    <t>310590809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</si>
  <si>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</si>
  <si>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https://podminky.urs.cz/item/CS_URS_2022_02/162301951</t>
  </si>
  <si>
    <t>14</t>
  </si>
  <si>
    <t>162751117</t>
  </si>
  <si>
    <t>Vodorovné přemístění přes 9 000 do 10000 m výkopku/sypaniny z horniny třídy těžitelnosti I skupiny 1 až 3</t>
  </si>
  <si>
    <t>268409729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</si>
  <si>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</si>
  <si>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</si>
  <si>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>"přebytečná zemina" 1933,5+4,7+7,9-24,4-(9,3-1,0)</t>
  </si>
  <si>
    <t>162751119</t>
  </si>
  <si>
    <t>Příplatek k vodorovnému přemístění výkopku/sypaniny z horniny třídy těžitelnosti I skupiny 1 až 3 ZKD 1000 m přes 10000 m</t>
  </si>
  <si>
    <t>-179678671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</si>
  <si>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</si>
  <si>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https://podminky.urs.cz/item/CS_URS_2022_02/162751119</t>
  </si>
  <si>
    <t>13*1913,4</t>
  </si>
  <si>
    <t>16</t>
  </si>
  <si>
    <t>167151101</t>
  </si>
  <si>
    <t>Nakládání výkopku z hornin třídy těžitelnosti I skupiny 1 až 3 do 100 m3</t>
  </si>
  <si>
    <t>-31874312</t>
  </si>
  <si>
    <t>Nakládání, skládání a překládání neulehlého výkopku nebo sypaniny strojně nakládání, množství do 100 m3, z horniny třídy těžitelnosti I, skupiny 1 až 3</t>
  </si>
  <si>
    <t>https://podminky.urs.cz/item/CS_URS_2022_02/167151101</t>
  </si>
  <si>
    <t>"přebytečná zemina" 4,7+7,9-(3,0+5,3)</t>
  </si>
  <si>
    <t>17</t>
  </si>
  <si>
    <t>171151111</t>
  </si>
  <si>
    <t>Uložení sypaniny z hornin nesoudržných sypkých do násypů zhutněných strojně</t>
  </si>
  <si>
    <t>2125355414</t>
  </si>
  <si>
    <t>Uložení sypanin do násypů strojně s rozprostřením sypaniny ve vrstvách a s hrubým urovnáním zhutněných z hornin nesoudržných sypkých</t>
  </si>
  <si>
    <t>https://podminky.urs.cz/item/CS_URS_2022_02/171151111</t>
  </si>
  <si>
    <t>"sanace podloží - viz. Tabulka kubatur D.1.1.2.22." 51,3</t>
  </si>
  <si>
    <t>18</t>
  </si>
  <si>
    <t>M</t>
  </si>
  <si>
    <t>58343930</t>
  </si>
  <si>
    <t>kamenivo drcené hrubé frakce 16/32</t>
  </si>
  <si>
    <t>t</t>
  </si>
  <si>
    <t>-793757303</t>
  </si>
  <si>
    <t>51,3*1,7*1,01</t>
  </si>
  <si>
    <t>19</t>
  </si>
  <si>
    <t>171151112</t>
  </si>
  <si>
    <t>Uložení sypaniny z hornin nesoudržných kamenitých do násypů zhutněných strojně</t>
  </si>
  <si>
    <t>1387319398</t>
  </si>
  <si>
    <t>Uložení sypanin do násypů strojně s rozprostřením sypaniny ve vrstvách a s hrubým urovnáním zhutněných z hornin nesoudržných kamenitých</t>
  </si>
  <si>
    <t>https://podminky.urs.cz/item/CS_URS_2022_02/171151112</t>
  </si>
  <si>
    <t>"sanace podloží - viz. Tabulka kubatur D.1.1.2.22." 512,8*0,5</t>
  </si>
  <si>
    <t>20</t>
  </si>
  <si>
    <t>58380654</t>
  </si>
  <si>
    <t>kámen lomový neupravený třída I záhozový do 200kg</t>
  </si>
  <si>
    <t>218377575</t>
  </si>
  <si>
    <t>"zrno 40 kg" 256,4*2,0*1,01</t>
  </si>
  <si>
    <t>171151131</t>
  </si>
  <si>
    <t>Uložení sypaniny z hornin nesoudržných a soudržných střídavě do násypů zhutněných strojně</t>
  </si>
  <si>
    <t>-1512726686</t>
  </si>
  <si>
    <t>Uložení sypanin do násypů strojně s rozprostřením sypaniny ve vrstvách a s hrubým urovnáním zhutněných z hornin nesoudržných a soudržných střídavě ukládaných</t>
  </si>
  <si>
    <t>https://podminky.urs.cz/item/CS_URS_2022_02/171151131</t>
  </si>
  <si>
    <t>"zemina - viz. Tabulka kubatur D.1.1.2.22." 24,4</t>
  </si>
  <si>
    <t>"ornice - viz. Tabulka kubatur D.1.1.2.22." 40,7</t>
  </si>
  <si>
    <t>"ornice u TP - viz. D.1.1.2.12." (0,4*0,2+1,7*0,35)*2,35</t>
  </si>
  <si>
    <t>22</t>
  </si>
  <si>
    <t>171201231</t>
  </si>
  <si>
    <t>Poplatek za uložení zeminy a kamení na recyklační skládce (skládkovné) kód odpadu 17 05 04</t>
  </si>
  <si>
    <t>804312911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</si>
  <si>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</si>
  <si>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</si>
  <si>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"přebytečná zemina" 1913,4*1,8</t>
  </si>
  <si>
    <t>23</t>
  </si>
  <si>
    <t>171251201</t>
  </si>
  <si>
    <t>Uložení sypaniny na skládky nebo meziskládky</t>
  </si>
  <si>
    <t>81635130</t>
  </si>
  <si>
    <t>Uložení sypaniny na skládky nebo meziskládky bez hutnění s upravením uložené sypaniny do předepsaného tvaru</t>
  </si>
  <si>
    <t>https://podminky.urs.cz/item/CS_URS_2022_02/171251201</t>
  </si>
  <si>
    <t>"přebytečná zemina" 1913,4</t>
  </si>
  <si>
    <t>24</t>
  </si>
  <si>
    <t>174151101</t>
  </si>
  <si>
    <t>Zásyp jam, šachet rýh nebo kolem objektů sypaninou se zhutněním</t>
  </si>
  <si>
    <t>-73188627</t>
  </si>
  <si>
    <t>Zásyp sypaninou z jakékoliv horniny strojně s uložením výkopku ve vrstvách se zhutněním jam, šachet, rýh nebo kolem objektů v těchto vykopávkách</t>
  </si>
  <si>
    <t>https://podminky.urs.cz/item/CS_URS_2022_02/174151101</t>
  </si>
  <si>
    <t>"prahy TP - viz. D.1.1.2.12." (2,8+3,0)*0,3*(0,25+0,6)*2</t>
  </si>
  <si>
    <t>"trubka TP - viz. D.1.1.2.12." 9,8*(1,32*0,75-(0,68*0,42+3,14*0,32*0,32/2))</t>
  </si>
  <si>
    <t>"zásyp jam po pařezech (ŠD)" 2*0,5</t>
  </si>
  <si>
    <t>25</t>
  </si>
  <si>
    <t>58344197</t>
  </si>
  <si>
    <t>štěrkodrť frakce 0/63</t>
  </si>
  <si>
    <t>-2145961099</t>
  </si>
  <si>
    <t>2*0,5*1,7</t>
  </si>
  <si>
    <t>26</t>
  </si>
  <si>
    <t>181351103</t>
  </si>
  <si>
    <t>Rozprostření ornice tl vrstvy do 200 mm pl přes 100 do 500 m2 v rovině nebo ve svahu do 1:5 strojně</t>
  </si>
  <si>
    <t>786324208</t>
  </si>
  <si>
    <t>Rozprostření a urovnání ornice v rovině nebo ve svahu sklonu do 1:5 strojně při souvislé ploše přes 100 do 500 m2, tl. vrstvy do 200 mm</t>
  </si>
  <si>
    <t>https://podminky.urs.cz/item/CS_URS_2022_02/181351103</t>
  </si>
  <si>
    <t>"přebytečná ornice" (2217,0*0,2-(40,7+1,6+1597,1*0,1))/0,1</t>
  </si>
  <si>
    <t>27</t>
  </si>
  <si>
    <t>181411121</t>
  </si>
  <si>
    <t>Založení lučního trávníku výsevem pl do 1000 m2 v rovině a ve svahu do 1:5</t>
  </si>
  <si>
    <t>1797776755</t>
  </si>
  <si>
    <t>Založení trávníku na půdě předem připravené plochy do 1000 m2 výsevem včetně utažení lučního v rovině nebo na svahu do 1:5</t>
  </si>
  <si>
    <t>https://podminky.urs.cz/item/CS_URS_2022_02/181411121</t>
  </si>
  <si>
    <t>"dosypané plochy ornicí - viz. Tabulka kubatur D.1.1.2.22." 573,7</t>
  </si>
  <si>
    <t>"ornice u TP - viz. D.1.1.2.12." (0,4+1,7)*2,35</t>
  </si>
  <si>
    <t>28</t>
  </si>
  <si>
    <t>00572470</t>
  </si>
  <si>
    <t>osivo směs travní univerzál</t>
  </si>
  <si>
    <t>kg</t>
  </si>
  <si>
    <t>-317433358</t>
  </si>
  <si>
    <t>Poznámka k položce:_x000D_
20 g/m2</t>
  </si>
  <si>
    <t>(578,6+1597,1)*0,02*1,03</t>
  </si>
  <si>
    <t>29</t>
  </si>
  <si>
    <t>181951112</t>
  </si>
  <si>
    <t>Úprava pláně v hornině třídy těžitelnosti I skupiny 1 až 3 se zhutněním strojně</t>
  </si>
  <si>
    <t>116457800</t>
  </si>
  <si>
    <t>Úprava pláně vyrovnáním výškových rozdílů strojně v hornině třídy těžitelnosti I, skupiny 1 až 3 se zhutněním</t>
  </si>
  <si>
    <t>https://podminky.urs.cz/item/CS_URS_2022_02/181951112</t>
  </si>
  <si>
    <t>"viz. Tabulka kubatur D.1.1.2.22." 2985,4</t>
  </si>
  <si>
    <t>"přípočty - viz. D.1.1.2.1.d" 33,4+36,5+52+27,7+68,8+18,2+6+4,2+3,4</t>
  </si>
  <si>
    <t>30</t>
  </si>
  <si>
    <t>182151111</t>
  </si>
  <si>
    <t>Svahování v zářezech v hornině třídy těžitelnosti I skupiny 1 až 3 strojně</t>
  </si>
  <si>
    <t>-925511975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</si>
  <si>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</si>
  <si>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https://podminky.urs.cz/item/CS_URS_2022_02/182151111</t>
  </si>
  <si>
    <t>"viz. Tabulka kubatur D.1.1.2.22." 1231,4</t>
  </si>
  <si>
    <t>31</t>
  </si>
  <si>
    <t>182251101</t>
  </si>
  <si>
    <t>Svahování násypů strojně</t>
  </si>
  <si>
    <t>-2129512814</t>
  </si>
  <si>
    <t>Svahování trvalých svahů do projektovaných profilů strojně s potřebným přemístěním výkopku při svahování násypů v jakékoliv hornině</t>
  </si>
  <si>
    <t>https://podminky.urs.cz/item/CS_URS_2022_02/182251101</t>
  </si>
  <si>
    <t>"viz. Tabulka kubatur D.1.1.2.22." 1896,0</t>
  </si>
  <si>
    <t>32</t>
  </si>
  <si>
    <t>182351133</t>
  </si>
  <si>
    <t>Rozprostření ornice pl přes 500 m2 ve svahu nad 1:5 tl vrstvy do 200 mm strojně</t>
  </si>
  <si>
    <t>-291397512</t>
  </si>
  <si>
    <t>Rozprostření a urovnání ornice ve svahu sklonu přes 1:5 strojně při souvislé ploše přes 500 m2, tl. vrstvy do 200 mm</t>
  </si>
  <si>
    <t>https://podminky.urs.cz/item/CS_URS_2022_02/182351133</t>
  </si>
  <si>
    <t>"viz. Tabulka kubatur D.1.1.2.22." 1430,1</t>
  </si>
  <si>
    <t>"prosypání pohozu - viz. Vzorový př. řez D.1.1.2.1.d + Tabulka kubatur D.1.1.2.22." 50,1/0,3</t>
  </si>
  <si>
    <t>33</t>
  </si>
  <si>
    <t>183405211</t>
  </si>
  <si>
    <t>Výsev trávníku hydroosevem na ornici</t>
  </si>
  <si>
    <t>-1961291451</t>
  </si>
  <si>
    <t>https://podminky.urs.cz/item/CS_URS_2022_02/183405211</t>
  </si>
  <si>
    <t>Zakládání</t>
  </si>
  <si>
    <t>34</t>
  </si>
  <si>
    <t>274321511</t>
  </si>
  <si>
    <t>Základové pasy ze ŽB bez zvýšených nároků na prostředí tř. C 25/30</t>
  </si>
  <si>
    <t>1968042937</t>
  </si>
  <si>
    <t>Základy z betonu železového (bez výztuže) pasy z betonu bez zvláštních nároků na prostředí tř. C 25/30</t>
  </si>
  <si>
    <t>https://podminky.urs.cz/item/CS_URS_2022_02/274321511</t>
  </si>
  <si>
    <t>"prahy TP - viz. D.1.1.2.12." (2,8+3,0)*0,3*0,6*2</t>
  </si>
  <si>
    <t>35</t>
  </si>
  <si>
    <t>274351121</t>
  </si>
  <si>
    <t>Zřízení bednění základových pasů rovného</t>
  </si>
  <si>
    <t>797930939</t>
  </si>
  <si>
    <t>Bednění základů pasů rovné zřízení</t>
  </si>
  <si>
    <t>https://podminky.urs.cz/item/CS_URS_2022_02/274351121</t>
  </si>
  <si>
    <t>"prahy TP - viz. D.1.1.2.12." (2,8+3,0)*2*0,6*2+0,3*(0,85+0,75)*4</t>
  </si>
  <si>
    <t>36</t>
  </si>
  <si>
    <t>274351122</t>
  </si>
  <si>
    <t>Odstranění bednění základových pasů rovného</t>
  </si>
  <si>
    <t>-2110976569</t>
  </si>
  <si>
    <t>Bednění základů pasů rovné odstranění</t>
  </si>
  <si>
    <t>https://podminky.urs.cz/item/CS_URS_2022_02/274351122</t>
  </si>
  <si>
    <t>37</t>
  </si>
  <si>
    <t>274362021</t>
  </si>
  <si>
    <t>Výztuž základových pasů svařovanými sítěmi Kari</t>
  </si>
  <si>
    <t>228708995</t>
  </si>
  <si>
    <t>Výztuž základů pasů ze svařovaných sítí z drátů typu KARI</t>
  </si>
  <si>
    <t>https://podminky.urs.cz/item/CS_URS_2022_02/274362021</t>
  </si>
  <si>
    <t>"prahy TP - viz. D.1.1.2.12." 137,0*0,001</t>
  </si>
  <si>
    <t>Vodorovné konstrukce</t>
  </si>
  <si>
    <t>38</t>
  </si>
  <si>
    <t>451314212</t>
  </si>
  <si>
    <t>Podklad pod dlažbu z betonu prostého C 25/30 tl přes 100 do 150 mm</t>
  </si>
  <si>
    <t>722601644</t>
  </si>
  <si>
    <t>Podklad pod dlažbu z betonu prostého bez zvýšených nároků na prostředí tř. C 25/30 tl. přes 100 do 150 mm</t>
  </si>
  <si>
    <t>https://podminky.urs.cz/item/CS_URS_2022_02/451314212</t>
  </si>
  <si>
    <t>"předpolí TP - viz. D.1.1.2.12." (1,0*2,9+1,5*2,35)*2</t>
  </si>
  <si>
    <t>39</t>
  </si>
  <si>
    <t>452311121</t>
  </si>
  <si>
    <t>Podkladní desky z betonu prostého tř. C 8/10 otevřený výkop</t>
  </si>
  <si>
    <t>2043867873</t>
  </si>
  <si>
    <t>Podkladní a zajišťovací konstrukce z betonu prostého v otevřeném výkopu desky pod potrubí, stoky a drobné objekty z betonu tř. C 8/10</t>
  </si>
  <si>
    <t>https://podminky.urs.cz/item/CS_URS_2022_02/452311121</t>
  </si>
  <si>
    <t>"trubka TP - viz. D.1.1.2.12." 10,4*0,72*0,1</t>
  </si>
  <si>
    <t>40</t>
  </si>
  <si>
    <t>452351101</t>
  </si>
  <si>
    <t>Bednění podkladních desek nebo bloků nebo sedlového lože otevřený výkop</t>
  </si>
  <si>
    <t>372795118</t>
  </si>
  <si>
    <t>Bednění podkladních a zajišťovacích konstrukcí v otevřeném výkopu desek nebo sedlových loží pod potrubí, stoky a drobné objekty</t>
  </si>
  <si>
    <t>https://podminky.urs.cz/item/CS_URS_2022_02/452351101</t>
  </si>
  <si>
    <t>"trubka TP - viz. D.1.1.2.12." 10,4*2*0,1</t>
  </si>
  <si>
    <t>41</t>
  </si>
  <si>
    <t>464511111</t>
  </si>
  <si>
    <t>Pohoz z lomového kamene neupraveného tříděného z terénu</t>
  </si>
  <si>
    <t>-1844035747</t>
  </si>
  <si>
    <t>Pohoz dna nebo svahů jakékoliv tloušťky z lomového kamene neupraveného tříděného z terénu</t>
  </si>
  <si>
    <t>https://podminky.urs.cz/item/CS_URS_2022_02/464511111</t>
  </si>
  <si>
    <t>Poznámka k položce:_x000D_
zrno 10-15 kg</t>
  </si>
  <si>
    <t>"opevnění příkopu - viz. Vzorový př. řez D.1.1.2.1.d + Tabulka kubatur D.1.1.2.22." 50,1</t>
  </si>
  <si>
    <t>42</t>
  </si>
  <si>
    <t>465513127</t>
  </si>
  <si>
    <t>Dlažba z lomového kamene na cementovou maltu s vyspárováním tl 200 mm</t>
  </si>
  <si>
    <t>-1449441840</t>
  </si>
  <si>
    <t>Dlažba z lomového kamene lomařsky upraveného na cementovou maltu, s vyspárováním cementovou maltou, tl. kamene 200 mm</t>
  </si>
  <si>
    <t>https://podminky.urs.cz/item/CS_URS_2022_02/465513127</t>
  </si>
  <si>
    <t>Komunikace pozemní</t>
  </si>
  <si>
    <t>43</t>
  </si>
  <si>
    <t>561081121</t>
  </si>
  <si>
    <t>Zřízení podkladu ze zeminy upravené vápnem, cementem, směsnými pojivy tl přes 450 do 500 mm pl přes 1000 do 5000 m2</t>
  </si>
  <si>
    <t>324463446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</si>
  <si>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</t>
  </si>
  <si>
    <t>https://podminky.urs.cz/item/CS_URS_2022_02/561081121</t>
  </si>
  <si>
    <t>"viz. Vzorový př. řez D.1.1.2.1.d + Tabulka kubatur D.1.1.2.22." 506,4*5,7</t>
  </si>
  <si>
    <t>44</t>
  </si>
  <si>
    <t>58591002</t>
  </si>
  <si>
    <t>pojivo hydraulické pro stabilizaci zeminy 50% vápna</t>
  </si>
  <si>
    <t>-616085025</t>
  </si>
  <si>
    <t>"5%=44,2 kg/m2" 3136,7*44,2*0,001</t>
  </si>
  <si>
    <t>45</t>
  </si>
  <si>
    <t>564851111</t>
  </si>
  <si>
    <t>Podklad ze štěrkodrtě ŠD plochy přes 100 m2 tl 150 mm</t>
  </si>
  <si>
    <t>142727651</t>
  </si>
  <si>
    <t>Podklad ze štěrkodrti ŠD s rozprostřením a zhutněním plochy přes 100 m2, po zhutnění tl. 150 mm</t>
  </si>
  <si>
    <t>https://podminky.urs.cz/item/CS_URS_2022_02/564851111</t>
  </si>
  <si>
    <t>"viz. Tabulka kubatur D.1.1.2.22." 2675,2+2884,3</t>
  </si>
  <si>
    <t>"přípočty - viz. D.1.1.2.1.d" (33,4+36,5+52+27,7+68,8+18,2+6+4,2+3,4)*2</t>
  </si>
  <si>
    <t>46</t>
  </si>
  <si>
    <t>565155121</t>
  </si>
  <si>
    <t>Asfaltový beton vrstva podkladní ACP 16+ (obalované kamenivo OKS) tl 70 mm š přes 3 m</t>
  </si>
  <si>
    <t>-1417053498</t>
  </si>
  <si>
    <t>Asfaltový beton vrstva podkladní ACP 16+ (obalované kamenivo střednězrnné - OKS) s rozprostřením a zhutněním v pruhu šířky přes 3 m, po zhutnění tl. 70 mm</t>
  </si>
  <si>
    <t>https://podminky.urs.cz/item/CS_URS_2022_02/565155121</t>
  </si>
  <si>
    <t>"viz. Vzorový př. řez D.1.1.2.1.d" 506,4*4,23</t>
  </si>
  <si>
    <t>47</t>
  </si>
  <si>
    <t>569941131</t>
  </si>
  <si>
    <t>Zpevnění krajnic asfaltovým recyklátem tl 110 mm</t>
  </si>
  <si>
    <t>1392719787</t>
  </si>
  <si>
    <t>Zpevnění krajnic nebo komunikací pro pěší s rozprostřením a zhutněním, po zhutnění asfaltovým recyklátem tl. 110 mm</t>
  </si>
  <si>
    <t>https://podminky.urs.cz/item/CS_URS_2022_02/569941131</t>
  </si>
  <si>
    <t>"viz. Vzorový př. řez D.1.1.2.1.d" 506,4*0,25*2</t>
  </si>
  <si>
    <t>48</t>
  </si>
  <si>
    <t>573111112</t>
  </si>
  <si>
    <t>Postřik živičný infiltrační s posypem z asfaltu množství 1 kg/m2</t>
  </si>
  <si>
    <t>-1893071015</t>
  </si>
  <si>
    <t>Postřik infiltrační PI z asfaltu silničního s posypem kamenivem, v množství 1,00 kg/m2</t>
  </si>
  <si>
    <t>https://podminky.urs.cz/item/CS_URS_2022_02/573111112</t>
  </si>
  <si>
    <t>"viz. Vzorový př. řez D.1.1.2.1.d" 506,4*4,67</t>
  </si>
  <si>
    <t>49</t>
  </si>
  <si>
    <t>573211112</t>
  </si>
  <si>
    <t>Postřik živičný spojovací z asfaltu v množství 0,70 kg/m2</t>
  </si>
  <si>
    <t>1662954826</t>
  </si>
  <si>
    <t>Postřik spojovací PS bez posypu kamenivem z asfaltu silničního, v množství 0,70 kg/m2</t>
  </si>
  <si>
    <t>https://podminky.urs.cz/item/CS_URS_2022_02/573211112</t>
  </si>
  <si>
    <t>"viz. Vzorový př. řez D.1.1.2.1.d" 506,4*4,12</t>
  </si>
  <si>
    <t>50</t>
  </si>
  <si>
    <t>577134221</t>
  </si>
  <si>
    <t>Asfaltový beton vrstva obrusná ACO 11 (ABS) tř. II tl 40 mm š přes 3 m z nemodifikovaného asfaltu</t>
  </si>
  <si>
    <t>-139016831</t>
  </si>
  <si>
    <t>Asfaltový beton vrstva obrusná ACO 11 (ABS) s rozprostřením a se zhutněním z nemodifikovaného asfaltu v pruhu šířky přes 3 m tř. II, po zhutnění tl. 40 mm</t>
  </si>
  <si>
    <t>https://podminky.urs.cz/item/CS_URS_2022_02/577134221</t>
  </si>
  <si>
    <t>"viz. Vzorový př. řez D.1.1.2.1.d" 506,4*4,06</t>
  </si>
  <si>
    <t>Trubní vedení</t>
  </si>
  <si>
    <t>51</t>
  </si>
  <si>
    <t>899999032-R</t>
  </si>
  <si>
    <t>Řezání trub PP DN 400 0° - 60°</t>
  </si>
  <si>
    <t>-391020607</t>
  </si>
  <si>
    <t>"TP - viz. D.1.1.2.12." 2</t>
  </si>
  <si>
    <t>Ostatní konstrukce a práce, bourání</t>
  </si>
  <si>
    <t>52</t>
  </si>
  <si>
    <t>916131213</t>
  </si>
  <si>
    <t>Osazení silničního obrubníku betonového stojatého s boční opěrou do lože z betonu prostého</t>
  </si>
  <si>
    <t>m</t>
  </si>
  <si>
    <t>1551495027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</si>
  <si>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</si>
  <si>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https://podminky.urs.cz/item/CS_URS_2022_02/916131213</t>
  </si>
  <si>
    <t>"sjezdy - viz. D.1.1.2.1.d" 3+8+8+8,3+6,8+5,3+5,3</t>
  </si>
  <si>
    <t>53</t>
  </si>
  <si>
    <t>59217031</t>
  </si>
  <si>
    <t>obrubník betonový silniční 1000x150x250mm</t>
  </si>
  <si>
    <t>-496516742</t>
  </si>
  <si>
    <t>3+8+8++8+7+5+5</t>
  </si>
  <si>
    <t>54</t>
  </si>
  <si>
    <t>59217026</t>
  </si>
  <si>
    <t>obrubník betonový silniční 500x150x250mm</t>
  </si>
  <si>
    <t>1785294301</t>
  </si>
  <si>
    <t>0,5+0,5+0,5</t>
  </si>
  <si>
    <t>55</t>
  </si>
  <si>
    <t>916991121</t>
  </si>
  <si>
    <t>Lože pod obrubníky, krajníky nebo obruby z dlažebních kostek z betonu prostého</t>
  </si>
  <si>
    <t>132682444</t>
  </si>
  <si>
    <t>Lože pod obrubníky, krajníky nebo obruby z dlažebních kostek z betonu prostého</t>
  </si>
  <si>
    <t>https://podminky.urs.cz/item/CS_URS_2022_02/916991121</t>
  </si>
  <si>
    <t>"lože nad 10 cm" 44,7*0,45*0,05</t>
  </si>
  <si>
    <t>56</t>
  </si>
  <si>
    <t>919551012</t>
  </si>
  <si>
    <t>Zřízení propustků z trub plastových DN 400</t>
  </si>
  <si>
    <t>-1903849582</t>
  </si>
  <si>
    <t>Zřízení propustků a hospodářských přejezdů z trub plastových do DN 400</t>
  </si>
  <si>
    <t>https://podminky.urs.cz/item/CS_URS_2022_02/919551012</t>
  </si>
  <si>
    <t>Poznámka k položce:_x000D_
V cenách jsou započteny i náklady na montáž potrubí na betonové pražce nebo silniční panely včetně dodávky podkladních prefabrikátů,
 bednění a obetonování potrubí.</t>
  </si>
  <si>
    <t>"TP - viz. D.1.1.2.12." 11,0</t>
  </si>
  <si>
    <t>57</t>
  </si>
  <si>
    <t>28617279</t>
  </si>
  <si>
    <t>trubka kanalizační PP korugovaná DN 400x6000mm SN16</t>
  </si>
  <si>
    <t>-531394955</t>
  </si>
  <si>
    <t>11,0*1,02</t>
  </si>
  <si>
    <t>58</t>
  </si>
  <si>
    <t>919726122</t>
  </si>
  <si>
    <t>Geotextilie pro ochranu, separaci a filtraci netkaná měrná hm přes 200 do 300 g/m2</t>
  </si>
  <si>
    <t>1799603765</t>
  </si>
  <si>
    <t>Geotextilie netkaná pro ochranu, separaci nebo filtraci měrná hmotnost přes 200 do 300 g/m2</t>
  </si>
  <si>
    <t>https://podminky.urs.cz/item/CS_URS_2022_02/919726122</t>
  </si>
  <si>
    <t>"sanace podloží - viz. Tabulka kubatur D.1.1.2.22." 512,8</t>
  </si>
  <si>
    <t>998</t>
  </si>
  <si>
    <t>Přesun hmot</t>
  </si>
  <si>
    <t>59</t>
  </si>
  <si>
    <t>998225111</t>
  </si>
  <si>
    <t>Přesun hmot pro pozemní komunikace s krytem z kamene, monolitickým betonovým nebo živičným</t>
  </si>
  <si>
    <t>1324143300</t>
  </si>
  <si>
    <t>Přesun hmot pro komunikace s krytem z kameniva, monolitickým betonovým nebo živičným dopravní vzdálenost do 200 m jakékoliv délky objektu</t>
  </si>
  <si>
    <t>https://podminky.urs.cz/item/CS_URS_2022_02/998225111</t>
  </si>
  <si>
    <t>60</t>
  </si>
  <si>
    <t>998225191</t>
  </si>
  <si>
    <t>Příplatek k přesunu hmot pro pozemní komunikace s krytem z kamene, živičným, betonovým do 1000 m</t>
  </si>
  <si>
    <t>1387169565</t>
  </si>
  <si>
    <t>Přesun hmot pro komunikace s krytem z kameniva, monolitickým betonovým nebo živičným Příplatek k ceně za zvětšený přesun přes vymezenou největší dopravní vzdálenost do 1000 m</t>
  </si>
  <si>
    <t>https://podminky.urs.cz/item/CS_URS_2022_02/998225191</t>
  </si>
  <si>
    <t>VON - Vedlejší a ostatní náklady</t>
  </si>
  <si>
    <t>VRN - Vedlejší rozpočtové náklady</t>
  </si>
  <si>
    <t xml:space="preserve">    VRN3 - Vedlejší náklady</t>
  </si>
  <si>
    <t xml:space="preserve">    VRN9 - Ostatní náklady</t>
  </si>
  <si>
    <t>VRN</t>
  </si>
  <si>
    <t>Vedlejší rozpočtové náklady</t>
  </si>
  <si>
    <t>VRN3</t>
  </si>
  <si>
    <t>Vedlejší náklady</t>
  </si>
  <si>
    <t>031002000</t>
  </si>
  <si>
    <t>Zařízení staveniště</t>
  </si>
  <si>
    <t>soubor</t>
  </si>
  <si>
    <t>1024</t>
  </si>
  <si>
    <t>-540986629</t>
  </si>
  <si>
    <t xml:space="preserve">Zřízení zařízení staveniště a jeho následné odstranění. </t>
  </si>
  <si>
    <t>Poznámka k položce:_x000D_
Zajištění přístupu k jednotlivým úsekům stavby za účelem provádění a uvedení do původního stavu po ukončení stavby (včetně osetí travním semenem), náhrada za dočasné zábory ploch. Zřízení a odstranění dočasných sjezdů, nájezdů, lávek přes výkopy. Zajištění výkopů zábradlím. Zřízení čistících zón před výjezdem z obvodu staveniště. Zajištění bezpečnosti práce. Ochrany životního prostředí (stromů, porostů a vegetačních ploch dle ČSN 83 9061).</t>
  </si>
  <si>
    <t>VRN9</t>
  </si>
  <si>
    <t>Ostatní náklady</t>
  </si>
  <si>
    <t>090001000</t>
  </si>
  <si>
    <t xml:space="preserve">Geodetické vytýčení před zahájením realizace 
stavebních prací </t>
  </si>
  <si>
    <t>-166354430</t>
  </si>
  <si>
    <t>Poznámka k položce:_x000D_
cesta dl. 506 m</t>
  </si>
  <si>
    <t>091003000</t>
  </si>
  <si>
    <t xml:space="preserve">Geodetické práce po výstavbě </t>
  </si>
  <si>
    <t>-1902243394</t>
  </si>
  <si>
    <t>Geodetické práce po výstavbě</t>
  </si>
  <si>
    <t>Poznámka k položce:_x000D_
Geodetické zaměření skutečně provedeného díla pro kolaudační řízení a zápis díla do KN. 3x v grafické (tištěné) podobě a 1x v digitálním vyhotovení.</t>
  </si>
  <si>
    <t>091003001</t>
  </si>
  <si>
    <t>Vytýčení podzemních inženýrských sítí</t>
  </si>
  <si>
    <t>2019194010</t>
  </si>
  <si>
    <t xml:space="preserve">Poznámka k položce:_x000D_
Zajištění ochrany a vytýčení podzemních inženýrských sítí uvedených v projektové dokumentaci dle podmínek z dokladové části projektu (např. vodovod)._x000D_
</t>
  </si>
  <si>
    <t>091204000</t>
  </si>
  <si>
    <t>Dokumentace skutečného provedení stavby</t>
  </si>
  <si>
    <t>-955265231</t>
  </si>
  <si>
    <t xml:space="preserve">Poznámka k položce:_x000D_
Vypracování projektové dokumentace skutečného provedení díla 3x v grafické (tištěné) podobě a 1x v digitálním vyhotovení_x000D_
</t>
  </si>
  <si>
    <t>091404000</t>
  </si>
  <si>
    <t>Zkoušky, atesty a revize podle ČSN a případných jiných právních nebo technických předpisů</t>
  </si>
  <si>
    <t>318486557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</si>
  <si>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Po vytvoření pláně dodavatel zajistí ověření únosnosti pláně a na základě výsledků zajistí u autorizované společnosti ověření vhodnosti navržené směsi pro vylepšení pláně včetně mocnosti. Výsledky budou odsouhlaseny na kontrolním dnu autorským dozorem, dozorem investora a investorem.</t>
  </si>
  <si>
    <t>091806001</t>
  </si>
  <si>
    <t>Analýza všech druhů odpadů ukládaných na skládku</t>
  </si>
  <si>
    <t>-753366199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</si>
  <si>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</si>
  <si>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091807000</t>
  </si>
  <si>
    <t>Zrušení bodu podrobného polohového bodového pole</t>
  </si>
  <si>
    <t>ks</t>
  </si>
  <si>
    <t>469767965</t>
  </si>
  <si>
    <t>Poznámka k položce:_x000D_
bod č.: 513 v k.ú. Ratibořské Hory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</si>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</sst>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62751117" TargetMode="External"/><Relationship Id="rId18" Type="http://schemas.openxmlformats.org/officeDocument/2006/relationships/hyperlink" Target="https://podminky.urs.cz/item/CS_URS_2022_02/171151131" TargetMode="External"/><Relationship Id="rId26" Type="http://schemas.openxmlformats.org/officeDocument/2006/relationships/hyperlink" Target="https://podminky.urs.cz/item/CS_URS_2022_02/182251101" TargetMode="External"/><Relationship Id="rId39" Type="http://schemas.openxmlformats.org/officeDocument/2006/relationships/hyperlink" Target="https://podminky.urs.cz/item/CS_URS_2022_02/564851111" TargetMode="External"/><Relationship Id="rId3" Type="http://schemas.openxmlformats.org/officeDocument/2006/relationships/hyperlink" Target="https://podminky.urs.cz/item/CS_URS_2022_02/112155215" TargetMode="External"/><Relationship Id="rId21" Type="http://schemas.openxmlformats.org/officeDocument/2006/relationships/hyperlink" Target="https://podminky.urs.cz/item/CS_URS_2022_02/174151101" TargetMode="External"/><Relationship Id="rId34" Type="http://schemas.openxmlformats.org/officeDocument/2006/relationships/hyperlink" Target="https://podminky.urs.cz/item/CS_URS_2022_02/452311121" TargetMode="External"/><Relationship Id="rId42" Type="http://schemas.openxmlformats.org/officeDocument/2006/relationships/hyperlink" Target="https://podminky.urs.cz/item/CS_URS_2022_02/573111112" TargetMode="External"/><Relationship Id="rId47" Type="http://schemas.openxmlformats.org/officeDocument/2006/relationships/hyperlink" Target="https://podminky.urs.cz/item/CS_URS_2022_02/919551012" TargetMode="External"/><Relationship Id="rId50" Type="http://schemas.openxmlformats.org/officeDocument/2006/relationships/hyperlink" Target="https://podminky.urs.cz/item/CS_URS_2022_02/998225191" TargetMode="External"/><Relationship Id="rId7" Type="http://schemas.openxmlformats.org/officeDocument/2006/relationships/hyperlink" Target="https://podminky.urs.cz/item/CS_URS_2022_02/122252206" TargetMode="External"/><Relationship Id="rId12" Type="http://schemas.openxmlformats.org/officeDocument/2006/relationships/hyperlink" Target="https://podminky.urs.cz/item/CS_URS_2022_02/162301951" TargetMode="External"/><Relationship Id="rId17" Type="http://schemas.openxmlformats.org/officeDocument/2006/relationships/hyperlink" Target="https://podminky.urs.cz/item/CS_URS_2022_02/171151112" TargetMode="External"/><Relationship Id="rId25" Type="http://schemas.openxmlformats.org/officeDocument/2006/relationships/hyperlink" Target="https://podminky.urs.cz/item/CS_URS_2022_02/182151111" TargetMode="External"/><Relationship Id="rId33" Type="http://schemas.openxmlformats.org/officeDocument/2006/relationships/hyperlink" Target="https://podminky.urs.cz/item/CS_URS_2022_02/451314212" TargetMode="External"/><Relationship Id="rId38" Type="http://schemas.openxmlformats.org/officeDocument/2006/relationships/hyperlink" Target="https://podminky.urs.cz/item/CS_URS_2022_02/561081121" TargetMode="External"/><Relationship Id="rId46" Type="http://schemas.openxmlformats.org/officeDocument/2006/relationships/hyperlink" Target="https://podminky.urs.cz/item/CS_URS_2022_02/916991121" TargetMode="External"/><Relationship Id="rId2" Type="http://schemas.openxmlformats.org/officeDocument/2006/relationships/hyperlink" Target="https://podminky.urs.cz/item/CS_URS_2022_02/112101101" TargetMode="External"/><Relationship Id="rId16" Type="http://schemas.openxmlformats.org/officeDocument/2006/relationships/hyperlink" Target="https://podminky.urs.cz/item/CS_URS_2022_02/171151111" TargetMode="External"/><Relationship Id="rId20" Type="http://schemas.openxmlformats.org/officeDocument/2006/relationships/hyperlink" Target="https://podminky.urs.cz/item/CS_URS_2022_02/171251201" TargetMode="External"/><Relationship Id="rId29" Type="http://schemas.openxmlformats.org/officeDocument/2006/relationships/hyperlink" Target="https://podminky.urs.cz/item/CS_URS_2022_02/274321511" TargetMode="External"/><Relationship Id="rId41" Type="http://schemas.openxmlformats.org/officeDocument/2006/relationships/hyperlink" Target="https://podminky.urs.cz/item/CS_URS_2022_02/569941131" TargetMode="External"/><Relationship Id="rId1" Type="http://schemas.openxmlformats.org/officeDocument/2006/relationships/hyperlink" Target="https://podminky.urs.cz/item/CS_URS_2022_02/111251102" TargetMode="External"/><Relationship Id="rId6" Type="http://schemas.openxmlformats.org/officeDocument/2006/relationships/hyperlink" Target="https://podminky.urs.cz/item/CS_URS_2022_02/121151123" TargetMode="External"/><Relationship Id="rId11" Type="http://schemas.openxmlformats.org/officeDocument/2006/relationships/hyperlink" Target="https://podminky.urs.cz/item/CS_URS_2022_02/162201411" TargetMode="External"/><Relationship Id="rId24" Type="http://schemas.openxmlformats.org/officeDocument/2006/relationships/hyperlink" Target="https://podminky.urs.cz/item/CS_URS_2022_02/181951112" TargetMode="External"/><Relationship Id="rId32" Type="http://schemas.openxmlformats.org/officeDocument/2006/relationships/hyperlink" Target="https://podminky.urs.cz/item/CS_URS_2022_02/274362021" TargetMode="External"/><Relationship Id="rId37" Type="http://schemas.openxmlformats.org/officeDocument/2006/relationships/hyperlink" Target="https://podminky.urs.cz/item/CS_URS_2022_02/465513127" TargetMode="External"/><Relationship Id="rId40" Type="http://schemas.openxmlformats.org/officeDocument/2006/relationships/hyperlink" Target="https://podminky.urs.cz/item/CS_URS_2022_02/565155121" TargetMode="External"/><Relationship Id="rId45" Type="http://schemas.openxmlformats.org/officeDocument/2006/relationships/hyperlink" Target="https://podminky.urs.cz/item/CS_URS_2022_02/916131213" TargetMode="External"/><Relationship Id="rId5" Type="http://schemas.openxmlformats.org/officeDocument/2006/relationships/hyperlink" Target="https://podminky.urs.cz/item/CS_URS_2022_02/112251221" TargetMode="External"/><Relationship Id="rId15" Type="http://schemas.openxmlformats.org/officeDocument/2006/relationships/hyperlink" Target="https://podminky.urs.cz/item/CS_URS_2022_02/167151101" TargetMode="External"/><Relationship Id="rId23" Type="http://schemas.openxmlformats.org/officeDocument/2006/relationships/hyperlink" Target="https://podminky.urs.cz/item/CS_URS_2022_02/181411121" TargetMode="External"/><Relationship Id="rId28" Type="http://schemas.openxmlformats.org/officeDocument/2006/relationships/hyperlink" Target="https://podminky.urs.cz/item/CS_URS_2022_02/183405211" TargetMode="External"/><Relationship Id="rId36" Type="http://schemas.openxmlformats.org/officeDocument/2006/relationships/hyperlink" Target="https://podminky.urs.cz/item/CS_URS_2022_02/464511111" TargetMode="External"/><Relationship Id="rId49" Type="http://schemas.openxmlformats.org/officeDocument/2006/relationships/hyperlink" Target="https://podminky.urs.cz/item/CS_URS_2022_02/998225111" TargetMode="External"/><Relationship Id="rId10" Type="http://schemas.openxmlformats.org/officeDocument/2006/relationships/hyperlink" Target="https://podminky.urs.cz/item/CS_URS_2022_02/132251251" TargetMode="External"/><Relationship Id="rId19" Type="http://schemas.openxmlformats.org/officeDocument/2006/relationships/hyperlink" Target="https://podminky.urs.cz/item/CS_URS_2022_02/171201231" TargetMode="External"/><Relationship Id="rId31" Type="http://schemas.openxmlformats.org/officeDocument/2006/relationships/hyperlink" Target="https://podminky.urs.cz/item/CS_URS_2022_02/274351122" TargetMode="External"/><Relationship Id="rId44" Type="http://schemas.openxmlformats.org/officeDocument/2006/relationships/hyperlink" Target="https://podminky.urs.cz/item/CS_URS_2022_02/577134221" TargetMode="External"/><Relationship Id="rId4" Type="http://schemas.openxmlformats.org/officeDocument/2006/relationships/hyperlink" Target="https://podminky.urs.cz/item/CS_URS_2022_02/112155311" TargetMode="External"/><Relationship Id="rId9" Type="http://schemas.openxmlformats.org/officeDocument/2006/relationships/hyperlink" Target="https://podminky.urs.cz/item/CS_URS_2022_02/131251100" TargetMode="External"/><Relationship Id="rId14" Type="http://schemas.openxmlformats.org/officeDocument/2006/relationships/hyperlink" Target="https://podminky.urs.cz/item/CS_URS_2022_02/162751119" TargetMode="External"/><Relationship Id="rId22" Type="http://schemas.openxmlformats.org/officeDocument/2006/relationships/hyperlink" Target="https://podminky.urs.cz/item/CS_URS_2022_02/181351103" TargetMode="External"/><Relationship Id="rId27" Type="http://schemas.openxmlformats.org/officeDocument/2006/relationships/hyperlink" Target="https://podminky.urs.cz/item/CS_URS_2022_02/182351133" TargetMode="External"/><Relationship Id="rId30" Type="http://schemas.openxmlformats.org/officeDocument/2006/relationships/hyperlink" Target="https://podminky.urs.cz/item/CS_URS_2022_02/274351121" TargetMode="External"/><Relationship Id="rId35" Type="http://schemas.openxmlformats.org/officeDocument/2006/relationships/hyperlink" Target="https://podminky.urs.cz/item/CS_URS_2022_02/452351101" TargetMode="External"/><Relationship Id="rId43" Type="http://schemas.openxmlformats.org/officeDocument/2006/relationships/hyperlink" Target="https://podminky.urs.cz/item/CS_URS_2022_02/573211112" TargetMode="External"/><Relationship Id="rId48" Type="http://schemas.openxmlformats.org/officeDocument/2006/relationships/hyperlink" Target="https://podminky.urs.cz/item/CS_URS_2022_02/919726122" TargetMode="External"/><Relationship Id="rId8" Type="http://schemas.openxmlformats.org/officeDocument/2006/relationships/hyperlink" Target="https://podminky.urs.cz/item/CS_URS_2022_02/122911121" TargetMode="External"/><Relationship Id="rId5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2" t="s">
        <v>14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21"/>
      <c r="AQ5" s="21"/>
      <c r="AR5" s="19"/>
      <c r="BE5" s="29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04" t="s">
        <v>17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21"/>
      <c r="AQ6" s="21"/>
      <c r="AR6" s="19"/>
      <c r="BE6" s="30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0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0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0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00"/>
      <c r="BS13" s="16" t="s">
        <v>6</v>
      </c>
    </row>
    <row r="14" spans="1:74" ht="12.75">
      <c r="B14" s="20"/>
      <c r="C14" s="21"/>
      <c r="D14" s="21"/>
      <c r="E14" s="305" t="s">
        <v>30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0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0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0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0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0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0"/>
    </row>
    <row r="23" spans="1:71" s="1" customFormat="1" ht="47.25" customHeight="1">
      <c r="B23" s="20"/>
      <c r="C23" s="21"/>
      <c r="D23" s="21"/>
      <c r="E23" s="307" t="s">
        <v>36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21"/>
      <c r="AP23" s="21"/>
      <c r="AQ23" s="21"/>
      <c r="AR23" s="19"/>
      <c r="BE23" s="30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0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8">
        <f>ROUND(AG54,2)</f>
        <v>0</v>
      </c>
      <c r="AL26" s="309"/>
      <c r="AM26" s="309"/>
      <c r="AN26" s="309"/>
      <c r="AO26" s="309"/>
      <c r="AP26" s="35"/>
      <c r="AQ26" s="35"/>
      <c r="AR26" s="38"/>
      <c r="BE26" s="30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0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0" t="s">
        <v>38</v>
      </c>
      <c r="M28" s="310"/>
      <c r="N28" s="310"/>
      <c r="O28" s="310"/>
      <c r="P28" s="310"/>
      <c r="Q28" s="35"/>
      <c r="R28" s="35"/>
      <c r="S28" s="35"/>
      <c r="T28" s="35"/>
      <c r="U28" s="35"/>
      <c r="V28" s="35"/>
      <c r="W28" s="310" t="s">
        <v>39</v>
      </c>
      <c r="X28" s="310"/>
      <c r="Y28" s="310"/>
      <c r="Z28" s="310"/>
      <c r="AA28" s="310"/>
      <c r="AB28" s="310"/>
      <c r="AC28" s="310"/>
      <c r="AD28" s="310"/>
      <c r="AE28" s="310"/>
      <c r="AF28" s="35"/>
      <c r="AG28" s="35"/>
      <c r="AH28" s="35"/>
      <c r="AI28" s="35"/>
      <c r="AJ28" s="35"/>
      <c r="AK28" s="310" t="s">
        <v>40</v>
      </c>
      <c r="AL28" s="310"/>
      <c r="AM28" s="310"/>
      <c r="AN28" s="310"/>
      <c r="AO28" s="310"/>
      <c r="AP28" s="35"/>
      <c r="AQ28" s="35"/>
      <c r="AR28" s="38"/>
      <c r="BE28" s="300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13">
        <v>0.21</v>
      </c>
      <c r="M29" s="312"/>
      <c r="N29" s="312"/>
      <c r="O29" s="312"/>
      <c r="P29" s="312"/>
      <c r="Q29" s="40"/>
      <c r="R29" s="40"/>
      <c r="S29" s="40"/>
      <c r="T29" s="40"/>
      <c r="U29" s="40"/>
      <c r="V29" s="40"/>
      <c r="W29" s="311">
        <f>ROUND(AZ54, 2)</f>
        <v>0</v>
      </c>
      <c r="X29" s="312"/>
      <c r="Y29" s="312"/>
      <c r="Z29" s="312"/>
      <c r="AA29" s="312"/>
      <c r="AB29" s="312"/>
      <c r="AC29" s="312"/>
      <c r="AD29" s="312"/>
      <c r="AE29" s="312"/>
      <c r="AF29" s="40"/>
      <c r="AG29" s="40"/>
      <c r="AH29" s="40"/>
      <c r="AI29" s="40"/>
      <c r="AJ29" s="40"/>
      <c r="AK29" s="311">
        <f>ROUND(AV54, 2)</f>
        <v>0</v>
      </c>
      <c r="AL29" s="312"/>
      <c r="AM29" s="312"/>
      <c r="AN29" s="312"/>
      <c r="AO29" s="312"/>
      <c r="AP29" s="40"/>
      <c r="AQ29" s="40"/>
      <c r="AR29" s="41"/>
      <c r="BE29" s="301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13">
        <v>0.15</v>
      </c>
      <c r="M30" s="312"/>
      <c r="N30" s="312"/>
      <c r="O30" s="312"/>
      <c r="P30" s="312"/>
      <c r="Q30" s="40"/>
      <c r="R30" s="40"/>
      <c r="S30" s="40"/>
      <c r="T30" s="40"/>
      <c r="U30" s="40"/>
      <c r="V30" s="40"/>
      <c r="W30" s="311">
        <f>ROUND(BA54, 2)</f>
        <v>0</v>
      </c>
      <c r="X30" s="312"/>
      <c r="Y30" s="312"/>
      <c r="Z30" s="312"/>
      <c r="AA30" s="312"/>
      <c r="AB30" s="312"/>
      <c r="AC30" s="312"/>
      <c r="AD30" s="312"/>
      <c r="AE30" s="312"/>
      <c r="AF30" s="40"/>
      <c r="AG30" s="40"/>
      <c r="AH30" s="40"/>
      <c r="AI30" s="40"/>
      <c r="AJ30" s="40"/>
      <c r="AK30" s="311">
        <f>ROUND(AW54, 2)</f>
        <v>0</v>
      </c>
      <c r="AL30" s="312"/>
      <c r="AM30" s="312"/>
      <c r="AN30" s="312"/>
      <c r="AO30" s="312"/>
      <c r="AP30" s="40"/>
      <c r="AQ30" s="40"/>
      <c r="AR30" s="41"/>
      <c r="BE30" s="301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13">
        <v>0.21</v>
      </c>
      <c r="M31" s="312"/>
      <c r="N31" s="312"/>
      <c r="O31" s="312"/>
      <c r="P31" s="312"/>
      <c r="Q31" s="40"/>
      <c r="R31" s="40"/>
      <c r="S31" s="40"/>
      <c r="T31" s="40"/>
      <c r="U31" s="40"/>
      <c r="V31" s="40"/>
      <c r="W31" s="311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F31" s="40"/>
      <c r="AG31" s="40"/>
      <c r="AH31" s="40"/>
      <c r="AI31" s="40"/>
      <c r="AJ31" s="40"/>
      <c r="AK31" s="311">
        <v>0</v>
      </c>
      <c r="AL31" s="312"/>
      <c r="AM31" s="312"/>
      <c r="AN31" s="312"/>
      <c r="AO31" s="312"/>
      <c r="AP31" s="40"/>
      <c r="AQ31" s="40"/>
      <c r="AR31" s="41"/>
      <c r="BE31" s="301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13">
        <v>0.15</v>
      </c>
      <c r="M32" s="312"/>
      <c r="N32" s="312"/>
      <c r="O32" s="312"/>
      <c r="P32" s="312"/>
      <c r="Q32" s="40"/>
      <c r="R32" s="40"/>
      <c r="S32" s="40"/>
      <c r="T32" s="40"/>
      <c r="U32" s="40"/>
      <c r="V32" s="40"/>
      <c r="W32" s="311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F32" s="40"/>
      <c r="AG32" s="40"/>
      <c r="AH32" s="40"/>
      <c r="AI32" s="40"/>
      <c r="AJ32" s="40"/>
      <c r="AK32" s="311">
        <v>0</v>
      </c>
      <c r="AL32" s="312"/>
      <c r="AM32" s="312"/>
      <c r="AN32" s="312"/>
      <c r="AO32" s="312"/>
      <c r="AP32" s="40"/>
      <c r="AQ32" s="40"/>
      <c r="AR32" s="41"/>
      <c r="BE32" s="301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13">
        <v>0</v>
      </c>
      <c r="M33" s="312"/>
      <c r="N33" s="312"/>
      <c r="O33" s="312"/>
      <c r="P33" s="312"/>
      <c r="Q33" s="40"/>
      <c r="R33" s="40"/>
      <c r="S33" s="40"/>
      <c r="T33" s="40"/>
      <c r="U33" s="40"/>
      <c r="V33" s="40"/>
      <c r="W33" s="311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F33" s="40"/>
      <c r="AG33" s="40"/>
      <c r="AH33" s="40"/>
      <c r="AI33" s="40"/>
      <c r="AJ33" s="40"/>
      <c r="AK33" s="311">
        <v>0</v>
      </c>
      <c r="AL33" s="312"/>
      <c r="AM33" s="312"/>
      <c r="AN33" s="312"/>
      <c r="AO33" s="312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14" t="s">
        <v>49</v>
      </c>
      <c r="Y35" s="315"/>
      <c r="Z35" s="315"/>
      <c r="AA35" s="315"/>
      <c r="AB35" s="315"/>
      <c r="AC35" s="44"/>
      <c r="AD35" s="44"/>
      <c r="AE35" s="44"/>
      <c r="AF35" s="44"/>
      <c r="AG35" s="44"/>
      <c r="AH35" s="44"/>
      <c r="AI35" s="44"/>
      <c r="AJ35" s="44"/>
      <c r="AK35" s="316">
        <f>SUM(AK26:AK33)</f>
        <v>0</v>
      </c>
      <c r="AL35" s="315"/>
      <c r="AM35" s="315"/>
      <c r="AN35" s="315"/>
      <c r="AO35" s="31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HRD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8" t="str">
        <f>K6</f>
        <v>Starohorská cesta - SO-104</v>
      </c>
      <c r="M45" s="319"/>
      <c r="N45" s="319"/>
      <c r="O45" s="319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20" t="str">
        <f>IF(AN8= "","",AN8)</f>
        <v>17. 5. 2023</v>
      </c>
      <c r="AN47" s="320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Tábor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21" t="str">
        <f>IF(E17="","",E17)</f>
        <v>Agroprojekce Litomyšl, s.r.o.</v>
      </c>
      <c r="AN49" s="322"/>
      <c r="AO49" s="322"/>
      <c r="AP49" s="322"/>
      <c r="AQ49" s="35"/>
      <c r="AR49" s="38"/>
      <c r="AS49" s="323" t="s">
        <v>51</v>
      </c>
      <c r="AT49" s="324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21" t="str">
        <f>IF(E20="","",E20)</f>
        <v xml:space="preserve"> </v>
      </c>
      <c r="AN50" s="322"/>
      <c r="AO50" s="322"/>
      <c r="AP50" s="322"/>
      <c r="AQ50" s="35"/>
      <c r="AR50" s="38"/>
      <c r="AS50" s="325"/>
      <c r="AT50" s="326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7"/>
      <c r="AT51" s="328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29" t="s">
        <v>52</v>
      </c>
      <c r="D52" s="330"/>
      <c r="E52" s="330"/>
      <c r="F52" s="330"/>
      <c r="G52" s="330"/>
      <c r="H52" s="65"/>
      <c r="I52" s="331" t="s">
        <v>53</v>
      </c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  <c r="AA52" s="330"/>
      <c r="AB52" s="330"/>
      <c r="AC52" s="330"/>
      <c r="AD52" s="330"/>
      <c r="AE52" s="330"/>
      <c r="AF52" s="330"/>
      <c r="AG52" s="332" t="s">
        <v>54</v>
      </c>
      <c r="AH52" s="330"/>
      <c r="AI52" s="330"/>
      <c r="AJ52" s="330"/>
      <c r="AK52" s="330"/>
      <c r="AL52" s="330"/>
      <c r="AM52" s="330"/>
      <c r="AN52" s="331" t="s">
        <v>55</v>
      </c>
      <c r="AO52" s="330"/>
      <c r="AP52" s="330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6">
        <f>ROUND(SUM(AG55:AG56),2)</f>
        <v>0</v>
      </c>
      <c r="AH54" s="336"/>
      <c r="AI54" s="336"/>
      <c r="AJ54" s="336"/>
      <c r="AK54" s="336"/>
      <c r="AL54" s="336"/>
      <c r="AM54" s="336"/>
      <c r="AN54" s="337">
        <f>SUM(AG54,AT54)</f>
        <v>0</v>
      </c>
      <c r="AO54" s="337"/>
      <c r="AP54" s="337"/>
      <c r="AQ54" s="77" t="s">
        <v>19</v>
      </c>
      <c r="AR54" s="78"/>
      <c r="AS54" s="79">
        <f>ROUND(SUM(AS55:AS56),2)</f>
        <v>0</v>
      </c>
      <c r="AT54" s="80">
        <f>ROUND(SUM(AV54:AW54),2)</f>
        <v>0</v>
      </c>
      <c r="AU54" s="81">
        <f>ROUND(SUM(AU55:AU56),5)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ROUND(SUM(AZ55:AZ56),2)</f>
        <v>0</v>
      </c>
      <c r="BA54" s="80">
        <f>ROUND(SUM(BA55:BA56),2)</f>
        <v>0</v>
      </c>
      <c r="BB54" s="80">
        <f>ROUND(SUM(BB55:BB56),2)</f>
        <v>0</v>
      </c>
      <c r="BC54" s="80">
        <f>ROUND(SUM(BC55:BC56),2)</f>
        <v>0</v>
      </c>
      <c r="BD54" s="82">
        <f>ROUND(SUM(BD55:BD56),2)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24.75" customHeight="1">
      <c r="A55" s="85" t="s">
        <v>75</v>
      </c>
      <c r="B55" s="86"/>
      <c r="C55" s="87"/>
      <c r="D55" s="335" t="s">
        <v>76</v>
      </c>
      <c r="E55" s="335"/>
      <c r="F55" s="335"/>
      <c r="G55" s="335"/>
      <c r="H55" s="335"/>
      <c r="I55" s="88"/>
      <c r="J55" s="335" t="s">
        <v>77</v>
      </c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5"/>
      <c r="V55" s="335"/>
      <c r="W55" s="335"/>
      <c r="X55" s="335"/>
      <c r="Y55" s="335"/>
      <c r="Z55" s="335"/>
      <c r="AA55" s="335"/>
      <c r="AB55" s="335"/>
      <c r="AC55" s="335"/>
      <c r="AD55" s="335"/>
      <c r="AE55" s="335"/>
      <c r="AF55" s="335"/>
      <c r="AG55" s="333">
        <f>'SO-104 - Cesta HPC2R 1. č...'!J30</f>
        <v>0</v>
      </c>
      <c r="AH55" s="334"/>
      <c r="AI55" s="334"/>
      <c r="AJ55" s="334"/>
      <c r="AK55" s="334"/>
      <c r="AL55" s="334"/>
      <c r="AM55" s="334"/>
      <c r="AN55" s="333">
        <f>SUM(AG55,AT55)</f>
        <v>0</v>
      </c>
      <c r="AO55" s="334"/>
      <c r="AP55" s="334"/>
      <c r="AQ55" s="89" t="s">
        <v>78</v>
      </c>
      <c r="AR55" s="90"/>
      <c r="AS55" s="91">
        <v>0</v>
      </c>
      <c r="AT55" s="92">
        <f>ROUND(SUM(AV55:AW55),2)</f>
        <v>0</v>
      </c>
      <c r="AU55" s="93">
        <f>'SO-104 - Cesta HPC2R 1. č...'!P87</f>
        <v>0</v>
      </c>
      <c r="AV55" s="92">
        <f>'SO-104 - Cesta HPC2R 1. č...'!J33</f>
        <v>0</v>
      </c>
      <c r="AW55" s="92">
        <f>'SO-104 - Cesta HPC2R 1. č...'!J34</f>
        <v>0</v>
      </c>
      <c r="AX55" s="92">
        <f>'SO-104 - Cesta HPC2R 1. č...'!J35</f>
        <v>0</v>
      </c>
      <c r="AY55" s="92">
        <f>'SO-104 - Cesta HPC2R 1. č...'!J36</f>
        <v>0</v>
      </c>
      <c r="AZ55" s="92">
        <f>'SO-104 - Cesta HPC2R 1. č...'!F33</f>
        <v>0</v>
      </c>
      <c r="BA55" s="92">
        <f>'SO-104 - Cesta HPC2R 1. č...'!F34</f>
        <v>0</v>
      </c>
      <c r="BB55" s="92">
        <f>'SO-104 - Cesta HPC2R 1. č...'!F35</f>
        <v>0</v>
      </c>
      <c r="BC55" s="92">
        <f>'SO-104 - Cesta HPC2R 1. č...'!F36</f>
        <v>0</v>
      </c>
      <c r="BD55" s="94">
        <f>'SO-104 - Cesta HPC2R 1. č...'!F37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16.5" customHeight="1">
      <c r="A56" s="85" t="s">
        <v>75</v>
      </c>
      <c r="B56" s="86"/>
      <c r="C56" s="87"/>
      <c r="D56" s="335" t="s">
        <v>83</v>
      </c>
      <c r="E56" s="335"/>
      <c r="F56" s="335"/>
      <c r="G56" s="335"/>
      <c r="H56" s="335"/>
      <c r="I56" s="88"/>
      <c r="J56" s="335" t="s">
        <v>84</v>
      </c>
      <c r="K56" s="335"/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5"/>
      <c r="X56" s="335"/>
      <c r="Y56" s="335"/>
      <c r="Z56" s="335"/>
      <c r="AA56" s="335"/>
      <c r="AB56" s="335"/>
      <c r="AC56" s="335"/>
      <c r="AD56" s="335"/>
      <c r="AE56" s="335"/>
      <c r="AF56" s="335"/>
      <c r="AG56" s="333">
        <f>'VON - Vedlejší a ostatní ...'!J30</f>
        <v>0</v>
      </c>
      <c r="AH56" s="334"/>
      <c r="AI56" s="334"/>
      <c r="AJ56" s="334"/>
      <c r="AK56" s="334"/>
      <c r="AL56" s="334"/>
      <c r="AM56" s="334"/>
      <c r="AN56" s="333">
        <f>SUM(AG56,AT56)</f>
        <v>0</v>
      </c>
      <c r="AO56" s="334"/>
      <c r="AP56" s="334"/>
      <c r="AQ56" s="89" t="s">
        <v>83</v>
      </c>
      <c r="AR56" s="90"/>
      <c r="AS56" s="96">
        <v>0</v>
      </c>
      <c r="AT56" s="97">
        <f>ROUND(SUM(AV56:AW56),2)</f>
        <v>0</v>
      </c>
      <c r="AU56" s="98">
        <f>'VON - Vedlejší a ostatní ...'!P82</f>
        <v>0</v>
      </c>
      <c r="AV56" s="97">
        <f>'VON - Vedlejší a ostatní ...'!J33</f>
        <v>0</v>
      </c>
      <c r="AW56" s="97">
        <f>'VON - Vedlejší a ostatní ...'!J34</f>
        <v>0</v>
      </c>
      <c r="AX56" s="97">
        <f>'VON - Vedlejší a ostatní ...'!J35</f>
        <v>0</v>
      </c>
      <c r="AY56" s="97">
        <f>'VON - Vedlejší a ostatní ...'!J36</f>
        <v>0</v>
      </c>
      <c r="AZ56" s="97">
        <f>'VON - Vedlejší a ostatní ...'!F33</f>
        <v>0</v>
      </c>
      <c r="BA56" s="97">
        <f>'VON - Vedlejší a ostatní ...'!F34</f>
        <v>0</v>
      </c>
      <c r="BB56" s="97">
        <f>'VON - Vedlejší a ostatní ...'!F35</f>
        <v>0</v>
      </c>
      <c r="BC56" s="97">
        <f>'VON - Vedlejší a ostatní ...'!F36</f>
        <v>0</v>
      </c>
      <c r="BD56" s="99">
        <f>'VON - Vedlejší a ostatní ...'!F37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19</v>
      </c>
      <c r="CM56" s="95" t="s">
        <v>82</v>
      </c>
    </row>
    <row r="57" spans="1:91" s="2" customFormat="1" ht="30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  <row r="58" spans="1:91" s="2" customFormat="1" ht="6.95" customHeight="1">
      <c r="A58" s="33"/>
      <c r="B58" s="46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</sheetData>
  <sheetProtection algorithmName="SHA-512" hashValue="1/Iultudtb3hESXK+dlzjMb1HjzLXuce9fIccwR1zV8PT1BiwHDuJlqF3DlzTgw3BdSURe2HpMYiLsRcC4ChVw==" saltValue="/K/bpJHcbadwXNPTWlCfnvbVYJZrnGAuosXUZlA6KoF1utvrkuCxIFoQF/vsWaWQinFpgjtnn0risUS2Xwtoj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104 - Cesta HPC2R 1. č...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4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86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Starohorská cesta - SO-104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87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88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17. 5. 2023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ROUND(J87,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ROUND((SUM(BE87:BE340)),  2)</f>
        <v>0</v>
      </c>
      <c r="G33" s="33"/>
      <c r="H33" s="33"/>
      <c r="I33" s="117">
        <v>0.21</v>
      </c>
      <c r="J33" s="116">
        <f>ROUND(((SUM(BE87:BE340))*I33),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ROUND((SUM(BF87:BF340)),  2)</f>
        <v>0</v>
      </c>
      <c r="G34" s="33"/>
      <c r="H34" s="33"/>
      <c r="I34" s="117">
        <v>0.15</v>
      </c>
      <c r="J34" s="116">
        <f>ROUND(((SUM(BF87:BF340))*I34),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ROUND((SUM(BG87:BG340)),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ROUND((SUM(BH87:BH340)),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ROUND((SUM(BI87:BI340)),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Starohorská cesta - SO-104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SO-104 - Cesta HPC2R 1. část k.ú. Ratibořské Hory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17. 5. 2023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Tábor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90</v>
      </c>
      <c r="D57" s="130"/>
      <c r="E57" s="130"/>
      <c r="F57" s="130"/>
      <c r="G57" s="130"/>
      <c r="H57" s="130"/>
      <c r="I57" s="130"/>
      <c r="J57" s="131" t="s">
        <v>91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J87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92</v>
      </c>
    </row>
    <row r="60" spans="1:47" s="9" customFormat="1" ht="24.95" customHeight="1">
      <c r="B60" s="133"/>
      <c r="C60" s="134"/>
      <c r="D60" s="135" t="s">
        <v>93</v>
      </c>
      <c r="E60" s="136"/>
      <c r="F60" s="136"/>
      <c r="G60" s="136"/>
      <c r="H60" s="136"/>
      <c r="I60" s="136"/>
      <c r="J60" s="137">
        <f>J88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94</v>
      </c>
      <c r="E61" s="142"/>
      <c r="F61" s="142"/>
      <c r="G61" s="142"/>
      <c r="H61" s="142"/>
      <c r="I61" s="142"/>
      <c r="J61" s="143">
        <f>J89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95</v>
      </c>
      <c r="E62" s="142"/>
      <c r="F62" s="142"/>
      <c r="G62" s="142"/>
      <c r="H62" s="142"/>
      <c r="I62" s="142"/>
      <c r="J62" s="143">
        <f>J227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96</v>
      </c>
      <c r="E63" s="142"/>
      <c r="F63" s="142"/>
      <c r="G63" s="142"/>
      <c r="H63" s="142"/>
      <c r="I63" s="142"/>
      <c r="J63" s="143">
        <f>J243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97</v>
      </c>
      <c r="E64" s="142"/>
      <c r="F64" s="142"/>
      <c r="G64" s="142"/>
      <c r="H64" s="142"/>
      <c r="I64" s="142"/>
      <c r="J64" s="143">
        <f>J265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98</v>
      </c>
      <c r="E65" s="142"/>
      <c r="F65" s="142"/>
      <c r="G65" s="142"/>
      <c r="H65" s="142"/>
      <c r="I65" s="142"/>
      <c r="J65" s="143">
        <f>J303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99</v>
      </c>
      <c r="E66" s="142"/>
      <c r="F66" s="142"/>
      <c r="G66" s="142"/>
      <c r="H66" s="142"/>
      <c r="I66" s="142"/>
      <c r="J66" s="143">
        <f>J307</f>
        <v>0</v>
      </c>
      <c r="K66" s="140"/>
      <c r="L66" s="144"/>
    </row>
    <row r="67" spans="1:31" s="10" customFormat="1" ht="19.899999999999999" customHeight="1">
      <c r="B67" s="139"/>
      <c r="C67" s="140"/>
      <c r="D67" s="141" t="s">
        <v>100</v>
      </c>
      <c r="E67" s="142"/>
      <c r="F67" s="142"/>
      <c r="G67" s="142"/>
      <c r="H67" s="142"/>
      <c r="I67" s="142"/>
      <c r="J67" s="143">
        <f>J334</f>
        <v>0</v>
      </c>
      <c r="K67" s="140"/>
      <c r="L67" s="144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5" customHeight="1">
      <c r="A73" s="33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5" customHeight="1">
      <c r="A74" s="33"/>
      <c r="B74" s="34"/>
      <c r="C74" s="22" t="s">
        <v>101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346" t="str">
        <f>E7</f>
        <v>Starohorská cesta - SO-104</v>
      </c>
      <c r="F77" s="347"/>
      <c r="G77" s="347"/>
      <c r="H77" s="347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87</v>
      </c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318" t="str">
        <f>E9</f>
        <v>SO-104 - Cesta HPC2R 1. část k.ú. Ratibořské Hory</v>
      </c>
      <c r="F79" s="348"/>
      <c r="G79" s="348"/>
      <c r="H79" s="348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 xml:space="preserve"> </v>
      </c>
      <c r="G81" s="35"/>
      <c r="H81" s="35"/>
      <c r="I81" s="28" t="s">
        <v>23</v>
      </c>
      <c r="J81" s="58" t="str">
        <f>IF(J12="","",J12)</f>
        <v>17. 5. 2023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25.7" customHeight="1">
      <c r="A83" s="33"/>
      <c r="B83" s="34"/>
      <c r="C83" s="28" t="s">
        <v>25</v>
      </c>
      <c r="D83" s="35"/>
      <c r="E83" s="35"/>
      <c r="F83" s="26" t="str">
        <f>E15</f>
        <v>ČR-SPÚ, Pobočka Tábor</v>
      </c>
      <c r="G83" s="35"/>
      <c r="H83" s="35"/>
      <c r="I83" s="28" t="s">
        <v>31</v>
      </c>
      <c r="J83" s="31" t="str">
        <f>E21</f>
        <v>Agroprojekce Litomyšl, s.r.o.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29</v>
      </c>
      <c r="D84" s="35"/>
      <c r="E84" s="35"/>
      <c r="F84" s="26" t="str">
        <f>IF(E18="","",E18)</f>
        <v>Vyplň údaj</v>
      </c>
      <c r="G84" s="35"/>
      <c r="H84" s="35"/>
      <c r="I84" s="28" t="s">
        <v>34</v>
      </c>
      <c r="J84" s="31" t="str">
        <f>E24</f>
        <v xml:space="preserve"> </v>
      </c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45"/>
      <c r="B86" s="146"/>
      <c r="C86" s="147" t="s">
        <v>102</v>
      </c>
      <c r="D86" s="148" t="s">
        <v>56</v>
      </c>
      <c r="E86" s="148" t="s">
        <v>52</v>
      </c>
      <c r="F86" s="148" t="s">
        <v>53</v>
      </c>
      <c r="G86" s="148" t="s">
        <v>103</v>
      </c>
      <c r="H86" s="148" t="s">
        <v>104</v>
      </c>
      <c r="I86" s="148" t="s">
        <v>105</v>
      </c>
      <c r="J86" s="148" t="s">
        <v>91</v>
      </c>
      <c r="K86" s="149" t="s">
        <v>106</v>
      </c>
      <c r="L86" s="150"/>
      <c r="M86" s="67" t="s">
        <v>19</v>
      </c>
      <c r="N86" s="68" t="s">
        <v>41</v>
      </c>
      <c r="O86" s="68" t="s">
        <v>107</v>
      </c>
      <c r="P86" s="68" t="s">
        <v>108</v>
      </c>
      <c r="Q86" s="68" t="s">
        <v>109</v>
      </c>
      <c r="R86" s="68" t="s">
        <v>110</v>
      </c>
      <c r="S86" s="68" t="s">
        <v>111</v>
      </c>
      <c r="T86" s="69" t="s">
        <v>112</v>
      </c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</row>
    <row r="87" spans="1:65" s="2" customFormat="1" ht="22.9" customHeight="1">
      <c r="A87" s="33"/>
      <c r="B87" s="34"/>
      <c r="C87" s="74" t="s">
        <v>113</v>
      </c>
      <c r="D87" s="35"/>
      <c r="E87" s="35"/>
      <c r="F87" s="35"/>
      <c r="G87" s="35"/>
      <c r="H87" s="35"/>
      <c r="I87" s="35"/>
      <c r="J87" s="151">
        <f>BK87</f>
        <v>0</v>
      </c>
      <c r="K87" s="35"/>
      <c r="L87" s="38"/>
      <c r="M87" s="70"/>
      <c r="N87" s="152"/>
      <c r="O87" s="71"/>
      <c r="P87" s="153">
        <f>P88</f>
        <v>0</v>
      </c>
      <c r="Q87" s="71"/>
      <c r="R87" s="153">
        <f>R88</f>
        <v>3037.960884269999</v>
      </c>
      <c r="S87" s="71"/>
      <c r="T87" s="154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70</v>
      </c>
      <c r="AU87" s="16" t="s">
        <v>92</v>
      </c>
      <c r="BK87" s="155">
        <f>BK88</f>
        <v>0</v>
      </c>
    </row>
    <row r="88" spans="1:65" s="12" customFormat="1" ht="25.9" customHeight="1">
      <c r="B88" s="156"/>
      <c r="C88" s="157"/>
      <c r="D88" s="158" t="s">
        <v>70</v>
      </c>
      <c r="E88" s="159" t="s">
        <v>114</v>
      </c>
      <c r="F88" s="159" t="s">
        <v>115</v>
      </c>
      <c r="G88" s="157"/>
      <c r="H88" s="157"/>
      <c r="I88" s="160"/>
      <c r="J88" s="161">
        <f>BK88</f>
        <v>0</v>
      </c>
      <c r="K88" s="157"/>
      <c r="L88" s="162"/>
      <c r="M88" s="163"/>
      <c r="N88" s="164"/>
      <c r="O88" s="164"/>
      <c r="P88" s="165">
        <f>P89+P227+P243+P265+P303+P307+P334</f>
        <v>0</v>
      </c>
      <c r="Q88" s="164"/>
      <c r="R88" s="165">
        <f>R89+R227+R243+R265+R303+R307+R334</f>
        <v>3037.960884269999</v>
      </c>
      <c r="S88" s="164"/>
      <c r="T88" s="166">
        <f>T89+T227+T243+T265+T303+T307+T334</f>
        <v>0</v>
      </c>
      <c r="AR88" s="167" t="s">
        <v>79</v>
      </c>
      <c r="AT88" s="168" t="s">
        <v>70</v>
      </c>
      <c r="AU88" s="168" t="s">
        <v>71</v>
      </c>
      <c r="AY88" s="167" t="s">
        <v>116</v>
      </c>
      <c r="BK88" s="169">
        <f>BK89+BK227+BK243+BK265+BK303+BK307+BK334</f>
        <v>0</v>
      </c>
    </row>
    <row r="89" spans="1:65" s="12" customFormat="1" ht="22.9" customHeight="1">
      <c r="B89" s="156"/>
      <c r="C89" s="157"/>
      <c r="D89" s="158" t="s">
        <v>70</v>
      </c>
      <c r="E89" s="170" t="s">
        <v>79</v>
      </c>
      <c r="F89" s="170" t="s">
        <v>117</v>
      </c>
      <c r="G89" s="157"/>
      <c r="H89" s="157"/>
      <c r="I89" s="160"/>
      <c r="J89" s="171">
        <f>BK89</f>
        <v>0</v>
      </c>
      <c r="K89" s="157"/>
      <c r="L89" s="162"/>
      <c r="M89" s="163"/>
      <c r="N89" s="164"/>
      <c r="O89" s="164"/>
      <c r="P89" s="165">
        <f>SUM(P90:P226)</f>
        <v>0</v>
      </c>
      <c r="Q89" s="164"/>
      <c r="R89" s="165">
        <f>SUM(R90:R226)</f>
        <v>609.78313600000001</v>
      </c>
      <c r="S89" s="164"/>
      <c r="T89" s="166">
        <f>SUM(T90:T226)</f>
        <v>0</v>
      </c>
      <c r="AR89" s="167" t="s">
        <v>79</v>
      </c>
      <c r="AT89" s="168" t="s">
        <v>70</v>
      </c>
      <c r="AU89" s="168" t="s">
        <v>79</v>
      </c>
      <c r="AY89" s="167" t="s">
        <v>116</v>
      </c>
      <c r="BK89" s="169">
        <f>SUM(BK90:BK226)</f>
        <v>0</v>
      </c>
    </row>
    <row r="90" spans="1:65" s="2" customFormat="1" ht="24.2" customHeight="1">
      <c r="A90" s="33"/>
      <c r="B90" s="34"/>
      <c r="C90" s="172" t="s">
        <v>79</v>
      </c>
      <c r="D90" s="172" t="s">
        <v>118</v>
      </c>
      <c r="E90" s="173" t="s">
        <v>119</v>
      </c>
      <c r="F90" s="174" t="s">
        <v>120</v>
      </c>
      <c r="G90" s="175" t="s">
        <v>121</v>
      </c>
      <c r="H90" s="176">
        <v>142</v>
      </c>
      <c r="I90" s="177"/>
      <c r="J90" s="178">
        <f>ROUND(I90*H90,2)</f>
        <v>0</v>
      </c>
      <c r="K90" s="174" t="s">
        <v>122</v>
      </c>
      <c r="L90" s="38"/>
      <c r="M90" s="179" t="s">
        <v>19</v>
      </c>
      <c r="N90" s="180" t="s">
        <v>42</v>
      </c>
      <c r="O90" s="63"/>
      <c r="P90" s="181">
        <f>O90*H90</f>
        <v>0</v>
      </c>
      <c r="Q90" s="181">
        <v>0</v>
      </c>
      <c r="R90" s="181">
        <f>Q90*H90</f>
        <v>0</v>
      </c>
      <c r="S90" s="181">
        <v>0</v>
      </c>
      <c r="T90" s="182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3" t="s">
        <v>123</v>
      </c>
      <c r="AT90" s="183" t="s">
        <v>118</v>
      </c>
      <c r="AU90" s="183" t="s">
        <v>82</v>
      </c>
      <c r="AY90" s="16" t="s">
        <v>116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6" t="s">
        <v>79</v>
      </c>
      <c r="BK90" s="184">
        <f>ROUND(I90*H90,2)</f>
        <v>0</v>
      </c>
      <c r="BL90" s="16" t="s">
        <v>123</v>
      </c>
      <c r="BM90" s="183" t="s">
        <v>124</v>
      </c>
    </row>
    <row r="91" spans="1:65" s="2" customFormat="1" ht="19.5">
      <c r="A91" s="33"/>
      <c r="B91" s="34"/>
      <c r="C91" s="35"/>
      <c r="D91" s="185" t="s">
        <v>125</v>
      </c>
      <c r="E91" s="35"/>
      <c r="F91" s="186" t="s">
        <v>126</v>
      </c>
      <c r="G91" s="35"/>
      <c r="H91" s="35"/>
      <c r="I91" s="187"/>
      <c r="J91" s="35"/>
      <c r="K91" s="35"/>
      <c r="L91" s="38"/>
      <c r="M91" s="188"/>
      <c r="N91" s="189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125</v>
      </c>
      <c r="AU91" s="16" t="s">
        <v>82</v>
      </c>
    </row>
    <row r="92" spans="1:65" s="2" customFormat="1" ht="11.25">
      <c r="A92" s="33"/>
      <c r="B92" s="34"/>
      <c r="C92" s="35"/>
      <c r="D92" s="190" t="s">
        <v>127</v>
      </c>
      <c r="E92" s="35"/>
      <c r="F92" s="191" t="s">
        <v>128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127</v>
      </c>
      <c r="AU92" s="16" t="s">
        <v>82</v>
      </c>
    </row>
    <row r="93" spans="1:65" s="13" customFormat="1" ht="11.25">
      <c r="B93" s="192"/>
      <c r="C93" s="193"/>
      <c r="D93" s="185" t="s">
        <v>129</v>
      </c>
      <c r="E93" s="194" t="s">
        <v>19</v>
      </c>
      <c r="F93" s="195" t="s">
        <v>130</v>
      </c>
      <c r="G93" s="193"/>
      <c r="H93" s="196">
        <v>142</v>
      </c>
      <c r="I93" s="197"/>
      <c r="J93" s="193"/>
      <c r="K93" s="193"/>
      <c r="L93" s="198"/>
      <c r="M93" s="199"/>
      <c r="N93" s="200"/>
      <c r="O93" s="200"/>
      <c r="P93" s="200"/>
      <c r="Q93" s="200"/>
      <c r="R93" s="200"/>
      <c r="S93" s="200"/>
      <c r="T93" s="201"/>
      <c r="AT93" s="202" t="s">
        <v>129</v>
      </c>
      <c r="AU93" s="202" t="s">
        <v>82</v>
      </c>
      <c r="AV93" s="13" t="s">
        <v>82</v>
      </c>
      <c r="AW93" s="13" t="s">
        <v>33</v>
      </c>
      <c r="AX93" s="13" t="s">
        <v>79</v>
      </c>
      <c r="AY93" s="202" t="s">
        <v>116</v>
      </c>
    </row>
    <row r="94" spans="1:65" s="2" customFormat="1" ht="16.5" customHeight="1">
      <c r="A94" s="33"/>
      <c r="B94" s="34"/>
      <c r="C94" s="172" t="s">
        <v>82</v>
      </c>
      <c r="D94" s="172" t="s">
        <v>118</v>
      </c>
      <c r="E94" s="173" t="s">
        <v>131</v>
      </c>
      <c r="F94" s="174" t="s">
        <v>132</v>
      </c>
      <c r="G94" s="175" t="s">
        <v>133</v>
      </c>
      <c r="H94" s="176">
        <v>6</v>
      </c>
      <c r="I94" s="177"/>
      <c r="J94" s="178">
        <f>ROUND(I94*H94,2)</f>
        <v>0</v>
      </c>
      <c r="K94" s="174" t="s">
        <v>122</v>
      </c>
      <c r="L94" s="38"/>
      <c r="M94" s="179" t="s">
        <v>19</v>
      </c>
      <c r="N94" s="180" t="s">
        <v>42</v>
      </c>
      <c r="O94" s="63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3" t="s">
        <v>123</v>
      </c>
      <c r="AT94" s="183" t="s">
        <v>118</v>
      </c>
      <c r="AU94" s="183" t="s">
        <v>82</v>
      </c>
      <c r="AY94" s="16" t="s">
        <v>116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6" t="s">
        <v>79</v>
      </c>
      <c r="BK94" s="184">
        <f>ROUND(I94*H94,2)</f>
        <v>0</v>
      </c>
      <c r="BL94" s="16" t="s">
        <v>123</v>
      </c>
      <c r="BM94" s="183" t="s">
        <v>134</v>
      </c>
    </row>
    <row r="95" spans="1:65" s="2" customFormat="1" ht="11.25">
      <c r="A95" s="33"/>
      <c r="B95" s="34"/>
      <c r="C95" s="35"/>
      <c r="D95" s="185" t="s">
        <v>125</v>
      </c>
      <c r="E95" s="35"/>
      <c r="F95" s="186" t="s">
        <v>135</v>
      </c>
      <c r="G95" s="35"/>
      <c r="H95" s="35"/>
      <c r="I95" s="187"/>
      <c r="J95" s="35"/>
      <c r="K95" s="35"/>
      <c r="L95" s="38"/>
      <c r="M95" s="188"/>
      <c r="N95" s="189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125</v>
      </c>
      <c r="AU95" s="16" t="s">
        <v>82</v>
      </c>
    </row>
    <row r="96" spans="1:65" s="2" customFormat="1" ht="11.25">
      <c r="A96" s="33"/>
      <c r="B96" s="34"/>
      <c r="C96" s="35"/>
      <c r="D96" s="190" t="s">
        <v>127</v>
      </c>
      <c r="E96" s="35"/>
      <c r="F96" s="191" t="s">
        <v>136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127</v>
      </c>
      <c r="AU96" s="16" t="s">
        <v>82</v>
      </c>
    </row>
    <row r="97" spans="1:65" s="13" customFormat="1" ht="11.25">
      <c r="B97" s="192"/>
      <c r="C97" s="193"/>
      <c r="D97" s="185" t="s">
        <v>129</v>
      </c>
      <c r="E97" s="194" t="s">
        <v>19</v>
      </c>
      <c r="F97" s="195" t="s">
        <v>137</v>
      </c>
      <c r="G97" s="193"/>
      <c r="H97" s="196">
        <v>6</v>
      </c>
      <c r="I97" s="197"/>
      <c r="J97" s="193"/>
      <c r="K97" s="193"/>
      <c r="L97" s="198"/>
      <c r="M97" s="199"/>
      <c r="N97" s="200"/>
      <c r="O97" s="200"/>
      <c r="P97" s="200"/>
      <c r="Q97" s="200"/>
      <c r="R97" s="200"/>
      <c r="S97" s="200"/>
      <c r="T97" s="201"/>
      <c r="AT97" s="202" t="s">
        <v>129</v>
      </c>
      <c r="AU97" s="202" t="s">
        <v>82</v>
      </c>
      <c r="AV97" s="13" t="s">
        <v>82</v>
      </c>
      <c r="AW97" s="13" t="s">
        <v>33</v>
      </c>
      <c r="AX97" s="13" t="s">
        <v>79</v>
      </c>
      <c r="AY97" s="202" t="s">
        <v>116</v>
      </c>
    </row>
    <row r="98" spans="1:65" s="2" customFormat="1" ht="16.5" customHeight="1">
      <c r="A98" s="33"/>
      <c r="B98" s="34"/>
      <c r="C98" s="172" t="s">
        <v>138</v>
      </c>
      <c r="D98" s="172" t="s">
        <v>118</v>
      </c>
      <c r="E98" s="173" t="s">
        <v>139</v>
      </c>
      <c r="F98" s="174" t="s">
        <v>140</v>
      </c>
      <c r="G98" s="175" t="s">
        <v>133</v>
      </c>
      <c r="H98" s="176">
        <v>6</v>
      </c>
      <c r="I98" s="177"/>
      <c r="J98" s="178">
        <f>ROUND(I98*H98,2)</f>
        <v>0</v>
      </c>
      <c r="K98" s="174" t="s">
        <v>122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123</v>
      </c>
      <c r="AT98" s="183" t="s">
        <v>118</v>
      </c>
      <c r="AU98" s="183" t="s">
        <v>82</v>
      </c>
      <c r="AY98" s="16" t="s">
        <v>116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123</v>
      </c>
      <c r="BM98" s="183" t="s">
        <v>141</v>
      </c>
    </row>
    <row r="99" spans="1:65" s="2" customFormat="1" ht="11.25">
      <c r="A99" s="33"/>
      <c r="B99" s="34"/>
      <c r="C99" s="35"/>
      <c r="D99" s="185" t="s">
        <v>125</v>
      </c>
      <c r="E99" s="35"/>
      <c r="F99" s="186" t="s">
        <v>142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125</v>
      </c>
      <c r="AU99" s="16" t="s">
        <v>82</v>
      </c>
    </row>
    <row r="100" spans="1:65" s="2" customFormat="1" ht="11.25">
      <c r="A100" s="33"/>
      <c r="B100" s="34"/>
      <c r="C100" s="35"/>
      <c r="D100" s="190" t="s">
        <v>127</v>
      </c>
      <c r="E100" s="35"/>
      <c r="F100" s="191" t="s">
        <v>143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127</v>
      </c>
      <c r="AU100" s="16" t="s">
        <v>82</v>
      </c>
    </row>
    <row r="101" spans="1:65" s="2" customFormat="1" ht="19.5">
      <c r="A101" s="33"/>
      <c r="B101" s="34"/>
      <c r="C101" s="35"/>
      <c r="D101" s="185" t="s">
        <v>144</v>
      </c>
      <c r="E101" s="35"/>
      <c r="F101" s="203" t="s">
        <v>145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144</v>
      </c>
      <c r="AU101" s="16" t="s">
        <v>82</v>
      </c>
    </row>
    <row r="102" spans="1:65" s="2" customFormat="1" ht="16.5" customHeight="1">
      <c r="A102" s="33"/>
      <c r="B102" s="34"/>
      <c r="C102" s="172" t="s">
        <v>123</v>
      </c>
      <c r="D102" s="172" t="s">
        <v>118</v>
      </c>
      <c r="E102" s="173" t="s">
        <v>146</v>
      </c>
      <c r="F102" s="174" t="s">
        <v>147</v>
      </c>
      <c r="G102" s="175" t="s">
        <v>121</v>
      </c>
      <c r="H102" s="176">
        <v>142</v>
      </c>
      <c r="I102" s="177"/>
      <c r="J102" s="178">
        <f>ROUND(I102*H102,2)</f>
        <v>0</v>
      </c>
      <c r="K102" s="174" t="s">
        <v>122</v>
      </c>
      <c r="L102" s="38"/>
      <c r="M102" s="179" t="s">
        <v>19</v>
      </c>
      <c r="N102" s="180" t="s">
        <v>42</v>
      </c>
      <c r="O102" s="63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3" t="s">
        <v>123</v>
      </c>
      <c r="AT102" s="183" t="s">
        <v>118</v>
      </c>
      <c r="AU102" s="183" t="s">
        <v>82</v>
      </c>
      <c r="AY102" s="16" t="s">
        <v>116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6" t="s">
        <v>79</v>
      </c>
      <c r="BK102" s="184">
        <f>ROUND(I102*H102,2)</f>
        <v>0</v>
      </c>
      <c r="BL102" s="16" t="s">
        <v>123</v>
      </c>
      <c r="BM102" s="183" t="s">
        <v>148</v>
      </c>
    </row>
    <row r="103" spans="1:65" s="2" customFormat="1" ht="11.25">
      <c r="A103" s="33"/>
      <c r="B103" s="34"/>
      <c r="C103" s="35"/>
      <c r="D103" s="185" t="s">
        <v>125</v>
      </c>
      <c r="E103" s="35"/>
      <c r="F103" s="186" t="s">
        <v>149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125</v>
      </c>
      <c r="AU103" s="16" t="s">
        <v>82</v>
      </c>
    </row>
    <row r="104" spans="1:65" s="2" customFormat="1" ht="11.25">
      <c r="A104" s="33"/>
      <c r="B104" s="34"/>
      <c r="C104" s="35"/>
      <c r="D104" s="190" t="s">
        <v>127</v>
      </c>
      <c r="E104" s="35"/>
      <c r="F104" s="191" t="s">
        <v>150</v>
      </c>
      <c r="G104" s="35"/>
      <c r="H104" s="35"/>
      <c r="I104" s="187"/>
      <c r="J104" s="35"/>
      <c r="K104" s="35"/>
      <c r="L104" s="38"/>
      <c r="M104" s="188"/>
      <c r="N104" s="189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127</v>
      </c>
      <c r="AU104" s="16" t="s">
        <v>82</v>
      </c>
    </row>
    <row r="105" spans="1:65" s="2" customFormat="1" ht="19.5">
      <c r="A105" s="33"/>
      <c r="B105" s="34"/>
      <c r="C105" s="35"/>
      <c r="D105" s="185" t="s">
        <v>144</v>
      </c>
      <c r="E105" s="35"/>
      <c r="F105" s="203" t="s">
        <v>145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144</v>
      </c>
      <c r="AU105" s="16" t="s">
        <v>82</v>
      </c>
    </row>
    <row r="106" spans="1:65" s="2" customFormat="1" ht="16.5" customHeight="1">
      <c r="A106" s="33"/>
      <c r="B106" s="34"/>
      <c r="C106" s="172" t="s">
        <v>151</v>
      </c>
      <c r="D106" s="172" t="s">
        <v>118</v>
      </c>
      <c r="E106" s="173" t="s">
        <v>152</v>
      </c>
      <c r="F106" s="174" t="s">
        <v>153</v>
      </c>
      <c r="G106" s="175" t="s">
        <v>121</v>
      </c>
      <c r="H106" s="176">
        <v>0.6</v>
      </c>
      <c r="I106" s="177"/>
      <c r="J106" s="178">
        <f>ROUND(I106*H106,2)</f>
        <v>0</v>
      </c>
      <c r="K106" s="174" t="s">
        <v>122</v>
      </c>
      <c r="L106" s="38"/>
      <c r="M106" s="179" t="s">
        <v>19</v>
      </c>
      <c r="N106" s="180" t="s">
        <v>42</v>
      </c>
      <c r="O106" s="63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3" t="s">
        <v>123</v>
      </c>
      <c r="AT106" s="183" t="s">
        <v>118</v>
      </c>
      <c r="AU106" s="183" t="s">
        <v>82</v>
      </c>
      <c r="AY106" s="16" t="s">
        <v>116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6" t="s">
        <v>79</v>
      </c>
      <c r="BK106" s="184">
        <f>ROUND(I106*H106,2)</f>
        <v>0</v>
      </c>
      <c r="BL106" s="16" t="s">
        <v>123</v>
      </c>
      <c r="BM106" s="183" t="s">
        <v>154</v>
      </c>
    </row>
    <row r="107" spans="1:65" s="2" customFormat="1" ht="11.25">
      <c r="A107" s="33"/>
      <c r="B107" s="34"/>
      <c r="C107" s="35"/>
      <c r="D107" s="185" t="s">
        <v>125</v>
      </c>
      <c r="E107" s="35"/>
      <c r="F107" s="186" t="s">
        <v>155</v>
      </c>
      <c r="G107" s="35"/>
      <c r="H107" s="35"/>
      <c r="I107" s="187"/>
      <c r="J107" s="35"/>
      <c r="K107" s="35"/>
      <c r="L107" s="38"/>
      <c r="M107" s="188"/>
      <c r="N107" s="189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125</v>
      </c>
      <c r="AU107" s="16" t="s">
        <v>82</v>
      </c>
    </row>
    <row r="108" spans="1:65" s="2" customFormat="1" ht="11.25">
      <c r="A108" s="33"/>
      <c r="B108" s="34"/>
      <c r="C108" s="35"/>
      <c r="D108" s="190" t="s">
        <v>127</v>
      </c>
      <c r="E108" s="35"/>
      <c r="F108" s="191" t="s">
        <v>156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127</v>
      </c>
      <c r="AU108" s="16" t="s">
        <v>82</v>
      </c>
    </row>
    <row r="109" spans="1:65" s="13" customFormat="1" ht="11.25">
      <c r="B109" s="192"/>
      <c r="C109" s="193"/>
      <c r="D109" s="185" t="s">
        <v>129</v>
      </c>
      <c r="E109" s="194" t="s">
        <v>19</v>
      </c>
      <c r="F109" s="195" t="s">
        <v>157</v>
      </c>
      <c r="G109" s="193"/>
      <c r="H109" s="196">
        <v>0.6</v>
      </c>
      <c r="I109" s="197"/>
      <c r="J109" s="193"/>
      <c r="K109" s="193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129</v>
      </c>
      <c r="AU109" s="202" t="s">
        <v>82</v>
      </c>
      <c r="AV109" s="13" t="s">
        <v>82</v>
      </c>
      <c r="AW109" s="13" t="s">
        <v>33</v>
      </c>
      <c r="AX109" s="13" t="s">
        <v>79</v>
      </c>
      <c r="AY109" s="202" t="s">
        <v>116</v>
      </c>
    </row>
    <row r="110" spans="1:65" s="2" customFormat="1" ht="16.5" customHeight="1">
      <c r="A110" s="33"/>
      <c r="B110" s="34"/>
      <c r="C110" s="172" t="s">
        <v>158</v>
      </c>
      <c r="D110" s="172" t="s">
        <v>118</v>
      </c>
      <c r="E110" s="173" t="s">
        <v>159</v>
      </c>
      <c r="F110" s="174" t="s">
        <v>160</v>
      </c>
      <c r="G110" s="175" t="s">
        <v>133</v>
      </c>
      <c r="H110" s="176">
        <v>6</v>
      </c>
      <c r="I110" s="177"/>
      <c r="J110" s="178">
        <f>ROUND(I110*H110,2)</f>
        <v>0</v>
      </c>
      <c r="K110" s="174" t="s">
        <v>19</v>
      </c>
      <c r="L110" s="38"/>
      <c r="M110" s="179" t="s">
        <v>19</v>
      </c>
      <c r="N110" s="180" t="s">
        <v>42</v>
      </c>
      <c r="O110" s="63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123</v>
      </c>
      <c r="AT110" s="183" t="s">
        <v>118</v>
      </c>
      <c r="AU110" s="183" t="s">
        <v>82</v>
      </c>
      <c r="AY110" s="16" t="s">
        <v>116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6" t="s">
        <v>79</v>
      </c>
      <c r="BK110" s="184">
        <f>ROUND(I110*H110,2)</f>
        <v>0</v>
      </c>
      <c r="BL110" s="16" t="s">
        <v>123</v>
      </c>
      <c r="BM110" s="183" t="s">
        <v>161</v>
      </c>
    </row>
    <row r="111" spans="1:65" s="2" customFormat="1" ht="11.25">
      <c r="A111" s="33"/>
      <c r="B111" s="34"/>
      <c r="C111" s="35"/>
      <c r="D111" s="185" t="s">
        <v>125</v>
      </c>
      <c r="E111" s="35"/>
      <c r="F111" s="186" t="s">
        <v>160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125</v>
      </c>
      <c r="AU111" s="16" t="s">
        <v>82</v>
      </c>
    </row>
    <row r="112" spans="1:65" s="2" customFormat="1" ht="16.5" customHeight="1">
      <c r="A112" s="33"/>
      <c r="B112" s="34"/>
      <c r="C112" s="172" t="s">
        <v>162</v>
      </c>
      <c r="D112" s="172" t="s">
        <v>118</v>
      </c>
      <c r="E112" s="173" t="s">
        <v>163</v>
      </c>
      <c r="F112" s="174" t="s">
        <v>164</v>
      </c>
      <c r="G112" s="175" t="s">
        <v>121</v>
      </c>
      <c r="H112" s="176">
        <v>2217</v>
      </c>
      <c r="I112" s="177"/>
      <c r="J112" s="178">
        <f>ROUND(I112*H112,2)</f>
        <v>0</v>
      </c>
      <c r="K112" s="174" t="s">
        <v>122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123</v>
      </c>
      <c r="AT112" s="183" t="s">
        <v>118</v>
      </c>
      <c r="AU112" s="183" t="s">
        <v>82</v>
      </c>
      <c r="AY112" s="16" t="s">
        <v>116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123</v>
      </c>
      <c r="BM112" s="183" t="s">
        <v>165</v>
      </c>
    </row>
    <row r="113" spans="1:65" s="2" customFormat="1" ht="11.25">
      <c r="A113" s="33"/>
      <c r="B113" s="34"/>
      <c r="C113" s="35"/>
      <c r="D113" s="185" t="s">
        <v>125</v>
      </c>
      <c r="E113" s="35"/>
      <c r="F113" s="186" t="s">
        <v>166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125</v>
      </c>
      <c r="AU113" s="16" t="s">
        <v>82</v>
      </c>
    </row>
    <row r="114" spans="1:65" s="2" customFormat="1" ht="11.25">
      <c r="A114" s="33"/>
      <c r="B114" s="34"/>
      <c r="C114" s="35"/>
      <c r="D114" s="190" t="s">
        <v>127</v>
      </c>
      <c r="E114" s="35"/>
      <c r="F114" s="191" t="s">
        <v>167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127</v>
      </c>
      <c r="AU114" s="16" t="s">
        <v>82</v>
      </c>
    </row>
    <row r="115" spans="1:65" s="13" customFormat="1" ht="11.25">
      <c r="B115" s="192"/>
      <c r="C115" s="193"/>
      <c r="D115" s="185" t="s">
        <v>129</v>
      </c>
      <c r="E115" s="194" t="s">
        <v>19</v>
      </c>
      <c r="F115" s="195" t="s">
        <v>168</v>
      </c>
      <c r="G115" s="193"/>
      <c r="H115" s="196">
        <v>2217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129</v>
      </c>
      <c r="AU115" s="202" t="s">
        <v>82</v>
      </c>
      <c r="AV115" s="13" t="s">
        <v>82</v>
      </c>
      <c r="AW115" s="13" t="s">
        <v>33</v>
      </c>
      <c r="AX115" s="13" t="s">
        <v>79</v>
      </c>
      <c r="AY115" s="202" t="s">
        <v>116</v>
      </c>
    </row>
    <row r="116" spans="1:65" s="2" customFormat="1" ht="24.2" customHeight="1">
      <c r="A116" s="33"/>
      <c r="B116" s="34"/>
      <c r="C116" s="172" t="s">
        <v>169</v>
      </c>
      <c r="D116" s="172" t="s">
        <v>118</v>
      </c>
      <c r="E116" s="173" t="s">
        <v>170</v>
      </c>
      <c r="F116" s="174" t="s">
        <v>171</v>
      </c>
      <c r="G116" s="175" t="s">
        <v>172</v>
      </c>
      <c r="H116" s="176">
        <v>1933.5</v>
      </c>
      <c r="I116" s="177"/>
      <c r="J116" s="178">
        <f>ROUND(I116*H116,2)</f>
        <v>0</v>
      </c>
      <c r="K116" s="174" t="s">
        <v>122</v>
      </c>
      <c r="L116" s="38"/>
      <c r="M116" s="179" t="s">
        <v>19</v>
      </c>
      <c r="N116" s="180" t="s">
        <v>42</v>
      </c>
      <c r="O116" s="63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3" t="s">
        <v>123</v>
      </c>
      <c r="AT116" s="183" t="s">
        <v>118</v>
      </c>
      <c r="AU116" s="183" t="s">
        <v>82</v>
      </c>
      <c r="AY116" s="16" t="s">
        <v>116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6" t="s">
        <v>79</v>
      </c>
      <c r="BK116" s="184">
        <f>ROUND(I116*H116,2)</f>
        <v>0</v>
      </c>
      <c r="BL116" s="16" t="s">
        <v>123</v>
      </c>
      <c r="BM116" s="183" t="s">
        <v>173</v>
      </c>
    </row>
    <row r="117" spans="1:65" s="2" customFormat="1" ht="11.25">
      <c r="A117" s="33"/>
      <c r="B117" s="34"/>
      <c r="C117" s="35"/>
      <c r="D117" s="185" t="s">
        <v>125</v>
      </c>
      <c r="E117" s="35"/>
      <c r="F117" s="186" t="s">
        <v>174</v>
      </c>
      <c r="G117" s="35"/>
      <c r="H117" s="35"/>
      <c r="I117" s="187"/>
      <c r="J117" s="35"/>
      <c r="K117" s="35"/>
      <c r="L117" s="38"/>
      <c r="M117" s="188"/>
      <c r="N117" s="189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125</v>
      </c>
      <c r="AU117" s="16" t="s">
        <v>82</v>
      </c>
    </row>
    <row r="118" spans="1:65" s="2" customFormat="1" ht="11.25">
      <c r="A118" s="33"/>
      <c r="B118" s="34"/>
      <c r="C118" s="35"/>
      <c r="D118" s="190" t="s">
        <v>127</v>
      </c>
      <c r="E118" s="35"/>
      <c r="F118" s="191" t="s">
        <v>175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127</v>
      </c>
      <c r="AU118" s="16" t="s">
        <v>82</v>
      </c>
    </row>
    <row r="119" spans="1:65" s="13" customFormat="1" ht="11.25">
      <c r="B119" s="192"/>
      <c r="C119" s="193"/>
      <c r="D119" s="185" t="s">
        <v>129</v>
      </c>
      <c r="E119" s="194" t="s">
        <v>19</v>
      </c>
      <c r="F119" s="195" t="s">
        <v>176</v>
      </c>
      <c r="G119" s="193"/>
      <c r="H119" s="196">
        <v>1677.1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129</v>
      </c>
      <c r="AU119" s="202" t="s">
        <v>82</v>
      </c>
      <c r="AV119" s="13" t="s">
        <v>82</v>
      </c>
      <c r="AW119" s="13" t="s">
        <v>33</v>
      </c>
      <c r="AX119" s="13" t="s">
        <v>71</v>
      </c>
      <c r="AY119" s="202" t="s">
        <v>116</v>
      </c>
    </row>
    <row r="120" spans="1:65" s="13" customFormat="1" ht="11.25">
      <c r="B120" s="192"/>
      <c r="C120" s="193"/>
      <c r="D120" s="185" t="s">
        <v>129</v>
      </c>
      <c r="E120" s="194" t="s">
        <v>19</v>
      </c>
      <c r="F120" s="195" t="s">
        <v>177</v>
      </c>
      <c r="G120" s="193"/>
      <c r="H120" s="196">
        <v>256.39999999999998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129</v>
      </c>
      <c r="AU120" s="202" t="s">
        <v>82</v>
      </c>
      <c r="AV120" s="13" t="s">
        <v>82</v>
      </c>
      <c r="AW120" s="13" t="s">
        <v>33</v>
      </c>
      <c r="AX120" s="13" t="s">
        <v>71</v>
      </c>
      <c r="AY120" s="202" t="s">
        <v>116</v>
      </c>
    </row>
    <row r="121" spans="1:65" s="2" customFormat="1" ht="16.5" customHeight="1">
      <c r="A121" s="33"/>
      <c r="B121" s="34"/>
      <c r="C121" s="172" t="s">
        <v>178</v>
      </c>
      <c r="D121" s="172" t="s">
        <v>118</v>
      </c>
      <c r="E121" s="173" t="s">
        <v>179</v>
      </c>
      <c r="F121" s="174" t="s">
        <v>180</v>
      </c>
      <c r="G121" s="175" t="s">
        <v>121</v>
      </c>
      <c r="H121" s="176">
        <v>0.6</v>
      </c>
      <c r="I121" s="177"/>
      <c r="J121" s="178">
        <f>ROUND(I121*H121,2)</f>
        <v>0</v>
      </c>
      <c r="K121" s="174" t="s">
        <v>122</v>
      </c>
      <c r="L121" s="38"/>
      <c r="M121" s="179" t="s">
        <v>19</v>
      </c>
      <c r="N121" s="180" t="s">
        <v>42</v>
      </c>
      <c r="O121" s="63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3" t="s">
        <v>123</v>
      </c>
      <c r="AT121" s="183" t="s">
        <v>118</v>
      </c>
      <c r="AU121" s="183" t="s">
        <v>82</v>
      </c>
      <c r="AY121" s="16" t="s">
        <v>116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6" t="s">
        <v>79</v>
      </c>
      <c r="BK121" s="184">
        <f>ROUND(I121*H121,2)</f>
        <v>0</v>
      </c>
      <c r="BL121" s="16" t="s">
        <v>123</v>
      </c>
      <c r="BM121" s="183" t="s">
        <v>181</v>
      </c>
    </row>
    <row r="122" spans="1:65" s="2" customFormat="1" ht="11.25">
      <c r="A122" s="33"/>
      <c r="B122" s="34"/>
      <c r="C122" s="35"/>
      <c r="D122" s="185" t="s">
        <v>125</v>
      </c>
      <c r="E122" s="35"/>
      <c r="F122" s="186" t="s">
        <v>182</v>
      </c>
      <c r="G122" s="35"/>
      <c r="H122" s="35"/>
      <c r="I122" s="187"/>
      <c r="J122" s="35"/>
      <c r="K122" s="35"/>
      <c r="L122" s="38"/>
      <c r="M122" s="188"/>
      <c r="N122" s="189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125</v>
      </c>
      <c r="AU122" s="16" t="s">
        <v>82</v>
      </c>
    </row>
    <row r="123" spans="1:65" s="2" customFormat="1" ht="11.25">
      <c r="A123" s="33"/>
      <c r="B123" s="34"/>
      <c r="C123" s="35"/>
      <c r="D123" s="190" t="s">
        <v>127</v>
      </c>
      <c r="E123" s="35"/>
      <c r="F123" s="191" t="s">
        <v>183</v>
      </c>
      <c r="G123" s="35"/>
      <c r="H123" s="35"/>
      <c r="I123" s="187"/>
      <c r="J123" s="35"/>
      <c r="K123" s="35"/>
      <c r="L123" s="38"/>
      <c r="M123" s="188"/>
      <c r="N123" s="189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127</v>
      </c>
      <c r="AU123" s="16" t="s">
        <v>82</v>
      </c>
    </row>
    <row r="124" spans="1:65" s="2" customFormat="1" ht="29.25">
      <c r="A124" s="33"/>
      <c r="B124" s="34"/>
      <c r="C124" s="35"/>
      <c r="D124" s="185" t="s">
        <v>144</v>
      </c>
      <c r="E124" s="35"/>
      <c r="F124" s="203" t="s">
        <v>184</v>
      </c>
      <c r="G124" s="35"/>
      <c r="H124" s="35"/>
      <c r="I124" s="187"/>
      <c r="J124" s="35"/>
      <c r="K124" s="35"/>
      <c r="L124" s="38"/>
      <c r="M124" s="188"/>
      <c r="N124" s="189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144</v>
      </c>
      <c r="AU124" s="16" t="s">
        <v>82</v>
      </c>
    </row>
    <row r="125" spans="1:65" s="13" customFormat="1" ht="11.25">
      <c r="B125" s="192"/>
      <c r="C125" s="193"/>
      <c r="D125" s="185" t="s">
        <v>129</v>
      </c>
      <c r="E125" s="194" t="s">
        <v>19</v>
      </c>
      <c r="F125" s="195" t="s">
        <v>157</v>
      </c>
      <c r="G125" s="193"/>
      <c r="H125" s="196">
        <v>0.6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129</v>
      </c>
      <c r="AU125" s="202" t="s">
        <v>82</v>
      </c>
      <c r="AV125" s="13" t="s">
        <v>82</v>
      </c>
      <c r="AW125" s="13" t="s">
        <v>33</v>
      </c>
      <c r="AX125" s="13" t="s">
        <v>79</v>
      </c>
      <c r="AY125" s="202" t="s">
        <v>116</v>
      </c>
    </row>
    <row r="126" spans="1:65" s="2" customFormat="1" ht="16.5" customHeight="1">
      <c r="A126" s="33"/>
      <c r="B126" s="34"/>
      <c r="C126" s="172" t="s">
        <v>185</v>
      </c>
      <c r="D126" s="172" t="s">
        <v>118</v>
      </c>
      <c r="E126" s="173" t="s">
        <v>186</v>
      </c>
      <c r="F126" s="174" t="s">
        <v>187</v>
      </c>
      <c r="G126" s="175" t="s">
        <v>172</v>
      </c>
      <c r="H126" s="176">
        <v>4.6870000000000003</v>
      </c>
      <c r="I126" s="177"/>
      <c r="J126" s="178">
        <f>ROUND(I126*H126,2)</f>
        <v>0</v>
      </c>
      <c r="K126" s="174" t="s">
        <v>122</v>
      </c>
      <c r="L126" s="38"/>
      <c r="M126" s="179" t="s">
        <v>19</v>
      </c>
      <c r="N126" s="180" t="s">
        <v>42</v>
      </c>
      <c r="O126" s="63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3" t="s">
        <v>123</v>
      </c>
      <c r="AT126" s="183" t="s">
        <v>118</v>
      </c>
      <c r="AU126" s="183" t="s">
        <v>82</v>
      </c>
      <c r="AY126" s="16" t="s">
        <v>116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6" t="s">
        <v>79</v>
      </c>
      <c r="BK126" s="184">
        <f>ROUND(I126*H126,2)</f>
        <v>0</v>
      </c>
      <c r="BL126" s="16" t="s">
        <v>123</v>
      </c>
      <c r="BM126" s="183" t="s">
        <v>188</v>
      </c>
    </row>
    <row r="127" spans="1:65" s="2" customFormat="1" ht="19.5">
      <c r="A127" s="33"/>
      <c r="B127" s="34"/>
      <c r="C127" s="35"/>
      <c r="D127" s="185" t="s">
        <v>125</v>
      </c>
      <c r="E127" s="35"/>
      <c r="F127" s="186" t="s">
        <v>189</v>
      </c>
      <c r="G127" s="35"/>
      <c r="H127" s="35"/>
      <c r="I127" s="187"/>
      <c r="J127" s="35"/>
      <c r="K127" s="35"/>
      <c r="L127" s="38"/>
      <c r="M127" s="188"/>
      <c r="N127" s="189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125</v>
      </c>
      <c r="AU127" s="16" t="s">
        <v>82</v>
      </c>
    </row>
    <row r="128" spans="1:65" s="2" customFormat="1" ht="11.25">
      <c r="A128" s="33"/>
      <c r="B128" s="34"/>
      <c r="C128" s="35"/>
      <c r="D128" s="190" t="s">
        <v>127</v>
      </c>
      <c r="E128" s="35"/>
      <c r="F128" s="191" t="s">
        <v>190</v>
      </c>
      <c r="G128" s="35"/>
      <c r="H128" s="35"/>
      <c r="I128" s="187"/>
      <c r="J128" s="35"/>
      <c r="K128" s="35"/>
      <c r="L128" s="38"/>
      <c r="M128" s="188"/>
      <c r="N128" s="189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127</v>
      </c>
      <c r="AU128" s="16" t="s">
        <v>82</v>
      </c>
    </row>
    <row r="129" spans="1:65" s="13" customFormat="1" ht="11.25">
      <c r="B129" s="192"/>
      <c r="C129" s="193"/>
      <c r="D129" s="185" t="s">
        <v>129</v>
      </c>
      <c r="E129" s="194" t="s">
        <v>19</v>
      </c>
      <c r="F129" s="195" t="s">
        <v>191</v>
      </c>
      <c r="G129" s="193"/>
      <c r="H129" s="196">
        <v>4.6870000000000003</v>
      </c>
      <c r="I129" s="197"/>
      <c r="J129" s="193"/>
      <c r="K129" s="193"/>
      <c r="L129" s="198"/>
      <c r="M129" s="199"/>
      <c r="N129" s="200"/>
      <c r="O129" s="200"/>
      <c r="P129" s="200"/>
      <c r="Q129" s="200"/>
      <c r="R129" s="200"/>
      <c r="S129" s="200"/>
      <c r="T129" s="201"/>
      <c r="AT129" s="202" t="s">
        <v>129</v>
      </c>
      <c r="AU129" s="202" t="s">
        <v>82</v>
      </c>
      <c r="AV129" s="13" t="s">
        <v>82</v>
      </c>
      <c r="AW129" s="13" t="s">
        <v>33</v>
      </c>
      <c r="AX129" s="13" t="s">
        <v>79</v>
      </c>
      <c r="AY129" s="202" t="s">
        <v>116</v>
      </c>
    </row>
    <row r="130" spans="1:65" s="2" customFormat="1" ht="21.75" customHeight="1">
      <c r="A130" s="33"/>
      <c r="B130" s="34"/>
      <c r="C130" s="172" t="s">
        <v>192</v>
      </c>
      <c r="D130" s="172" t="s">
        <v>118</v>
      </c>
      <c r="E130" s="173" t="s">
        <v>193</v>
      </c>
      <c r="F130" s="174" t="s">
        <v>194</v>
      </c>
      <c r="G130" s="175" t="s">
        <v>172</v>
      </c>
      <c r="H130" s="176">
        <v>7.89</v>
      </c>
      <c r="I130" s="177"/>
      <c r="J130" s="178">
        <f>ROUND(I130*H130,2)</f>
        <v>0</v>
      </c>
      <c r="K130" s="174" t="s">
        <v>122</v>
      </c>
      <c r="L130" s="38"/>
      <c r="M130" s="179" t="s">
        <v>19</v>
      </c>
      <c r="N130" s="180" t="s">
        <v>42</v>
      </c>
      <c r="O130" s="63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3" t="s">
        <v>123</v>
      </c>
      <c r="AT130" s="183" t="s">
        <v>118</v>
      </c>
      <c r="AU130" s="183" t="s">
        <v>82</v>
      </c>
      <c r="AY130" s="16" t="s">
        <v>116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6" t="s">
        <v>79</v>
      </c>
      <c r="BK130" s="184">
        <f>ROUND(I130*H130,2)</f>
        <v>0</v>
      </c>
      <c r="BL130" s="16" t="s">
        <v>123</v>
      </c>
      <c r="BM130" s="183" t="s">
        <v>195</v>
      </c>
    </row>
    <row r="131" spans="1:65" s="2" customFormat="1" ht="19.5">
      <c r="A131" s="33"/>
      <c r="B131" s="34"/>
      <c r="C131" s="35"/>
      <c r="D131" s="185" t="s">
        <v>125</v>
      </c>
      <c r="E131" s="35"/>
      <c r="F131" s="186" t="s">
        <v>196</v>
      </c>
      <c r="G131" s="35"/>
      <c r="H131" s="35"/>
      <c r="I131" s="187"/>
      <c r="J131" s="35"/>
      <c r="K131" s="35"/>
      <c r="L131" s="38"/>
      <c r="M131" s="188"/>
      <c r="N131" s="189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125</v>
      </c>
      <c r="AU131" s="16" t="s">
        <v>82</v>
      </c>
    </row>
    <row r="132" spans="1:65" s="2" customFormat="1" ht="11.25">
      <c r="A132" s="33"/>
      <c r="B132" s="34"/>
      <c r="C132" s="35"/>
      <c r="D132" s="190" t="s">
        <v>127</v>
      </c>
      <c r="E132" s="35"/>
      <c r="F132" s="191" t="s">
        <v>197</v>
      </c>
      <c r="G132" s="35"/>
      <c r="H132" s="35"/>
      <c r="I132" s="187"/>
      <c r="J132" s="35"/>
      <c r="K132" s="35"/>
      <c r="L132" s="38"/>
      <c r="M132" s="188"/>
      <c r="N132" s="189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127</v>
      </c>
      <c r="AU132" s="16" t="s">
        <v>82</v>
      </c>
    </row>
    <row r="133" spans="1:65" s="13" customFormat="1" ht="11.25">
      <c r="B133" s="192"/>
      <c r="C133" s="193"/>
      <c r="D133" s="185" t="s">
        <v>129</v>
      </c>
      <c r="E133" s="194" t="s">
        <v>19</v>
      </c>
      <c r="F133" s="195" t="s">
        <v>198</v>
      </c>
      <c r="G133" s="193"/>
      <c r="H133" s="196">
        <v>2.61</v>
      </c>
      <c r="I133" s="197"/>
      <c r="J133" s="193"/>
      <c r="K133" s="193"/>
      <c r="L133" s="198"/>
      <c r="M133" s="199"/>
      <c r="N133" s="200"/>
      <c r="O133" s="200"/>
      <c r="P133" s="200"/>
      <c r="Q133" s="200"/>
      <c r="R133" s="200"/>
      <c r="S133" s="200"/>
      <c r="T133" s="201"/>
      <c r="AT133" s="202" t="s">
        <v>129</v>
      </c>
      <c r="AU133" s="202" t="s">
        <v>82</v>
      </c>
      <c r="AV133" s="13" t="s">
        <v>82</v>
      </c>
      <c r="AW133" s="13" t="s">
        <v>33</v>
      </c>
      <c r="AX133" s="13" t="s">
        <v>71</v>
      </c>
      <c r="AY133" s="202" t="s">
        <v>116</v>
      </c>
    </row>
    <row r="134" spans="1:65" s="13" customFormat="1" ht="11.25">
      <c r="B134" s="192"/>
      <c r="C134" s="193"/>
      <c r="D134" s="185" t="s">
        <v>129</v>
      </c>
      <c r="E134" s="194" t="s">
        <v>19</v>
      </c>
      <c r="F134" s="195" t="s">
        <v>199</v>
      </c>
      <c r="G134" s="193"/>
      <c r="H134" s="196">
        <v>5.28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129</v>
      </c>
      <c r="AU134" s="202" t="s">
        <v>82</v>
      </c>
      <c r="AV134" s="13" t="s">
        <v>82</v>
      </c>
      <c r="AW134" s="13" t="s">
        <v>33</v>
      </c>
      <c r="AX134" s="13" t="s">
        <v>71</v>
      </c>
      <c r="AY134" s="202" t="s">
        <v>116</v>
      </c>
    </row>
    <row r="135" spans="1:65" s="2" customFormat="1" ht="16.5" customHeight="1">
      <c r="A135" s="33"/>
      <c r="B135" s="34"/>
      <c r="C135" s="172" t="s">
        <v>200</v>
      </c>
      <c r="D135" s="172" t="s">
        <v>118</v>
      </c>
      <c r="E135" s="173" t="s">
        <v>201</v>
      </c>
      <c r="F135" s="174" t="s">
        <v>202</v>
      </c>
      <c r="G135" s="175" t="s">
        <v>133</v>
      </c>
      <c r="H135" s="176">
        <v>6</v>
      </c>
      <c r="I135" s="177"/>
      <c r="J135" s="178">
        <f>ROUND(I135*H135,2)</f>
        <v>0</v>
      </c>
      <c r="K135" s="174" t="s">
        <v>122</v>
      </c>
      <c r="L135" s="38"/>
      <c r="M135" s="179" t="s">
        <v>19</v>
      </c>
      <c r="N135" s="180" t="s">
        <v>42</v>
      </c>
      <c r="O135" s="63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3" t="s">
        <v>123</v>
      </c>
      <c r="AT135" s="183" t="s">
        <v>118</v>
      </c>
      <c r="AU135" s="183" t="s">
        <v>82</v>
      </c>
      <c r="AY135" s="16" t="s">
        <v>116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6" t="s">
        <v>79</v>
      </c>
      <c r="BK135" s="184">
        <f>ROUND(I135*H135,2)</f>
        <v>0</v>
      </c>
      <c r="BL135" s="16" t="s">
        <v>123</v>
      </c>
      <c r="BM135" s="183" t="s">
        <v>203</v>
      </c>
    </row>
    <row r="136" spans="1:65" s="2" customFormat="1" ht="19.5">
      <c r="A136" s="33"/>
      <c r="B136" s="34"/>
      <c r="C136" s="35"/>
      <c r="D136" s="185" t="s">
        <v>125</v>
      </c>
      <c r="E136" s="35"/>
      <c r="F136" s="186" t="s">
        <v>204</v>
      </c>
      <c r="G136" s="35"/>
      <c r="H136" s="35"/>
      <c r="I136" s="187"/>
      <c r="J136" s="35"/>
      <c r="K136" s="35"/>
      <c r="L136" s="38"/>
      <c r="M136" s="188"/>
      <c r="N136" s="189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125</v>
      </c>
      <c r="AU136" s="16" t="s">
        <v>82</v>
      </c>
    </row>
    <row r="137" spans="1:65" s="2" customFormat="1" ht="11.25">
      <c r="A137" s="33"/>
      <c r="B137" s="34"/>
      <c r="C137" s="35"/>
      <c r="D137" s="190" t="s">
        <v>127</v>
      </c>
      <c r="E137" s="35"/>
      <c r="F137" s="191" t="s">
        <v>205</v>
      </c>
      <c r="G137" s="35"/>
      <c r="H137" s="35"/>
      <c r="I137" s="187"/>
      <c r="J137" s="35"/>
      <c r="K137" s="35"/>
      <c r="L137" s="38"/>
      <c r="M137" s="188"/>
      <c r="N137" s="189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127</v>
      </c>
      <c r="AU137" s="16" t="s">
        <v>82</v>
      </c>
    </row>
    <row r="138" spans="1:65" s="2" customFormat="1" ht="21.75" customHeight="1">
      <c r="A138" s="33"/>
      <c r="B138" s="34"/>
      <c r="C138" s="172" t="s">
        <v>206</v>
      </c>
      <c r="D138" s="172" t="s">
        <v>118</v>
      </c>
      <c r="E138" s="173" t="s">
        <v>207</v>
      </c>
      <c r="F138" s="174" t="s">
        <v>208</v>
      </c>
      <c r="G138" s="175" t="s">
        <v>133</v>
      </c>
      <c r="H138" s="176">
        <v>6</v>
      </c>
      <c r="I138" s="177"/>
      <c r="J138" s="178">
        <f>ROUND(I138*H138,2)</f>
        <v>0</v>
      </c>
      <c r="K138" s="174" t="s">
        <v>122</v>
      </c>
      <c r="L138" s="38"/>
      <c r="M138" s="179" t="s">
        <v>19</v>
      </c>
      <c r="N138" s="180" t="s">
        <v>42</v>
      </c>
      <c r="O138" s="63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3" t="s">
        <v>123</v>
      </c>
      <c r="AT138" s="183" t="s">
        <v>118</v>
      </c>
      <c r="AU138" s="183" t="s">
        <v>82</v>
      </c>
      <c r="AY138" s="16" t="s">
        <v>116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6" t="s">
        <v>79</v>
      </c>
      <c r="BK138" s="184">
        <f>ROUND(I138*H138,2)</f>
        <v>0</v>
      </c>
      <c r="BL138" s="16" t="s">
        <v>123</v>
      </c>
      <c r="BM138" s="183" t="s">
        <v>209</v>
      </c>
    </row>
    <row r="139" spans="1:65" s="2" customFormat="1" ht="19.5">
      <c r="A139" s="33"/>
      <c r="B139" s="34"/>
      <c r="C139" s="35"/>
      <c r="D139" s="185" t="s">
        <v>125</v>
      </c>
      <c r="E139" s="35"/>
      <c r="F139" s="186" t="s">
        <v>210</v>
      </c>
      <c r="G139" s="35"/>
      <c r="H139" s="35"/>
      <c r="I139" s="187"/>
      <c r="J139" s="35"/>
      <c r="K139" s="35"/>
      <c r="L139" s="38"/>
      <c r="M139" s="188"/>
      <c r="N139" s="189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125</v>
      </c>
      <c r="AU139" s="16" t="s">
        <v>82</v>
      </c>
    </row>
    <row r="140" spans="1:65" s="2" customFormat="1" ht="11.25">
      <c r="A140" s="33"/>
      <c r="B140" s="34"/>
      <c r="C140" s="35"/>
      <c r="D140" s="190" t="s">
        <v>127</v>
      </c>
      <c r="E140" s="35"/>
      <c r="F140" s="191" t="s">
        <v>211</v>
      </c>
      <c r="G140" s="35"/>
      <c r="H140" s="35"/>
      <c r="I140" s="187"/>
      <c r="J140" s="35"/>
      <c r="K140" s="35"/>
      <c r="L140" s="38"/>
      <c r="M140" s="188"/>
      <c r="N140" s="189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127</v>
      </c>
      <c r="AU140" s="16" t="s">
        <v>82</v>
      </c>
    </row>
    <row r="141" spans="1:65" s="2" customFormat="1" ht="19.5">
      <c r="A141" s="33"/>
      <c r="B141" s="34"/>
      <c r="C141" s="35"/>
      <c r="D141" s="185" t="s">
        <v>144</v>
      </c>
      <c r="E141" s="35"/>
      <c r="F141" s="203" t="s">
        <v>145</v>
      </c>
      <c r="G141" s="35"/>
      <c r="H141" s="35"/>
      <c r="I141" s="187"/>
      <c r="J141" s="35"/>
      <c r="K141" s="35"/>
      <c r="L141" s="38"/>
      <c r="M141" s="188"/>
      <c r="N141" s="189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144</v>
      </c>
      <c r="AU141" s="16" t="s">
        <v>82</v>
      </c>
    </row>
    <row r="142" spans="1:65" s="2" customFormat="1" ht="21.75" customHeight="1">
      <c r="A142" s="33"/>
      <c r="B142" s="34"/>
      <c r="C142" s="172" t="s">
        <v>212</v>
      </c>
      <c r="D142" s="172" t="s">
        <v>118</v>
      </c>
      <c r="E142" s="173" t="s">
        <v>213</v>
      </c>
      <c r="F142" s="174" t="s">
        <v>214</v>
      </c>
      <c r="G142" s="175" t="s">
        <v>172</v>
      </c>
      <c r="H142" s="176">
        <v>1913.4</v>
      </c>
      <c r="I142" s="177"/>
      <c r="J142" s="178">
        <f>ROUND(I142*H142,2)</f>
        <v>0</v>
      </c>
      <c r="K142" s="174" t="s">
        <v>122</v>
      </c>
      <c r="L142" s="38"/>
      <c r="M142" s="179" t="s">
        <v>19</v>
      </c>
      <c r="N142" s="180" t="s">
        <v>42</v>
      </c>
      <c r="O142" s="63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3" t="s">
        <v>123</v>
      </c>
      <c r="AT142" s="183" t="s">
        <v>118</v>
      </c>
      <c r="AU142" s="183" t="s">
        <v>82</v>
      </c>
      <c r="AY142" s="16" t="s">
        <v>116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6" t="s">
        <v>79</v>
      </c>
      <c r="BK142" s="184">
        <f>ROUND(I142*H142,2)</f>
        <v>0</v>
      </c>
      <c r="BL142" s="16" t="s">
        <v>123</v>
      </c>
      <c r="BM142" s="183" t="s">
        <v>215</v>
      </c>
    </row>
    <row r="143" spans="1:65" s="2" customFormat="1" ht="19.5">
      <c r="A143" s="33"/>
      <c r="B143" s="34"/>
      <c r="C143" s="35"/>
      <c r="D143" s="185" t="s">
        <v>125</v>
      </c>
      <c r="E143" s="35"/>
      <c r="F143" s="186" t="s">
        <v>216</v>
      </c>
      <c r="G143" s="35"/>
      <c r="H143" s="35"/>
      <c r="I143" s="187"/>
      <c r="J143" s="35"/>
      <c r="K143" s="35"/>
      <c r="L143" s="38"/>
      <c r="M143" s="188"/>
      <c r="N143" s="189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125</v>
      </c>
      <c r="AU143" s="16" t="s">
        <v>82</v>
      </c>
    </row>
    <row r="144" spans="1:65" s="2" customFormat="1" ht="11.25">
      <c r="A144" s="33"/>
      <c r="B144" s="34"/>
      <c r="C144" s="35"/>
      <c r="D144" s="190" t="s">
        <v>127</v>
      </c>
      <c r="E144" s="35"/>
      <c r="F144" s="191" t="s">
        <v>217</v>
      </c>
      <c r="G144" s="35"/>
      <c r="H144" s="35"/>
      <c r="I144" s="187"/>
      <c r="J144" s="35"/>
      <c r="K144" s="35"/>
      <c r="L144" s="38"/>
      <c r="M144" s="188"/>
      <c r="N144" s="189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127</v>
      </c>
      <c r="AU144" s="16" t="s">
        <v>82</v>
      </c>
    </row>
    <row r="145" spans="1:65" s="13" customFormat="1" ht="11.25">
      <c r="B145" s="192"/>
      <c r="C145" s="193"/>
      <c r="D145" s="185" t="s">
        <v>129</v>
      </c>
      <c r="E145" s="194" t="s">
        <v>19</v>
      </c>
      <c r="F145" s="195" t="s">
        <v>218</v>
      </c>
      <c r="G145" s="193"/>
      <c r="H145" s="196">
        <v>1913.4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129</v>
      </c>
      <c r="AU145" s="202" t="s">
        <v>82</v>
      </c>
      <c r="AV145" s="13" t="s">
        <v>82</v>
      </c>
      <c r="AW145" s="13" t="s">
        <v>33</v>
      </c>
      <c r="AX145" s="13" t="s">
        <v>79</v>
      </c>
      <c r="AY145" s="202" t="s">
        <v>116</v>
      </c>
    </row>
    <row r="146" spans="1:65" s="2" customFormat="1" ht="24.2" customHeight="1">
      <c r="A146" s="33"/>
      <c r="B146" s="34"/>
      <c r="C146" s="172" t="s">
        <v>8</v>
      </c>
      <c r="D146" s="172" t="s">
        <v>118</v>
      </c>
      <c r="E146" s="173" t="s">
        <v>219</v>
      </c>
      <c r="F146" s="174" t="s">
        <v>220</v>
      </c>
      <c r="G146" s="175" t="s">
        <v>172</v>
      </c>
      <c r="H146" s="176">
        <v>24874.2</v>
      </c>
      <c r="I146" s="177"/>
      <c r="J146" s="178">
        <f>ROUND(I146*H146,2)</f>
        <v>0</v>
      </c>
      <c r="K146" s="174" t="s">
        <v>122</v>
      </c>
      <c r="L146" s="38"/>
      <c r="M146" s="179" t="s">
        <v>19</v>
      </c>
      <c r="N146" s="180" t="s">
        <v>42</v>
      </c>
      <c r="O146" s="63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3" t="s">
        <v>123</v>
      </c>
      <c r="AT146" s="183" t="s">
        <v>118</v>
      </c>
      <c r="AU146" s="183" t="s">
        <v>82</v>
      </c>
      <c r="AY146" s="16" t="s">
        <v>116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6" t="s">
        <v>79</v>
      </c>
      <c r="BK146" s="184">
        <f>ROUND(I146*H146,2)</f>
        <v>0</v>
      </c>
      <c r="BL146" s="16" t="s">
        <v>123</v>
      </c>
      <c r="BM146" s="183" t="s">
        <v>221</v>
      </c>
    </row>
    <row r="147" spans="1:65" s="2" customFormat="1" ht="19.5">
      <c r="A147" s="33"/>
      <c r="B147" s="34"/>
      <c r="C147" s="35"/>
      <c r="D147" s="185" t="s">
        <v>125</v>
      </c>
      <c r="E147" s="35"/>
      <c r="F147" s="186" t="s">
        <v>222</v>
      </c>
      <c r="G147" s="35"/>
      <c r="H147" s="35"/>
      <c r="I147" s="187"/>
      <c r="J147" s="35"/>
      <c r="K147" s="35"/>
      <c r="L147" s="38"/>
      <c r="M147" s="188"/>
      <c r="N147" s="189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125</v>
      </c>
      <c r="AU147" s="16" t="s">
        <v>82</v>
      </c>
    </row>
    <row r="148" spans="1:65" s="2" customFormat="1" ht="11.25">
      <c r="A148" s="33"/>
      <c r="B148" s="34"/>
      <c r="C148" s="35"/>
      <c r="D148" s="190" t="s">
        <v>127</v>
      </c>
      <c r="E148" s="35"/>
      <c r="F148" s="191" t="s">
        <v>223</v>
      </c>
      <c r="G148" s="35"/>
      <c r="H148" s="35"/>
      <c r="I148" s="187"/>
      <c r="J148" s="35"/>
      <c r="K148" s="35"/>
      <c r="L148" s="38"/>
      <c r="M148" s="188"/>
      <c r="N148" s="189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127</v>
      </c>
      <c r="AU148" s="16" t="s">
        <v>82</v>
      </c>
    </row>
    <row r="149" spans="1:65" s="13" customFormat="1" ht="11.25">
      <c r="B149" s="192"/>
      <c r="C149" s="193"/>
      <c r="D149" s="185" t="s">
        <v>129</v>
      </c>
      <c r="E149" s="194" t="s">
        <v>19</v>
      </c>
      <c r="F149" s="195" t="s">
        <v>224</v>
      </c>
      <c r="G149" s="193"/>
      <c r="H149" s="196">
        <v>24874.2</v>
      </c>
      <c r="I149" s="197"/>
      <c r="J149" s="193"/>
      <c r="K149" s="193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129</v>
      </c>
      <c r="AU149" s="202" t="s">
        <v>82</v>
      </c>
      <c r="AV149" s="13" t="s">
        <v>82</v>
      </c>
      <c r="AW149" s="13" t="s">
        <v>33</v>
      </c>
      <c r="AX149" s="13" t="s">
        <v>79</v>
      </c>
      <c r="AY149" s="202" t="s">
        <v>116</v>
      </c>
    </row>
    <row r="150" spans="1:65" s="2" customFormat="1" ht="16.5" customHeight="1">
      <c r="A150" s="33"/>
      <c r="B150" s="34"/>
      <c r="C150" s="172" t="s">
        <v>225</v>
      </c>
      <c r="D150" s="172" t="s">
        <v>118</v>
      </c>
      <c r="E150" s="173" t="s">
        <v>226</v>
      </c>
      <c r="F150" s="174" t="s">
        <v>227</v>
      </c>
      <c r="G150" s="175" t="s">
        <v>172</v>
      </c>
      <c r="H150" s="176">
        <v>4.3</v>
      </c>
      <c r="I150" s="177"/>
      <c r="J150" s="178">
        <f>ROUND(I150*H150,2)</f>
        <v>0</v>
      </c>
      <c r="K150" s="174" t="s">
        <v>122</v>
      </c>
      <c r="L150" s="38"/>
      <c r="M150" s="179" t="s">
        <v>19</v>
      </c>
      <c r="N150" s="180" t="s">
        <v>42</v>
      </c>
      <c r="O150" s="63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3" t="s">
        <v>123</v>
      </c>
      <c r="AT150" s="183" t="s">
        <v>118</v>
      </c>
      <c r="AU150" s="183" t="s">
        <v>82</v>
      </c>
      <c r="AY150" s="16" t="s">
        <v>116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6" t="s">
        <v>79</v>
      </c>
      <c r="BK150" s="184">
        <f>ROUND(I150*H150,2)</f>
        <v>0</v>
      </c>
      <c r="BL150" s="16" t="s">
        <v>123</v>
      </c>
      <c r="BM150" s="183" t="s">
        <v>228</v>
      </c>
    </row>
    <row r="151" spans="1:65" s="2" customFormat="1" ht="19.5">
      <c r="A151" s="33"/>
      <c r="B151" s="34"/>
      <c r="C151" s="35"/>
      <c r="D151" s="185" t="s">
        <v>125</v>
      </c>
      <c r="E151" s="35"/>
      <c r="F151" s="186" t="s">
        <v>229</v>
      </c>
      <c r="G151" s="35"/>
      <c r="H151" s="35"/>
      <c r="I151" s="187"/>
      <c r="J151" s="35"/>
      <c r="K151" s="35"/>
      <c r="L151" s="38"/>
      <c r="M151" s="188"/>
      <c r="N151" s="189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125</v>
      </c>
      <c r="AU151" s="16" t="s">
        <v>82</v>
      </c>
    </row>
    <row r="152" spans="1:65" s="2" customFormat="1" ht="11.25">
      <c r="A152" s="33"/>
      <c r="B152" s="34"/>
      <c r="C152" s="35"/>
      <c r="D152" s="190" t="s">
        <v>127</v>
      </c>
      <c r="E152" s="35"/>
      <c r="F152" s="191" t="s">
        <v>230</v>
      </c>
      <c r="G152" s="35"/>
      <c r="H152" s="35"/>
      <c r="I152" s="187"/>
      <c r="J152" s="35"/>
      <c r="K152" s="35"/>
      <c r="L152" s="38"/>
      <c r="M152" s="188"/>
      <c r="N152" s="189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127</v>
      </c>
      <c r="AU152" s="16" t="s">
        <v>82</v>
      </c>
    </row>
    <row r="153" spans="1:65" s="13" customFormat="1" ht="11.25">
      <c r="B153" s="192"/>
      <c r="C153" s="193"/>
      <c r="D153" s="185" t="s">
        <v>129</v>
      </c>
      <c r="E153" s="194" t="s">
        <v>19</v>
      </c>
      <c r="F153" s="195" t="s">
        <v>231</v>
      </c>
      <c r="G153" s="193"/>
      <c r="H153" s="196">
        <v>4.3</v>
      </c>
      <c r="I153" s="197"/>
      <c r="J153" s="193"/>
      <c r="K153" s="193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129</v>
      </c>
      <c r="AU153" s="202" t="s">
        <v>82</v>
      </c>
      <c r="AV153" s="13" t="s">
        <v>82</v>
      </c>
      <c r="AW153" s="13" t="s">
        <v>33</v>
      </c>
      <c r="AX153" s="13" t="s">
        <v>79</v>
      </c>
      <c r="AY153" s="202" t="s">
        <v>116</v>
      </c>
    </row>
    <row r="154" spans="1:65" s="2" customFormat="1" ht="16.5" customHeight="1">
      <c r="A154" s="33"/>
      <c r="B154" s="34"/>
      <c r="C154" s="172" t="s">
        <v>232</v>
      </c>
      <c r="D154" s="172" t="s">
        <v>118</v>
      </c>
      <c r="E154" s="173" t="s">
        <v>233</v>
      </c>
      <c r="F154" s="174" t="s">
        <v>234</v>
      </c>
      <c r="G154" s="175" t="s">
        <v>172</v>
      </c>
      <c r="H154" s="176">
        <v>51.3</v>
      </c>
      <c r="I154" s="177"/>
      <c r="J154" s="178">
        <f>ROUND(I154*H154,2)</f>
        <v>0</v>
      </c>
      <c r="K154" s="174" t="s">
        <v>122</v>
      </c>
      <c r="L154" s="38"/>
      <c r="M154" s="179" t="s">
        <v>19</v>
      </c>
      <c r="N154" s="180" t="s">
        <v>42</v>
      </c>
      <c r="O154" s="63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3" t="s">
        <v>123</v>
      </c>
      <c r="AT154" s="183" t="s">
        <v>118</v>
      </c>
      <c r="AU154" s="183" t="s">
        <v>82</v>
      </c>
      <c r="AY154" s="16" t="s">
        <v>116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6" t="s">
        <v>79</v>
      </c>
      <c r="BK154" s="184">
        <f>ROUND(I154*H154,2)</f>
        <v>0</v>
      </c>
      <c r="BL154" s="16" t="s">
        <v>123</v>
      </c>
      <c r="BM154" s="183" t="s">
        <v>235</v>
      </c>
    </row>
    <row r="155" spans="1:65" s="2" customFormat="1" ht="19.5">
      <c r="A155" s="33"/>
      <c r="B155" s="34"/>
      <c r="C155" s="35"/>
      <c r="D155" s="185" t="s">
        <v>125</v>
      </c>
      <c r="E155" s="35"/>
      <c r="F155" s="186" t="s">
        <v>236</v>
      </c>
      <c r="G155" s="35"/>
      <c r="H155" s="35"/>
      <c r="I155" s="187"/>
      <c r="J155" s="35"/>
      <c r="K155" s="35"/>
      <c r="L155" s="38"/>
      <c r="M155" s="188"/>
      <c r="N155" s="189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125</v>
      </c>
      <c r="AU155" s="16" t="s">
        <v>82</v>
      </c>
    </row>
    <row r="156" spans="1:65" s="2" customFormat="1" ht="11.25">
      <c r="A156" s="33"/>
      <c r="B156" s="34"/>
      <c r="C156" s="35"/>
      <c r="D156" s="190" t="s">
        <v>127</v>
      </c>
      <c r="E156" s="35"/>
      <c r="F156" s="191" t="s">
        <v>237</v>
      </c>
      <c r="G156" s="35"/>
      <c r="H156" s="35"/>
      <c r="I156" s="187"/>
      <c r="J156" s="35"/>
      <c r="K156" s="35"/>
      <c r="L156" s="38"/>
      <c r="M156" s="188"/>
      <c r="N156" s="189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127</v>
      </c>
      <c r="AU156" s="16" t="s">
        <v>82</v>
      </c>
    </row>
    <row r="157" spans="1:65" s="13" customFormat="1" ht="11.25">
      <c r="B157" s="192"/>
      <c r="C157" s="193"/>
      <c r="D157" s="185" t="s">
        <v>129</v>
      </c>
      <c r="E157" s="194" t="s">
        <v>19</v>
      </c>
      <c r="F157" s="195" t="s">
        <v>238</v>
      </c>
      <c r="G157" s="193"/>
      <c r="H157" s="196">
        <v>51.3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129</v>
      </c>
      <c r="AU157" s="202" t="s">
        <v>82</v>
      </c>
      <c r="AV157" s="13" t="s">
        <v>82</v>
      </c>
      <c r="AW157" s="13" t="s">
        <v>33</v>
      </c>
      <c r="AX157" s="13" t="s">
        <v>79</v>
      </c>
      <c r="AY157" s="202" t="s">
        <v>116</v>
      </c>
    </row>
    <row r="158" spans="1:65" s="2" customFormat="1" ht="16.5" customHeight="1">
      <c r="A158" s="33"/>
      <c r="B158" s="34"/>
      <c r="C158" s="204" t="s">
        <v>239</v>
      </c>
      <c r="D158" s="204" t="s">
        <v>240</v>
      </c>
      <c r="E158" s="205" t="s">
        <v>241</v>
      </c>
      <c r="F158" s="206" t="s">
        <v>242</v>
      </c>
      <c r="G158" s="207" t="s">
        <v>243</v>
      </c>
      <c r="H158" s="208">
        <v>88.081999999999994</v>
      </c>
      <c r="I158" s="209"/>
      <c r="J158" s="210">
        <f>ROUND(I158*H158,2)</f>
        <v>0</v>
      </c>
      <c r="K158" s="206" t="s">
        <v>122</v>
      </c>
      <c r="L158" s="211"/>
      <c r="M158" s="212" t="s">
        <v>19</v>
      </c>
      <c r="N158" s="213" t="s">
        <v>42</v>
      </c>
      <c r="O158" s="63"/>
      <c r="P158" s="181">
        <f>O158*H158</f>
        <v>0</v>
      </c>
      <c r="Q158" s="181">
        <v>1</v>
      </c>
      <c r="R158" s="181">
        <f>Q158*H158</f>
        <v>88.081999999999994</v>
      </c>
      <c r="S158" s="181">
        <v>0</v>
      </c>
      <c r="T158" s="18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3" t="s">
        <v>169</v>
      </c>
      <c r="AT158" s="183" t="s">
        <v>240</v>
      </c>
      <c r="AU158" s="183" t="s">
        <v>82</v>
      </c>
      <c r="AY158" s="16" t="s">
        <v>116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6" t="s">
        <v>79</v>
      </c>
      <c r="BK158" s="184">
        <f>ROUND(I158*H158,2)</f>
        <v>0</v>
      </c>
      <c r="BL158" s="16" t="s">
        <v>123</v>
      </c>
      <c r="BM158" s="183" t="s">
        <v>244</v>
      </c>
    </row>
    <row r="159" spans="1:65" s="2" customFormat="1" ht="11.25">
      <c r="A159" s="33"/>
      <c r="B159" s="34"/>
      <c r="C159" s="35"/>
      <c r="D159" s="185" t="s">
        <v>125</v>
      </c>
      <c r="E159" s="35"/>
      <c r="F159" s="186" t="s">
        <v>242</v>
      </c>
      <c r="G159" s="35"/>
      <c r="H159" s="35"/>
      <c r="I159" s="187"/>
      <c r="J159" s="35"/>
      <c r="K159" s="35"/>
      <c r="L159" s="38"/>
      <c r="M159" s="188"/>
      <c r="N159" s="189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125</v>
      </c>
      <c r="AU159" s="16" t="s">
        <v>82</v>
      </c>
    </row>
    <row r="160" spans="1:65" s="13" customFormat="1" ht="11.25">
      <c r="B160" s="192"/>
      <c r="C160" s="193"/>
      <c r="D160" s="185" t="s">
        <v>129</v>
      </c>
      <c r="E160" s="194" t="s">
        <v>19</v>
      </c>
      <c r="F160" s="195" t="s">
        <v>245</v>
      </c>
      <c r="G160" s="193"/>
      <c r="H160" s="196">
        <v>88.081999999999994</v>
      </c>
      <c r="I160" s="197"/>
      <c r="J160" s="193"/>
      <c r="K160" s="193"/>
      <c r="L160" s="198"/>
      <c r="M160" s="199"/>
      <c r="N160" s="200"/>
      <c r="O160" s="200"/>
      <c r="P160" s="200"/>
      <c r="Q160" s="200"/>
      <c r="R160" s="200"/>
      <c r="S160" s="200"/>
      <c r="T160" s="201"/>
      <c r="AT160" s="202" t="s">
        <v>129</v>
      </c>
      <c r="AU160" s="202" t="s">
        <v>82</v>
      </c>
      <c r="AV160" s="13" t="s">
        <v>82</v>
      </c>
      <c r="AW160" s="13" t="s">
        <v>33</v>
      </c>
      <c r="AX160" s="13" t="s">
        <v>79</v>
      </c>
      <c r="AY160" s="202" t="s">
        <v>116</v>
      </c>
    </row>
    <row r="161" spans="1:65" s="2" customFormat="1" ht="16.5" customHeight="1">
      <c r="A161" s="33"/>
      <c r="B161" s="34"/>
      <c r="C161" s="172" t="s">
        <v>246</v>
      </c>
      <c r="D161" s="172" t="s">
        <v>118</v>
      </c>
      <c r="E161" s="173" t="s">
        <v>247</v>
      </c>
      <c r="F161" s="174" t="s">
        <v>248</v>
      </c>
      <c r="G161" s="175" t="s">
        <v>172</v>
      </c>
      <c r="H161" s="176">
        <v>256.39999999999998</v>
      </c>
      <c r="I161" s="177"/>
      <c r="J161" s="178">
        <f>ROUND(I161*H161,2)</f>
        <v>0</v>
      </c>
      <c r="K161" s="174" t="s">
        <v>122</v>
      </c>
      <c r="L161" s="38"/>
      <c r="M161" s="179" t="s">
        <v>19</v>
      </c>
      <c r="N161" s="180" t="s">
        <v>42</v>
      </c>
      <c r="O161" s="63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3" t="s">
        <v>123</v>
      </c>
      <c r="AT161" s="183" t="s">
        <v>118</v>
      </c>
      <c r="AU161" s="183" t="s">
        <v>82</v>
      </c>
      <c r="AY161" s="16" t="s">
        <v>116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6" t="s">
        <v>79</v>
      </c>
      <c r="BK161" s="184">
        <f>ROUND(I161*H161,2)</f>
        <v>0</v>
      </c>
      <c r="BL161" s="16" t="s">
        <v>123</v>
      </c>
      <c r="BM161" s="183" t="s">
        <v>249</v>
      </c>
    </row>
    <row r="162" spans="1:65" s="2" customFormat="1" ht="19.5">
      <c r="A162" s="33"/>
      <c r="B162" s="34"/>
      <c r="C162" s="35"/>
      <c r="D162" s="185" t="s">
        <v>125</v>
      </c>
      <c r="E162" s="35"/>
      <c r="F162" s="186" t="s">
        <v>250</v>
      </c>
      <c r="G162" s="35"/>
      <c r="H162" s="35"/>
      <c r="I162" s="187"/>
      <c r="J162" s="35"/>
      <c r="K162" s="35"/>
      <c r="L162" s="38"/>
      <c r="M162" s="188"/>
      <c r="N162" s="189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125</v>
      </c>
      <c r="AU162" s="16" t="s">
        <v>82</v>
      </c>
    </row>
    <row r="163" spans="1:65" s="2" customFormat="1" ht="11.25">
      <c r="A163" s="33"/>
      <c r="B163" s="34"/>
      <c r="C163" s="35"/>
      <c r="D163" s="190" t="s">
        <v>127</v>
      </c>
      <c r="E163" s="35"/>
      <c r="F163" s="191" t="s">
        <v>251</v>
      </c>
      <c r="G163" s="35"/>
      <c r="H163" s="35"/>
      <c r="I163" s="187"/>
      <c r="J163" s="35"/>
      <c r="K163" s="35"/>
      <c r="L163" s="38"/>
      <c r="M163" s="188"/>
      <c r="N163" s="189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127</v>
      </c>
      <c r="AU163" s="16" t="s">
        <v>82</v>
      </c>
    </row>
    <row r="164" spans="1:65" s="13" customFormat="1" ht="11.25">
      <c r="B164" s="192"/>
      <c r="C164" s="193"/>
      <c r="D164" s="185" t="s">
        <v>129</v>
      </c>
      <c r="E164" s="194" t="s">
        <v>19</v>
      </c>
      <c r="F164" s="195" t="s">
        <v>252</v>
      </c>
      <c r="G164" s="193"/>
      <c r="H164" s="196">
        <v>256.39999999999998</v>
      </c>
      <c r="I164" s="197"/>
      <c r="J164" s="193"/>
      <c r="K164" s="193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129</v>
      </c>
      <c r="AU164" s="202" t="s">
        <v>82</v>
      </c>
      <c r="AV164" s="13" t="s">
        <v>82</v>
      </c>
      <c r="AW164" s="13" t="s">
        <v>33</v>
      </c>
      <c r="AX164" s="13" t="s">
        <v>79</v>
      </c>
      <c r="AY164" s="202" t="s">
        <v>116</v>
      </c>
    </row>
    <row r="165" spans="1:65" s="2" customFormat="1" ht="16.5" customHeight="1">
      <c r="A165" s="33"/>
      <c r="B165" s="34"/>
      <c r="C165" s="204" t="s">
        <v>253</v>
      </c>
      <c r="D165" s="204" t="s">
        <v>240</v>
      </c>
      <c r="E165" s="205" t="s">
        <v>254</v>
      </c>
      <c r="F165" s="206" t="s">
        <v>255</v>
      </c>
      <c r="G165" s="207" t="s">
        <v>243</v>
      </c>
      <c r="H165" s="208">
        <v>517.928</v>
      </c>
      <c r="I165" s="209"/>
      <c r="J165" s="210">
        <f>ROUND(I165*H165,2)</f>
        <v>0</v>
      </c>
      <c r="K165" s="206" t="s">
        <v>122</v>
      </c>
      <c r="L165" s="211"/>
      <c r="M165" s="212" t="s">
        <v>19</v>
      </c>
      <c r="N165" s="213" t="s">
        <v>42</v>
      </c>
      <c r="O165" s="63"/>
      <c r="P165" s="181">
        <f>O165*H165</f>
        <v>0</v>
      </c>
      <c r="Q165" s="181">
        <v>1</v>
      </c>
      <c r="R165" s="181">
        <f>Q165*H165</f>
        <v>517.928</v>
      </c>
      <c r="S165" s="181">
        <v>0</v>
      </c>
      <c r="T165" s="18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3" t="s">
        <v>169</v>
      </c>
      <c r="AT165" s="183" t="s">
        <v>240</v>
      </c>
      <c r="AU165" s="183" t="s">
        <v>82</v>
      </c>
      <c r="AY165" s="16" t="s">
        <v>116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6" t="s">
        <v>79</v>
      </c>
      <c r="BK165" s="184">
        <f>ROUND(I165*H165,2)</f>
        <v>0</v>
      </c>
      <c r="BL165" s="16" t="s">
        <v>123</v>
      </c>
      <c r="BM165" s="183" t="s">
        <v>256</v>
      </c>
    </row>
    <row r="166" spans="1:65" s="2" customFormat="1" ht="11.25">
      <c r="A166" s="33"/>
      <c r="B166" s="34"/>
      <c r="C166" s="35"/>
      <c r="D166" s="185" t="s">
        <v>125</v>
      </c>
      <c r="E166" s="35"/>
      <c r="F166" s="186" t="s">
        <v>255</v>
      </c>
      <c r="G166" s="35"/>
      <c r="H166" s="35"/>
      <c r="I166" s="187"/>
      <c r="J166" s="35"/>
      <c r="K166" s="35"/>
      <c r="L166" s="38"/>
      <c r="M166" s="188"/>
      <c r="N166" s="189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125</v>
      </c>
      <c r="AU166" s="16" t="s">
        <v>82</v>
      </c>
    </row>
    <row r="167" spans="1:65" s="13" customFormat="1" ht="11.25">
      <c r="B167" s="192"/>
      <c r="C167" s="193"/>
      <c r="D167" s="185" t="s">
        <v>129</v>
      </c>
      <c r="E167" s="194" t="s">
        <v>19</v>
      </c>
      <c r="F167" s="195" t="s">
        <v>257</v>
      </c>
      <c r="G167" s="193"/>
      <c r="H167" s="196">
        <v>517.928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129</v>
      </c>
      <c r="AU167" s="202" t="s">
        <v>82</v>
      </c>
      <c r="AV167" s="13" t="s">
        <v>82</v>
      </c>
      <c r="AW167" s="13" t="s">
        <v>33</v>
      </c>
      <c r="AX167" s="13" t="s">
        <v>79</v>
      </c>
      <c r="AY167" s="202" t="s">
        <v>116</v>
      </c>
    </row>
    <row r="168" spans="1:65" s="2" customFormat="1" ht="16.5" customHeight="1">
      <c r="A168" s="33"/>
      <c r="B168" s="34"/>
      <c r="C168" s="172" t="s">
        <v>7</v>
      </c>
      <c r="D168" s="172" t="s">
        <v>118</v>
      </c>
      <c r="E168" s="173" t="s">
        <v>258</v>
      </c>
      <c r="F168" s="174" t="s">
        <v>259</v>
      </c>
      <c r="G168" s="175" t="s">
        <v>172</v>
      </c>
      <c r="H168" s="176">
        <v>66.686000000000007</v>
      </c>
      <c r="I168" s="177"/>
      <c r="J168" s="178">
        <f>ROUND(I168*H168,2)</f>
        <v>0</v>
      </c>
      <c r="K168" s="174" t="s">
        <v>122</v>
      </c>
      <c r="L168" s="38"/>
      <c r="M168" s="179" t="s">
        <v>19</v>
      </c>
      <c r="N168" s="180" t="s">
        <v>42</v>
      </c>
      <c r="O168" s="63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3" t="s">
        <v>123</v>
      </c>
      <c r="AT168" s="183" t="s">
        <v>118</v>
      </c>
      <c r="AU168" s="183" t="s">
        <v>82</v>
      </c>
      <c r="AY168" s="16" t="s">
        <v>116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6" t="s">
        <v>79</v>
      </c>
      <c r="BK168" s="184">
        <f>ROUND(I168*H168,2)</f>
        <v>0</v>
      </c>
      <c r="BL168" s="16" t="s">
        <v>123</v>
      </c>
      <c r="BM168" s="183" t="s">
        <v>260</v>
      </c>
    </row>
    <row r="169" spans="1:65" s="2" customFormat="1" ht="19.5">
      <c r="A169" s="33"/>
      <c r="B169" s="34"/>
      <c r="C169" s="35"/>
      <c r="D169" s="185" t="s">
        <v>125</v>
      </c>
      <c r="E169" s="35"/>
      <c r="F169" s="186" t="s">
        <v>261</v>
      </c>
      <c r="G169" s="35"/>
      <c r="H169" s="35"/>
      <c r="I169" s="187"/>
      <c r="J169" s="35"/>
      <c r="K169" s="35"/>
      <c r="L169" s="38"/>
      <c r="M169" s="188"/>
      <c r="N169" s="189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125</v>
      </c>
      <c r="AU169" s="16" t="s">
        <v>82</v>
      </c>
    </row>
    <row r="170" spans="1:65" s="2" customFormat="1" ht="11.25">
      <c r="A170" s="33"/>
      <c r="B170" s="34"/>
      <c r="C170" s="35"/>
      <c r="D170" s="190" t="s">
        <v>127</v>
      </c>
      <c r="E170" s="35"/>
      <c r="F170" s="191" t="s">
        <v>262</v>
      </c>
      <c r="G170" s="35"/>
      <c r="H170" s="35"/>
      <c r="I170" s="187"/>
      <c r="J170" s="35"/>
      <c r="K170" s="35"/>
      <c r="L170" s="38"/>
      <c r="M170" s="188"/>
      <c r="N170" s="189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127</v>
      </c>
      <c r="AU170" s="16" t="s">
        <v>82</v>
      </c>
    </row>
    <row r="171" spans="1:65" s="13" customFormat="1" ht="11.25">
      <c r="B171" s="192"/>
      <c r="C171" s="193"/>
      <c r="D171" s="185" t="s">
        <v>129</v>
      </c>
      <c r="E171" s="194" t="s">
        <v>19</v>
      </c>
      <c r="F171" s="195" t="s">
        <v>263</v>
      </c>
      <c r="G171" s="193"/>
      <c r="H171" s="196">
        <v>24.4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129</v>
      </c>
      <c r="AU171" s="202" t="s">
        <v>82</v>
      </c>
      <c r="AV171" s="13" t="s">
        <v>82</v>
      </c>
      <c r="AW171" s="13" t="s">
        <v>33</v>
      </c>
      <c r="AX171" s="13" t="s">
        <v>71</v>
      </c>
      <c r="AY171" s="202" t="s">
        <v>116</v>
      </c>
    </row>
    <row r="172" spans="1:65" s="13" customFormat="1" ht="11.25">
      <c r="B172" s="192"/>
      <c r="C172" s="193"/>
      <c r="D172" s="185" t="s">
        <v>129</v>
      </c>
      <c r="E172" s="194" t="s">
        <v>19</v>
      </c>
      <c r="F172" s="195" t="s">
        <v>264</v>
      </c>
      <c r="G172" s="193"/>
      <c r="H172" s="196">
        <v>40.700000000000003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129</v>
      </c>
      <c r="AU172" s="202" t="s">
        <v>82</v>
      </c>
      <c r="AV172" s="13" t="s">
        <v>82</v>
      </c>
      <c r="AW172" s="13" t="s">
        <v>33</v>
      </c>
      <c r="AX172" s="13" t="s">
        <v>71</v>
      </c>
      <c r="AY172" s="202" t="s">
        <v>116</v>
      </c>
    </row>
    <row r="173" spans="1:65" s="13" customFormat="1" ht="11.25">
      <c r="B173" s="192"/>
      <c r="C173" s="193"/>
      <c r="D173" s="185" t="s">
        <v>129</v>
      </c>
      <c r="E173" s="194" t="s">
        <v>19</v>
      </c>
      <c r="F173" s="195" t="s">
        <v>265</v>
      </c>
      <c r="G173" s="193"/>
      <c r="H173" s="196">
        <v>1.5860000000000001</v>
      </c>
      <c r="I173" s="197"/>
      <c r="J173" s="193"/>
      <c r="K173" s="193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129</v>
      </c>
      <c r="AU173" s="202" t="s">
        <v>82</v>
      </c>
      <c r="AV173" s="13" t="s">
        <v>82</v>
      </c>
      <c r="AW173" s="13" t="s">
        <v>33</v>
      </c>
      <c r="AX173" s="13" t="s">
        <v>71</v>
      </c>
      <c r="AY173" s="202" t="s">
        <v>116</v>
      </c>
    </row>
    <row r="174" spans="1:65" s="2" customFormat="1" ht="16.5" customHeight="1">
      <c r="A174" s="33"/>
      <c r="B174" s="34"/>
      <c r="C174" s="172" t="s">
        <v>266</v>
      </c>
      <c r="D174" s="172" t="s">
        <v>118</v>
      </c>
      <c r="E174" s="173" t="s">
        <v>267</v>
      </c>
      <c r="F174" s="174" t="s">
        <v>268</v>
      </c>
      <c r="G174" s="175" t="s">
        <v>243</v>
      </c>
      <c r="H174" s="176">
        <v>3444.12</v>
      </c>
      <c r="I174" s="177"/>
      <c r="J174" s="178">
        <f>ROUND(I174*H174,2)</f>
        <v>0</v>
      </c>
      <c r="K174" s="174" t="s">
        <v>122</v>
      </c>
      <c r="L174" s="38"/>
      <c r="M174" s="179" t="s">
        <v>19</v>
      </c>
      <c r="N174" s="180" t="s">
        <v>42</v>
      </c>
      <c r="O174" s="63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3" t="s">
        <v>123</v>
      </c>
      <c r="AT174" s="183" t="s">
        <v>118</v>
      </c>
      <c r="AU174" s="183" t="s">
        <v>82</v>
      </c>
      <c r="AY174" s="16" t="s">
        <v>116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6" t="s">
        <v>79</v>
      </c>
      <c r="BK174" s="184">
        <f>ROUND(I174*H174,2)</f>
        <v>0</v>
      </c>
      <c r="BL174" s="16" t="s">
        <v>123</v>
      </c>
      <c r="BM174" s="183" t="s">
        <v>269</v>
      </c>
    </row>
    <row r="175" spans="1:65" s="2" customFormat="1" ht="19.5">
      <c r="A175" s="33"/>
      <c r="B175" s="34"/>
      <c r="C175" s="35"/>
      <c r="D175" s="185" t="s">
        <v>125</v>
      </c>
      <c r="E175" s="35"/>
      <c r="F175" s="186" t="s">
        <v>270</v>
      </c>
      <c r="G175" s="35"/>
      <c r="H175" s="35"/>
      <c r="I175" s="187"/>
      <c r="J175" s="35"/>
      <c r="K175" s="35"/>
      <c r="L175" s="38"/>
      <c r="M175" s="188"/>
      <c r="N175" s="189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125</v>
      </c>
      <c r="AU175" s="16" t="s">
        <v>82</v>
      </c>
    </row>
    <row r="176" spans="1:65" s="2" customFormat="1" ht="11.25">
      <c r="A176" s="33"/>
      <c r="B176" s="34"/>
      <c r="C176" s="35"/>
      <c r="D176" s="190" t="s">
        <v>127</v>
      </c>
      <c r="E176" s="35"/>
      <c r="F176" s="191" t="s">
        <v>271</v>
      </c>
      <c r="G176" s="35"/>
      <c r="H176" s="35"/>
      <c r="I176" s="187"/>
      <c r="J176" s="35"/>
      <c r="K176" s="35"/>
      <c r="L176" s="38"/>
      <c r="M176" s="188"/>
      <c r="N176" s="189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127</v>
      </c>
      <c r="AU176" s="16" t="s">
        <v>82</v>
      </c>
    </row>
    <row r="177" spans="1:65" s="13" customFormat="1" ht="11.25">
      <c r="B177" s="192"/>
      <c r="C177" s="193"/>
      <c r="D177" s="185" t="s">
        <v>129</v>
      </c>
      <c r="E177" s="194" t="s">
        <v>19</v>
      </c>
      <c r="F177" s="195" t="s">
        <v>272</v>
      </c>
      <c r="G177" s="193"/>
      <c r="H177" s="196">
        <v>3444.12</v>
      </c>
      <c r="I177" s="197"/>
      <c r="J177" s="193"/>
      <c r="K177" s="193"/>
      <c r="L177" s="198"/>
      <c r="M177" s="199"/>
      <c r="N177" s="200"/>
      <c r="O177" s="200"/>
      <c r="P177" s="200"/>
      <c r="Q177" s="200"/>
      <c r="R177" s="200"/>
      <c r="S177" s="200"/>
      <c r="T177" s="201"/>
      <c r="AT177" s="202" t="s">
        <v>129</v>
      </c>
      <c r="AU177" s="202" t="s">
        <v>82</v>
      </c>
      <c r="AV177" s="13" t="s">
        <v>82</v>
      </c>
      <c r="AW177" s="13" t="s">
        <v>33</v>
      </c>
      <c r="AX177" s="13" t="s">
        <v>79</v>
      </c>
      <c r="AY177" s="202" t="s">
        <v>116</v>
      </c>
    </row>
    <row r="178" spans="1:65" s="2" customFormat="1" ht="16.5" customHeight="1">
      <c r="A178" s="33"/>
      <c r="B178" s="34"/>
      <c r="C178" s="172" t="s">
        <v>273</v>
      </c>
      <c r="D178" s="172" t="s">
        <v>118</v>
      </c>
      <c r="E178" s="173" t="s">
        <v>274</v>
      </c>
      <c r="F178" s="174" t="s">
        <v>275</v>
      </c>
      <c r="G178" s="175" t="s">
        <v>172</v>
      </c>
      <c r="H178" s="176">
        <v>1913.4</v>
      </c>
      <c r="I178" s="177"/>
      <c r="J178" s="178">
        <f>ROUND(I178*H178,2)</f>
        <v>0</v>
      </c>
      <c r="K178" s="174" t="s">
        <v>122</v>
      </c>
      <c r="L178" s="38"/>
      <c r="M178" s="179" t="s">
        <v>19</v>
      </c>
      <c r="N178" s="180" t="s">
        <v>42</v>
      </c>
      <c r="O178" s="63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3" t="s">
        <v>123</v>
      </c>
      <c r="AT178" s="183" t="s">
        <v>118</v>
      </c>
      <c r="AU178" s="183" t="s">
        <v>82</v>
      </c>
      <c r="AY178" s="16" t="s">
        <v>116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6" t="s">
        <v>79</v>
      </c>
      <c r="BK178" s="184">
        <f>ROUND(I178*H178,2)</f>
        <v>0</v>
      </c>
      <c r="BL178" s="16" t="s">
        <v>123</v>
      </c>
      <c r="BM178" s="183" t="s">
        <v>276</v>
      </c>
    </row>
    <row r="179" spans="1:65" s="2" customFormat="1" ht="11.25">
      <c r="A179" s="33"/>
      <c r="B179" s="34"/>
      <c r="C179" s="35"/>
      <c r="D179" s="185" t="s">
        <v>125</v>
      </c>
      <c r="E179" s="35"/>
      <c r="F179" s="186" t="s">
        <v>277</v>
      </c>
      <c r="G179" s="35"/>
      <c r="H179" s="35"/>
      <c r="I179" s="187"/>
      <c r="J179" s="35"/>
      <c r="K179" s="35"/>
      <c r="L179" s="38"/>
      <c r="M179" s="188"/>
      <c r="N179" s="189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125</v>
      </c>
      <c r="AU179" s="16" t="s">
        <v>82</v>
      </c>
    </row>
    <row r="180" spans="1:65" s="2" customFormat="1" ht="11.25">
      <c r="A180" s="33"/>
      <c r="B180" s="34"/>
      <c r="C180" s="35"/>
      <c r="D180" s="190" t="s">
        <v>127</v>
      </c>
      <c r="E180" s="35"/>
      <c r="F180" s="191" t="s">
        <v>278</v>
      </c>
      <c r="G180" s="35"/>
      <c r="H180" s="35"/>
      <c r="I180" s="187"/>
      <c r="J180" s="35"/>
      <c r="K180" s="35"/>
      <c r="L180" s="38"/>
      <c r="M180" s="188"/>
      <c r="N180" s="189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127</v>
      </c>
      <c r="AU180" s="16" t="s">
        <v>82</v>
      </c>
    </row>
    <row r="181" spans="1:65" s="13" customFormat="1" ht="11.25">
      <c r="B181" s="192"/>
      <c r="C181" s="193"/>
      <c r="D181" s="185" t="s">
        <v>129</v>
      </c>
      <c r="E181" s="194" t="s">
        <v>19</v>
      </c>
      <c r="F181" s="195" t="s">
        <v>279</v>
      </c>
      <c r="G181" s="193"/>
      <c r="H181" s="196">
        <v>1913.4</v>
      </c>
      <c r="I181" s="197"/>
      <c r="J181" s="193"/>
      <c r="K181" s="193"/>
      <c r="L181" s="198"/>
      <c r="M181" s="199"/>
      <c r="N181" s="200"/>
      <c r="O181" s="200"/>
      <c r="P181" s="200"/>
      <c r="Q181" s="200"/>
      <c r="R181" s="200"/>
      <c r="S181" s="200"/>
      <c r="T181" s="201"/>
      <c r="AT181" s="202" t="s">
        <v>129</v>
      </c>
      <c r="AU181" s="202" t="s">
        <v>82</v>
      </c>
      <c r="AV181" s="13" t="s">
        <v>82</v>
      </c>
      <c r="AW181" s="13" t="s">
        <v>33</v>
      </c>
      <c r="AX181" s="13" t="s">
        <v>79</v>
      </c>
      <c r="AY181" s="202" t="s">
        <v>116</v>
      </c>
    </row>
    <row r="182" spans="1:65" s="2" customFormat="1" ht="16.5" customHeight="1">
      <c r="A182" s="33"/>
      <c r="B182" s="34"/>
      <c r="C182" s="172" t="s">
        <v>280</v>
      </c>
      <c r="D182" s="172" t="s">
        <v>118</v>
      </c>
      <c r="E182" s="173" t="s">
        <v>281</v>
      </c>
      <c r="F182" s="174" t="s">
        <v>282</v>
      </c>
      <c r="G182" s="175" t="s">
        <v>172</v>
      </c>
      <c r="H182" s="176">
        <v>9.2859999999999996</v>
      </c>
      <c r="I182" s="177"/>
      <c r="J182" s="178">
        <f>ROUND(I182*H182,2)</f>
        <v>0</v>
      </c>
      <c r="K182" s="174" t="s">
        <v>122</v>
      </c>
      <c r="L182" s="38"/>
      <c r="M182" s="179" t="s">
        <v>19</v>
      </c>
      <c r="N182" s="180" t="s">
        <v>42</v>
      </c>
      <c r="O182" s="63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3" t="s">
        <v>123</v>
      </c>
      <c r="AT182" s="183" t="s">
        <v>118</v>
      </c>
      <c r="AU182" s="183" t="s">
        <v>82</v>
      </c>
      <c r="AY182" s="16" t="s">
        <v>116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6" t="s">
        <v>79</v>
      </c>
      <c r="BK182" s="184">
        <f>ROUND(I182*H182,2)</f>
        <v>0</v>
      </c>
      <c r="BL182" s="16" t="s">
        <v>123</v>
      </c>
      <c r="BM182" s="183" t="s">
        <v>283</v>
      </c>
    </row>
    <row r="183" spans="1:65" s="2" customFormat="1" ht="19.5">
      <c r="A183" s="33"/>
      <c r="B183" s="34"/>
      <c r="C183" s="35"/>
      <c r="D183" s="185" t="s">
        <v>125</v>
      </c>
      <c r="E183" s="35"/>
      <c r="F183" s="186" t="s">
        <v>284</v>
      </c>
      <c r="G183" s="35"/>
      <c r="H183" s="35"/>
      <c r="I183" s="187"/>
      <c r="J183" s="35"/>
      <c r="K183" s="35"/>
      <c r="L183" s="38"/>
      <c r="M183" s="188"/>
      <c r="N183" s="189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125</v>
      </c>
      <c r="AU183" s="16" t="s">
        <v>82</v>
      </c>
    </row>
    <row r="184" spans="1:65" s="2" customFormat="1" ht="11.25">
      <c r="A184" s="33"/>
      <c r="B184" s="34"/>
      <c r="C184" s="35"/>
      <c r="D184" s="190" t="s">
        <v>127</v>
      </c>
      <c r="E184" s="35"/>
      <c r="F184" s="191" t="s">
        <v>285</v>
      </c>
      <c r="G184" s="35"/>
      <c r="H184" s="35"/>
      <c r="I184" s="187"/>
      <c r="J184" s="35"/>
      <c r="K184" s="35"/>
      <c r="L184" s="38"/>
      <c r="M184" s="188"/>
      <c r="N184" s="189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127</v>
      </c>
      <c r="AU184" s="16" t="s">
        <v>82</v>
      </c>
    </row>
    <row r="185" spans="1:65" s="13" customFormat="1" ht="11.25">
      <c r="B185" s="192"/>
      <c r="C185" s="193"/>
      <c r="D185" s="185" t="s">
        <v>129</v>
      </c>
      <c r="E185" s="194" t="s">
        <v>19</v>
      </c>
      <c r="F185" s="195" t="s">
        <v>286</v>
      </c>
      <c r="G185" s="193"/>
      <c r="H185" s="196">
        <v>2.9580000000000002</v>
      </c>
      <c r="I185" s="197"/>
      <c r="J185" s="193"/>
      <c r="K185" s="193"/>
      <c r="L185" s="198"/>
      <c r="M185" s="199"/>
      <c r="N185" s="200"/>
      <c r="O185" s="200"/>
      <c r="P185" s="200"/>
      <c r="Q185" s="200"/>
      <c r="R185" s="200"/>
      <c r="S185" s="200"/>
      <c r="T185" s="201"/>
      <c r="AT185" s="202" t="s">
        <v>129</v>
      </c>
      <c r="AU185" s="202" t="s">
        <v>82</v>
      </c>
      <c r="AV185" s="13" t="s">
        <v>82</v>
      </c>
      <c r="AW185" s="13" t="s">
        <v>33</v>
      </c>
      <c r="AX185" s="13" t="s">
        <v>71</v>
      </c>
      <c r="AY185" s="202" t="s">
        <v>116</v>
      </c>
    </row>
    <row r="186" spans="1:65" s="13" customFormat="1" ht="11.25">
      <c r="B186" s="192"/>
      <c r="C186" s="193"/>
      <c r="D186" s="185" t="s">
        <v>129</v>
      </c>
      <c r="E186" s="194" t="s">
        <v>19</v>
      </c>
      <c r="F186" s="195" t="s">
        <v>287</v>
      </c>
      <c r="G186" s="193"/>
      <c r="H186" s="196">
        <v>5.3280000000000003</v>
      </c>
      <c r="I186" s="197"/>
      <c r="J186" s="193"/>
      <c r="K186" s="193"/>
      <c r="L186" s="198"/>
      <c r="M186" s="199"/>
      <c r="N186" s="200"/>
      <c r="O186" s="200"/>
      <c r="P186" s="200"/>
      <c r="Q186" s="200"/>
      <c r="R186" s="200"/>
      <c r="S186" s="200"/>
      <c r="T186" s="201"/>
      <c r="AT186" s="202" t="s">
        <v>129</v>
      </c>
      <c r="AU186" s="202" t="s">
        <v>82</v>
      </c>
      <c r="AV186" s="13" t="s">
        <v>82</v>
      </c>
      <c r="AW186" s="13" t="s">
        <v>33</v>
      </c>
      <c r="AX186" s="13" t="s">
        <v>71</v>
      </c>
      <c r="AY186" s="202" t="s">
        <v>116</v>
      </c>
    </row>
    <row r="187" spans="1:65" s="13" customFormat="1" ht="11.25">
      <c r="B187" s="192"/>
      <c r="C187" s="193"/>
      <c r="D187" s="185" t="s">
        <v>129</v>
      </c>
      <c r="E187" s="194" t="s">
        <v>19</v>
      </c>
      <c r="F187" s="195" t="s">
        <v>288</v>
      </c>
      <c r="G187" s="193"/>
      <c r="H187" s="196">
        <v>1</v>
      </c>
      <c r="I187" s="197"/>
      <c r="J187" s="193"/>
      <c r="K187" s="193"/>
      <c r="L187" s="198"/>
      <c r="M187" s="199"/>
      <c r="N187" s="200"/>
      <c r="O187" s="200"/>
      <c r="P187" s="200"/>
      <c r="Q187" s="200"/>
      <c r="R187" s="200"/>
      <c r="S187" s="200"/>
      <c r="T187" s="201"/>
      <c r="AT187" s="202" t="s">
        <v>129</v>
      </c>
      <c r="AU187" s="202" t="s">
        <v>82</v>
      </c>
      <c r="AV187" s="13" t="s">
        <v>82</v>
      </c>
      <c r="AW187" s="13" t="s">
        <v>33</v>
      </c>
      <c r="AX187" s="13" t="s">
        <v>71</v>
      </c>
      <c r="AY187" s="202" t="s">
        <v>116</v>
      </c>
    </row>
    <row r="188" spans="1:65" s="2" customFormat="1" ht="16.5" customHeight="1">
      <c r="A188" s="33"/>
      <c r="B188" s="34"/>
      <c r="C188" s="204" t="s">
        <v>289</v>
      </c>
      <c r="D188" s="204" t="s">
        <v>240</v>
      </c>
      <c r="E188" s="205" t="s">
        <v>290</v>
      </c>
      <c r="F188" s="206" t="s">
        <v>291</v>
      </c>
      <c r="G188" s="207" t="s">
        <v>243</v>
      </c>
      <c r="H188" s="208">
        <v>1.7</v>
      </c>
      <c r="I188" s="209"/>
      <c r="J188" s="210">
        <f>ROUND(I188*H188,2)</f>
        <v>0</v>
      </c>
      <c r="K188" s="206" t="s">
        <v>122</v>
      </c>
      <c r="L188" s="211"/>
      <c r="M188" s="212" t="s">
        <v>19</v>
      </c>
      <c r="N188" s="213" t="s">
        <v>42</v>
      </c>
      <c r="O188" s="63"/>
      <c r="P188" s="181">
        <f>O188*H188</f>
        <v>0</v>
      </c>
      <c r="Q188" s="181">
        <v>1</v>
      </c>
      <c r="R188" s="181">
        <f>Q188*H188</f>
        <v>1.7</v>
      </c>
      <c r="S188" s="181">
        <v>0</v>
      </c>
      <c r="T188" s="18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3" t="s">
        <v>169</v>
      </c>
      <c r="AT188" s="183" t="s">
        <v>240</v>
      </c>
      <c r="AU188" s="183" t="s">
        <v>82</v>
      </c>
      <c r="AY188" s="16" t="s">
        <v>116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6" t="s">
        <v>79</v>
      </c>
      <c r="BK188" s="184">
        <f>ROUND(I188*H188,2)</f>
        <v>0</v>
      </c>
      <c r="BL188" s="16" t="s">
        <v>123</v>
      </c>
      <c r="BM188" s="183" t="s">
        <v>292</v>
      </c>
    </row>
    <row r="189" spans="1:65" s="2" customFormat="1" ht="11.25">
      <c r="A189" s="33"/>
      <c r="B189" s="34"/>
      <c r="C189" s="35"/>
      <c r="D189" s="185" t="s">
        <v>125</v>
      </c>
      <c r="E189" s="35"/>
      <c r="F189" s="186" t="s">
        <v>291</v>
      </c>
      <c r="G189" s="35"/>
      <c r="H189" s="35"/>
      <c r="I189" s="187"/>
      <c r="J189" s="35"/>
      <c r="K189" s="35"/>
      <c r="L189" s="38"/>
      <c r="M189" s="188"/>
      <c r="N189" s="189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125</v>
      </c>
      <c r="AU189" s="16" t="s">
        <v>82</v>
      </c>
    </row>
    <row r="190" spans="1:65" s="13" customFormat="1" ht="11.25">
      <c r="B190" s="192"/>
      <c r="C190" s="193"/>
      <c r="D190" s="185" t="s">
        <v>129</v>
      </c>
      <c r="E190" s="194" t="s">
        <v>19</v>
      </c>
      <c r="F190" s="195" t="s">
        <v>293</v>
      </c>
      <c r="G190" s="193"/>
      <c r="H190" s="196">
        <v>1.7</v>
      </c>
      <c r="I190" s="197"/>
      <c r="J190" s="193"/>
      <c r="K190" s="193"/>
      <c r="L190" s="198"/>
      <c r="M190" s="199"/>
      <c r="N190" s="200"/>
      <c r="O190" s="200"/>
      <c r="P190" s="200"/>
      <c r="Q190" s="200"/>
      <c r="R190" s="200"/>
      <c r="S190" s="200"/>
      <c r="T190" s="201"/>
      <c r="AT190" s="202" t="s">
        <v>129</v>
      </c>
      <c r="AU190" s="202" t="s">
        <v>82</v>
      </c>
      <c r="AV190" s="13" t="s">
        <v>82</v>
      </c>
      <c r="AW190" s="13" t="s">
        <v>33</v>
      </c>
      <c r="AX190" s="13" t="s">
        <v>79</v>
      </c>
      <c r="AY190" s="202" t="s">
        <v>116</v>
      </c>
    </row>
    <row r="191" spans="1:65" s="2" customFormat="1" ht="21.75" customHeight="1">
      <c r="A191" s="33"/>
      <c r="B191" s="34"/>
      <c r="C191" s="172" t="s">
        <v>294</v>
      </c>
      <c r="D191" s="172" t="s">
        <v>118</v>
      </c>
      <c r="E191" s="173" t="s">
        <v>295</v>
      </c>
      <c r="F191" s="174" t="s">
        <v>296</v>
      </c>
      <c r="G191" s="175" t="s">
        <v>121</v>
      </c>
      <c r="H191" s="176">
        <v>2413.9</v>
      </c>
      <c r="I191" s="177"/>
      <c r="J191" s="178">
        <f>ROUND(I191*H191,2)</f>
        <v>0</v>
      </c>
      <c r="K191" s="174" t="s">
        <v>122</v>
      </c>
      <c r="L191" s="38"/>
      <c r="M191" s="179" t="s">
        <v>19</v>
      </c>
      <c r="N191" s="180" t="s">
        <v>42</v>
      </c>
      <c r="O191" s="63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3" t="s">
        <v>123</v>
      </c>
      <c r="AT191" s="183" t="s">
        <v>118</v>
      </c>
      <c r="AU191" s="183" t="s">
        <v>82</v>
      </c>
      <c r="AY191" s="16" t="s">
        <v>116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6" t="s">
        <v>79</v>
      </c>
      <c r="BK191" s="184">
        <f>ROUND(I191*H191,2)</f>
        <v>0</v>
      </c>
      <c r="BL191" s="16" t="s">
        <v>123</v>
      </c>
      <c r="BM191" s="183" t="s">
        <v>297</v>
      </c>
    </row>
    <row r="192" spans="1:65" s="2" customFormat="1" ht="19.5">
      <c r="A192" s="33"/>
      <c r="B192" s="34"/>
      <c r="C192" s="35"/>
      <c r="D192" s="185" t="s">
        <v>125</v>
      </c>
      <c r="E192" s="35"/>
      <c r="F192" s="186" t="s">
        <v>298</v>
      </c>
      <c r="G192" s="35"/>
      <c r="H192" s="35"/>
      <c r="I192" s="187"/>
      <c r="J192" s="35"/>
      <c r="K192" s="35"/>
      <c r="L192" s="38"/>
      <c r="M192" s="188"/>
      <c r="N192" s="189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125</v>
      </c>
      <c r="AU192" s="16" t="s">
        <v>82</v>
      </c>
    </row>
    <row r="193" spans="1:65" s="2" customFormat="1" ht="11.25">
      <c r="A193" s="33"/>
      <c r="B193" s="34"/>
      <c r="C193" s="35"/>
      <c r="D193" s="190" t="s">
        <v>127</v>
      </c>
      <c r="E193" s="35"/>
      <c r="F193" s="191" t="s">
        <v>299</v>
      </c>
      <c r="G193" s="35"/>
      <c r="H193" s="35"/>
      <c r="I193" s="187"/>
      <c r="J193" s="35"/>
      <c r="K193" s="35"/>
      <c r="L193" s="38"/>
      <c r="M193" s="188"/>
      <c r="N193" s="189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127</v>
      </c>
      <c r="AU193" s="16" t="s">
        <v>82</v>
      </c>
    </row>
    <row r="194" spans="1:65" s="13" customFormat="1" ht="11.25">
      <c r="B194" s="192"/>
      <c r="C194" s="193"/>
      <c r="D194" s="185" t="s">
        <v>129</v>
      </c>
      <c r="E194" s="194" t="s">
        <v>19</v>
      </c>
      <c r="F194" s="195" t="s">
        <v>300</v>
      </c>
      <c r="G194" s="193"/>
      <c r="H194" s="196">
        <v>2413.9</v>
      </c>
      <c r="I194" s="197"/>
      <c r="J194" s="193"/>
      <c r="K194" s="193"/>
      <c r="L194" s="198"/>
      <c r="M194" s="199"/>
      <c r="N194" s="200"/>
      <c r="O194" s="200"/>
      <c r="P194" s="200"/>
      <c r="Q194" s="200"/>
      <c r="R194" s="200"/>
      <c r="S194" s="200"/>
      <c r="T194" s="201"/>
      <c r="AT194" s="202" t="s">
        <v>129</v>
      </c>
      <c r="AU194" s="202" t="s">
        <v>82</v>
      </c>
      <c r="AV194" s="13" t="s">
        <v>82</v>
      </c>
      <c r="AW194" s="13" t="s">
        <v>33</v>
      </c>
      <c r="AX194" s="13" t="s">
        <v>79</v>
      </c>
      <c r="AY194" s="202" t="s">
        <v>116</v>
      </c>
    </row>
    <row r="195" spans="1:65" s="2" customFormat="1" ht="16.5" customHeight="1">
      <c r="A195" s="33"/>
      <c r="B195" s="34"/>
      <c r="C195" s="172" t="s">
        <v>301</v>
      </c>
      <c r="D195" s="172" t="s">
        <v>118</v>
      </c>
      <c r="E195" s="173" t="s">
        <v>302</v>
      </c>
      <c r="F195" s="174" t="s">
        <v>303</v>
      </c>
      <c r="G195" s="175" t="s">
        <v>121</v>
      </c>
      <c r="H195" s="176">
        <v>578.63499999999999</v>
      </c>
      <c r="I195" s="177"/>
      <c r="J195" s="178">
        <f>ROUND(I195*H195,2)</f>
        <v>0</v>
      </c>
      <c r="K195" s="174" t="s">
        <v>122</v>
      </c>
      <c r="L195" s="38"/>
      <c r="M195" s="179" t="s">
        <v>19</v>
      </c>
      <c r="N195" s="180" t="s">
        <v>42</v>
      </c>
      <c r="O195" s="63"/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3" t="s">
        <v>123</v>
      </c>
      <c r="AT195" s="183" t="s">
        <v>118</v>
      </c>
      <c r="AU195" s="183" t="s">
        <v>82</v>
      </c>
      <c r="AY195" s="16" t="s">
        <v>116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6" t="s">
        <v>79</v>
      </c>
      <c r="BK195" s="184">
        <f>ROUND(I195*H195,2)</f>
        <v>0</v>
      </c>
      <c r="BL195" s="16" t="s">
        <v>123</v>
      </c>
      <c r="BM195" s="183" t="s">
        <v>304</v>
      </c>
    </row>
    <row r="196" spans="1:65" s="2" customFormat="1" ht="11.25">
      <c r="A196" s="33"/>
      <c r="B196" s="34"/>
      <c r="C196" s="35"/>
      <c r="D196" s="185" t="s">
        <v>125</v>
      </c>
      <c r="E196" s="35"/>
      <c r="F196" s="186" t="s">
        <v>305</v>
      </c>
      <c r="G196" s="35"/>
      <c r="H196" s="35"/>
      <c r="I196" s="187"/>
      <c r="J196" s="35"/>
      <c r="K196" s="35"/>
      <c r="L196" s="38"/>
      <c r="M196" s="188"/>
      <c r="N196" s="189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125</v>
      </c>
      <c r="AU196" s="16" t="s">
        <v>82</v>
      </c>
    </row>
    <row r="197" spans="1:65" s="2" customFormat="1" ht="11.25">
      <c r="A197" s="33"/>
      <c r="B197" s="34"/>
      <c r="C197" s="35"/>
      <c r="D197" s="190" t="s">
        <v>127</v>
      </c>
      <c r="E197" s="35"/>
      <c r="F197" s="191" t="s">
        <v>306</v>
      </c>
      <c r="G197" s="35"/>
      <c r="H197" s="35"/>
      <c r="I197" s="187"/>
      <c r="J197" s="35"/>
      <c r="K197" s="35"/>
      <c r="L197" s="38"/>
      <c r="M197" s="188"/>
      <c r="N197" s="189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127</v>
      </c>
      <c r="AU197" s="16" t="s">
        <v>82</v>
      </c>
    </row>
    <row r="198" spans="1:65" s="13" customFormat="1" ht="11.25">
      <c r="B198" s="192"/>
      <c r="C198" s="193"/>
      <c r="D198" s="185" t="s">
        <v>129</v>
      </c>
      <c r="E198" s="194" t="s">
        <v>19</v>
      </c>
      <c r="F198" s="195" t="s">
        <v>307</v>
      </c>
      <c r="G198" s="193"/>
      <c r="H198" s="196">
        <v>573.70000000000005</v>
      </c>
      <c r="I198" s="197"/>
      <c r="J198" s="193"/>
      <c r="K198" s="193"/>
      <c r="L198" s="198"/>
      <c r="M198" s="199"/>
      <c r="N198" s="200"/>
      <c r="O198" s="200"/>
      <c r="P198" s="200"/>
      <c r="Q198" s="200"/>
      <c r="R198" s="200"/>
      <c r="S198" s="200"/>
      <c r="T198" s="201"/>
      <c r="AT198" s="202" t="s">
        <v>129</v>
      </c>
      <c r="AU198" s="202" t="s">
        <v>82</v>
      </c>
      <c r="AV198" s="13" t="s">
        <v>82</v>
      </c>
      <c r="AW198" s="13" t="s">
        <v>33</v>
      </c>
      <c r="AX198" s="13" t="s">
        <v>71</v>
      </c>
      <c r="AY198" s="202" t="s">
        <v>116</v>
      </c>
    </row>
    <row r="199" spans="1:65" s="13" customFormat="1" ht="11.25">
      <c r="B199" s="192"/>
      <c r="C199" s="193"/>
      <c r="D199" s="185" t="s">
        <v>129</v>
      </c>
      <c r="E199" s="194" t="s">
        <v>19</v>
      </c>
      <c r="F199" s="195" t="s">
        <v>308</v>
      </c>
      <c r="G199" s="193"/>
      <c r="H199" s="196">
        <v>4.9349999999999996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129</v>
      </c>
      <c r="AU199" s="202" t="s">
        <v>82</v>
      </c>
      <c r="AV199" s="13" t="s">
        <v>82</v>
      </c>
      <c r="AW199" s="13" t="s">
        <v>33</v>
      </c>
      <c r="AX199" s="13" t="s">
        <v>71</v>
      </c>
      <c r="AY199" s="202" t="s">
        <v>116</v>
      </c>
    </row>
    <row r="200" spans="1:65" s="2" customFormat="1" ht="16.5" customHeight="1">
      <c r="A200" s="33"/>
      <c r="B200" s="34"/>
      <c r="C200" s="204" t="s">
        <v>309</v>
      </c>
      <c r="D200" s="204" t="s">
        <v>240</v>
      </c>
      <c r="E200" s="205" t="s">
        <v>310</v>
      </c>
      <c r="F200" s="206" t="s">
        <v>311</v>
      </c>
      <c r="G200" s="207" t="s">
        <v>312</v>
      </c>
      <c r="H200" s="208">
        <v>44.819000000000003</v>
      </c>
      <c r="I200" s="209"/>
      <c r="J200" s="210">
        <f>ROUND(I200*H200,2)</f>
        <v>0</v>
      </c>
      <c r="K200" s="206" t="s">
        <v>122</v>
      </c>
      <c r="L200" s="211"/>
      <c r="M200" s="212" t="s">
        <v>19</v>
      </c>
      <c r="N200" s="213" t="s">
        <v>42</v>
      </c>
      <c r="O200" s="63"/>
      <c r="P200" s="181">
        <f>O200*H200</f>
        <v>0</v>
      </c>
      <c r="Q200" s="181">
        <v>1E-3</v>
      </c>
      <c r="R200" s="181">
        <f>Q200*H200</f>
        <v>4.4819000000000005E-2</v>
      </c>
      <c r="S200" s="181">
        <v>0</v>
      </c>
      <c r="T200" s="18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3" t="s">
        <v>169</v>
      </c>
      <c r="AT200" s="183" t="s">
        <v>240</v>
      </c>
      <c r="AU200" s="183" t="s">
        <v>82</v>
      </c>
      <c r="AY200" s="16" t="s">
        <v>116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6" t="s">
        <v>79</v>
      </c>
      <c r="BK200" s="184">
        <f>ROUND(I200*H200,2)</f>
        <v>0</v>
      </c>
      <c r="BL200" s="16" t="s">
        <v>123</v>
      </c>
      <c r="BM200" s="183" t="s">
        <v>313</v>
      </c>
    </row>
    <row r="201" spans="1:65" s="2" customFormat="1" ht="11.25">
      <c r="A201" s="33"/>
      <c r="B201" s="34"/>
      <c r="C201" s="35"/>
      <c r="D201" s="185" t="s">
        <v>125</v>
      </c>
      <c r="E201" s="35"/>
      <c r="F201" s="186" t="s">
        <v>311</v>
      </c>
      <c r="G201" s="35"/>
      <c r="H201" s="35"/>
      <c r="I201" s="187"/>
      <c r="J201" s="35"/>
      <c r="K201" s="35"/>
      <c r="L201" s="38"/>
      <c r="M201" s="188"/>
      <c r="N201" s="189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125</v>
      </c>
      <c r="AU201" s="16" t="s">
        <v>82</v>
      </c>
    </row>
    <row r="202" spans="1:65" s="2" customFormat="1" ht="19.5">
      <c r="A202" s="33"/>
      <c r="B202" s="34"/>
      <c r="C202" s="35"/>
      <c r="D202" s="185" t="s">
        <v>144</v>
      </c>
      <c r="E202" s="35"/>
      <c r="F202" s="203" t="s">
        <v>314</v>
      </c>
      <c r="G202" s="35"/>
      <c r="H202" s="35"/>
      <c r="I202" s="187"/>
      <c r="J202" s="35"/>
      <c r="K202" s="35"/>
      <c r="L202" s="38"/>
      <c r="M202" s="188"/>
      <c r="N202" s="189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144</v>
      </c>
      <c r="AU202" s="16" t="s">
        <v>82</v>
      </c>
    </row>
    <row r="203" spans="1:65" s="13" customFormat="1" ht="11.25">
      <c r="B203" s="192"/>
      <c r="C203" s="193"/>
      <c r="D203" s="185" t="s">
        <v>129</v>
      </c>
      <c r="E203" s="194" t="s">
        <v>19</v>
      </c>
      <c r="F203" s="195" t="s">
        <v>315</v>
      </c>
      <c r="G203" s="193"/>
      <c r="H203" s="196">
        <v>44.819000000000003</v>
      </c>
      <c r="I203" s="197"/>
      <c r="J203" s="193"/>
      <c r="K203" s="193"/>
      <c r="L203" s="198"/>
      <c r="M203" s="199"/>
      <c r="N203" s="200"/>
      <c r="O203" s="200"/>
      <c r="P203" s="200"/>
      <c r="Q203" s="200"/>
      <c r="R203" s="200"/>
      <c r="S203" s="200"/>
      <c r="T203" s="201"/>
      <c r="AT203" s="202" t="s">
        <v>129</v>
      </c>
      <c r="AU203" s="202" t="s">
        <v>82</v>
      </c>
      <c r="AV203" s="13" t="s">
        <v>82</v>
      </c>
      <c r="AW203" s="13" t="s">
        <v>33</v>
      </c>
      <c r="AX203" s="13" t="s">
        <v>79</v>
      </c>
      <c r="AY203" s="202" t="s">
        <v>116</v>
      </c>
    </row>
    <row r="204" spans="1:65" s="2" customFormat="1" ht="16.5" customHeight="1">
      <c r="A204" s="33"/>
      <c r="B204" s="34"/>
      <c r="C204" s="172" t="s">
        <v>316</v>
      </c>
      <c r="D204" s="172" t="s">
        <v>118</v>
      </c>
      <c r="E204" s="173" t="s">
        <v>317</v>
      </c>
      <c r="F204" s="174" t="s">
        <v>318</v>
      </c>
      <c r="G204" s="175" t="s">
        <v>121</v>
      </c>
      <c r="H204" s="176">
        <v>3235.6</v>
      </c>
      <c r="I204" s="177"/>
      <c r="J204" s="178">
        <f>ROUND(I204*H204,2)</f>
        <v>0</v>
      </c>
      <c r="K204" s="174" t="s">
        <v>122</v>
      </c>
      <c r="L204" s="38"/>
      <c r="M204" s="179" t="s">
        <v>19</v>
      </c>
      <c r="N204" s="180" t="s">
        <v>42</v>
      </c>
      <c r="O204" s="63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3" t="s">
        <v>123</v>
      </c>
      <c r="AT204" s="183" t="s">
        <v>118</v>
      </c>
      <c r="AU204" s="183" t="s">
        <v>82</v>
      </c>
      <c r="AY204" s="16" t="s">
        <v>116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6" t="s">
        <v>79</v>
      </c>
      <c r="BK204" s="184">
        <f>ROUND(I204*H204,2)</f>
        <v>0</v>
      </c>
      <c r="BL204" s="16" t="s">
        <v>123</v>
      </c>
      <c r="BM204" s="183" t="s">
        <v>319</v>
      </c>
    </row>
    <row r="205" spans="1:65" s="2" customFormat="1" ht="11.25">
      <c r="A205" s="33"/>
      <c r="B205" s="34"/>
      <c r="C205" s="35"/>
      <c r="D205" s="185" t="s">
        <v>125</v>
      </c>
      <c r="E205" s="35"/>
      <c r="F205" s="186" t="s">
        <v>320</v>
      </c>
      <c r="G205" s="35"/>
      <c r="H205" s="35"/>
      <c r="I205" s="187"/>
      <c r="J205" s="35"/>
      <c r="K205" s="35"/>
      <c r="L205" s="38"/>
      <c r="M205" s="188"/>
      <c r="N205" s="189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125</v>
      </c>
      <c r="AU205" s="16" t="s">
        <v>82</v>
      </c>
    </row>
    <row r="206" spans="1:65" s="2" customFormat="1" ht="11.25">
      <c r="A206" s="33"/>
      <c r="B206" s="34"/>
      <c r="C206" s="35"/>
      <c r="D206" s="190" t="s">
        <v>127</v>
      </c>
      <c r="E206" s="35"/>
      <c r="F206" s="191" t="s">
        <v>321</v>
      </c>
      <c r="G206" s="35"/>
      <c r="H206" s="35"/>
      <c r="I206" s="187"/>
      <c r="J206" s="35"/>
      <c r="K206" s="35"/>
      <c r="L206" s="38"/>
      <c r="M206" s="188"/>
      <c r="N206" s="189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127</v>
      </c>
      <c r="AU206" s="16" t="s">
        <v>82</v>
      </c>
    </row>
    <row r="207" spans="1:65" s="13" customFormat="1" ht="11.25">
      <c r="B207" s="192"/>
      <c r="C207" s="193"/>
      <c r="D207" s="185" t="s">
        <v>129</v>
      </c>
      <c r="E207" s="194" t="s">
        <v>19</v>
      </c>
      <c r="F207" s="195" t="s">
        <v>322</v>
      </c>
      <c r="G207" s="193"/>
      <c r="H207" s="196">
        <v>2985.4</v>
      </c>
      <c r="I207" s="197"/>
      <c r="J207" s="193"/>
      <c r="K207" s="193"/>
      <c r="L207" s="198"/>
      <c r="M207" s="199"/>
      <c r="N207" s="200"/>
      <c r="O207" s="200"/>
      <c r="P207" s="200"/>
      <c r="Q207" s="200"/>
      <c r="R207" s="200"/>
      <c r="S207" s="200"/>
      <c r="T207" s="201"/>
      <c r="AT207" s="202" t="s">
        <v>129</v>
      </c>
      <c r="AU207" s="202" t="s">
        <v>82</v>
      </c>
      <c r="AV207" s="13" t="s">
        <v>82</v>
      </c>
      <c r="AW207" s="13" t="s">
        <v>33</v>
      </c>
      <c r="AX207" s="13" t="s">
        <v>71</v>
      </c>
      <c r="AY207" s="202" t="s">
        <v>116</v>
      </c>
    </row>
    <row r="208" spans="1:65" s="13" customFormat="1" ht="11.25">
      <c r="B208" s="192"/>
      <c r="C208" s="193"/>
      <c r="D208" s="185" t="s">
        <v>129</v>
      </c>
      <c r="E208" s="194" t="s">
        <v>19</v>
      </c>
      <c r="F208" s="195" t="s">
        <v>323</v>
      </c>
      <c r="G208" s="193"/>
      <c r="H208" s="196">
        <v>250.2</v>
      </c>
      <c r="I208" s="197"/>
      <c r="J208" s="193"/>
      <c r="K208" s="193"/>
      <c r="L208" s="198"/>
      <c r="M208" s="199"/>
      <c r="N208" s="200"/>
      <c r="O208" s="200"/>
      <c r="P208" s="200"/>
      <c r="Q208" s="200"/>
      <c r="R208" s="200"/>
      <c r="S208" s="200"/>
      <c r="T208" s="201"/>
      <c r="AT208" s="202" t="s">
        <v>129</v>
      </c>
      <c r="AU208" s="202" t="s">
        <v>82</v>
      </c>
      <c r="AV208" s="13" t="s">
        <v>82</v>
      </c>
      <c r="AW208" s="13" t="s">
        <v>33</v>
      </c>
      <c r="AX208" s="13" t="s">
        <v>71</v>
      </c>
      <c r="AY208" s="202" t="s">
        <v>116</v>
      </c>
    </row>
    <row r="209" spans="1:65" s="2" customFormat="1" ht="16.5" customHeight="1">
      <c r="A209" s="33"/>
      <c r="B209" s="34"/>
      <c r="C209" s="172" t="s">
        <v>324</v>
      </c>
      <c r="D209" s="172" t="s">
        <v>118</v>
      </c>
      <c r="E209" s="173" t="s">
        <v>325</v>
      </c>
      <c r="F209" s="174" t="s">
        <v>326</v>
      </c>
      <c r="G209" s="175" t="s">
        <v>121</v>
      </c>
      <c r="H209" s="176">
        <v>1231.4000000000001</v>
      </c>
      <c r="I209" s="177"/>
      <c r="J209" s="178">
        <f>ROUND(I209*H209,2)</f>
        <v>0</v>
      </c>
      <c r="K209" s="174" t="s">
        <v>122</v>
      </c>
      <c r="L209" s="38"/>
      <c r="M209" s="179" t="s">
        <v>19</v>
      </c>
      <c r="N209" s="180" t="s">
        <v>42</v>
      </c>
      <c r="O209" s="63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3" t="s">
        <v>123</v>
      </c>
      <c r="AT209" s="183" t="s">
        <v>118</v>
      </c>
      <c r="AU209" s="183" t="s">
        <v>82</v>
      </c>
      <c r="AY209" s="16" t="s">
        <v>116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6" t="s">
        <v>79</v>
      </c>
      <c r="BK209" s="184">
        <f>ROUND(I209*H209,2)</f>
        <v>0</v>
      </c>
      <c r="BL209" s="16" t="s">
        <v>123</v>
      </c>
      <c r="BM209" s="183" t="s">
        <v>327</v>
      </c>
    </row>
    <row r="210" spans="1:65" s="2" customFormat="1" ht="19.5">
      <c r="A210" s="33"/>
      <c r="B210" s="34"/>
      <c r="C210" s="35"/>
      <c r="D210" s="185" t="s">
        <v>125</v>
      </c>
      <c r="E210" s="35"/>
      <c r="F210" s="186" t="s">
        <v>328</v>
      </c>
      <c r="G210" s="35"/>
      <c r="H210" s="35"/>
      <c r="I210" s="187"/>
      <c r="J210" s="35"/>
      <c r="K210" s="35"/>
      <c r="L210" s="38"/>
      <c r="M210" s="188"/>
      <c r="N210" s="189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125</v>
      </c>
      <c r="AU210" s="16" t="s">
        <v>82</v>
      </c>
    </row>
    <row r="211" spans="1:65" s="2" customFormat="1" ht="11.25">
      <c r="A211" s="33"/>
      <c r="B211" s="34"/>
      <c r="C211" s="35"/>
      <c r="D211" s="190" t="s">
        <v>127</v>
      </c>
      <c r="E211" s="35"/>
      <c r="F211" s="191" t="s">
        <v>329</v>
      </c>
      <c r="G211" s="35"/>
      <c r="H211" s="35"/>
      <c r="I211" s="187"/>
      <c r="J211" s="35"/>
      <c r="K211" s="35"/>
      <c r="L211" s="38"/>
      <c r="M211" s="188"/>
      <c r="N211" s="189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127</v>
      </c>
      <c r="AU211" s="16" t="s">
        <v>82</v>
      </c>
    </row>
    <row r="212" spans="1:65" s="13" customFormat="1" ht="11.25">
      <c r="B212" s="192"/>
      <c r="C212" s="193"/>
      <c r="D212" s="185" t="s">
        <v>129</v>
      </c>
      <c r="E212" s="194" t="s">
        <v>19</v>
      </c>
      <c r="F212" s="195" t="s">
        <v>330</v>
      </c>
      <c r="G212" s="193"/>
      <c r="H212" s="196">
        <v>1231.4000000000001</v>
      </c>
      <c r="I212" s="197"/>
      <c r="J212" s="193"/>
      <c r="K212" s="193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129</v>
      </c>
      <c r="AU212" s="202" t="s">
        <v>82</v>
      </c>
      <c r="AV212" s="13" t="s">
        <v>82</v>
      </c>
      <c r="AW212" s="13" t="s">
        <v>33</v>
      </c>
      <c r="AX212" s="13" t="s">
        <v>79</v>
      </c>
      <c r="AY212" s="202" t="s">
        <v>116</v>
      </c>
    </row>
    <row r="213" spans="1:65" s="2" customFormat="1" ht="16.5" customHeight="1">
      <c r="A213" s="33"/>
      <c r="B213" s="34"/>
      <c r="C213" s="172" t="s">
        <v>331</v>
      </c>
      <c r="D213" s="172" t="s">
        <v>118</v>
      </c>
      <c r="E213" s="173" t="s">
        <v>332</v>
      </c>
      <c r="F213" s="174" t="s">
        <v>333</v>
      </c>
      <c r="G213" s="175" t="s">
        <v>121</v>
      </c>
      <c r="H213" s="176">
        <v>1896</v>
      </c>
      <c r="I213" s="177"/>
      <c r="J213" s="178">
        <f>ROUND(I213*H213,2)</f>
        <v>0</v>
      </c>
      <c r="K213" s="174" t="s">
        <v>122</v>
      </c>
      <c r="L213" s="38"/>
      <c r="M213" s="179" t="s">
        <v>19</v>
      </c>
      <c r="N213" s="180" t="s">
        <v>42</v>
      </c>
      <c r="O213" s="63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3" t="s">
        <v>123</v>
      </c>
      <c r="AT213" s="183" t="s">
        <v>118</v>
      </c>
      <c r="AU213" s="183" t="s">
        <v>82</v>
      </c>
      <c r="AY213" s="16" t="s">
        <v>116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6" t="s">
        <v>79</v>
      </c>
      <c r="BK213" s="184">
        <f>ROUND(I213*H213,2)</f>
        <v>0</v>
      </c>
      <c r="BL213" s="16" t="s">
        <v>123</v>
      </c>
      <c r="BM213" s="183" t="s">
        <v>334</v>
      </c>
    </row>
    <row r="214" spans="1:65" s="2" customFormat="1" ht="19.5">
      <c r="A214" s="33"/>
      <c r="B214" s="34"/>
      <c r="C214" s="35"/>
      <c r="D214" s="185" t="s">
        <v>125</v>
      </c>
      <c r="E214" s="35"/>
      <c r="F214" s="186" t="s">
        <v>335</v>
      </c>
      <c r="G214" s="35"/>
      <c r="H214" s="35"/>
      <c r="I214" s="187"/>
      <c r="J214" s="35"/>
      <c r="K214" s="35"/>
      <c r="L214" s="38"/>
      <c r="M214" s="188"/>
      <c r="N214" s="189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125</v>
      </c>
      <c r="AU214" s="16" t="s">
        <v>82</v>
      </c>
    </row>
    <row r="215" spans="1:65" s="2" customFormat="1" ht="11.25">
      <c r="A215" s="33"/>
      <c r="B215" s="34"/>
      <c r="C215" s="35"/>
      <c r="D215" s="190" t="s">
        <v>127</v>
      </c>
      <c r="E215" s="35"/>
      <c r="F215" s="191" t="s">
        <v>336</v>
      </c>
      <c r="G215" s="35"/>
      <c r="H215" s="35"/>
      <c r="I215" s="187"/>
      <c r="J215" s="35"/>
      <c r="K215" s="35"/>
      <c r="L215" s="38"/>
      <c r="M215" s="188"/>
      <c r="N215" s="189"/>
      <c r="O215" s="63"/>
      <c r="P215" s="63"/>
      <c r="Q215" s="63"/>
      <c r="R215" s="63"/>
      <c r="S215" s="63"/>
      <c r="T215" s="6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127</v>
      </c>
      <c r="AU215" s="16" t="s">
        <v>82</v>
      </c>
    </row>
    <row r="216" spans="1:65" s="13" customFormat="1" ht="11.25">
      <c r="B216" s="192"/>
      <c r="C216" s="193"/>
      <c r="D216" s="185" t="s">
        <v>129</v>
      </c>
      <c r="E216" s="194" t="s">
        <v>19</v>
      </c>
      <c r="F216" s="195" t="s">
        <v>337</v>
      </c>
      <c r="G216" s="193"/>
      <c r="H216" s="196">
        <v>1896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129</v>
      </c>
      <c r="AU216" s="202" t="s">
        <v>82</v>
      </c>
      <c r="AV216" s="13" t="s">
        <v>82</v>
      </c>
      <c r="AW216" s="13" t="s">
        <v>33</v>
      </c>
      <c r="AX216" s="13" t="s">
        <v>79</v>
      </c>
      <c r="AY216" s="202" t="s">
        <v>116</v>
      </c>
    </row>
    <row r="217" spans="1:65" s="2" customFormat="1" ht="16.5" customHeight="1">
      <c r="A217" s="33"/>
      <c r="B217" s="34"/>
      <c r="C217" s="172" t="s">
        <v>338</v>
      </c>
      <c r="D217" s="172" t="s">
        <v>118</v>
      </c>
      <c r="E217" s="173" t="s">
        <v>339</v>
      </c>
      <c r="F217" s="174" t="s">
        <v>340</v>
      </c>
      <c r="G217" s="175" t="s">
        <v>121</v>
      </c>
      <c r="H217" s="176">
        <v>1597.1</v>
      </c>
      <c r="I217" s="177"/>
      <c r="J217" s="178">
        <f>ROUND(I217*H217,2)</f>
        <v>0</v>
      </c>
      <c r="K217" s="174" t="s">
        <v>122</v>
      </c>
      <c r="L217" s="38"/>
      <c r="M217" s="179" t="s">
        <v>19</v>
      </c>
      <c r="N217" s="180" t="s">
        <v>42</v>
      </c>
      <c r="O217" s="63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83" t="s">
        <v>123</v>
      </c>
      <c r="AT217" s="183" t="s">
        <v>118</v>
      </c>
      <c r="AU217" s="183" t="s">
        <v>82</v>
      </c>
      <c r="AY217" s="16" t="s">
        <v>116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6" t="s">
        <v>79</v>
      </c>
      <c r="BK217" s="184">
        <f>ROUND(I217*H217,2)</f>
        <v>0</v>
      </c>
      <c r="BL217" s="16" t="s">
        <v>123</v>
      </c>
      <c r="BM217" s="183" t="s">
        <v>341</v>
      </c>
    </row>
    <row r="218" spans="1:65" s="2" customFormat="1" ht="11.25">
      <c r="A218" s="33"/>
      <c r="B218" s="34"/>
      <c r="C218" s="35"/>
      <c r="D218" s="185" t="s">
        <v>125</v>
      </c>
      <c r="E218" s="35"/>
      <c r="F218" s="186" t="s">
        <v>342</v>
      </c>
      <c r="G218" s="35"/>
      <c r="H218" s="35"/>
      <c r="I218" s="187"/>
      <c r="J218" s="35"/>
      <c r="K218" s="35"/>
      <c r="L218" s="38"/>
      <c r="M218" s="188"/>
      <c r="N218" s="189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125</v>
      </c>
      <c r="AU218" s="16" t="s">
        <v>82</v>
      </c>
    </row>
    <row r="219" spans="1:65" s="2" customFormat="1" ht="11.25">
      <c r="A219" s="33"/>
      <c r="B219" s="34"/>
      <c r="C219" s="35"/>
      <c r="D219" s="190" t="s">
        <v>127</v>
      </c>
      <c r="E219" s="35"/>
      <c r="F219" s="191" t="s">
        <v>343</v>
      </c>
      <c r="G219" s="35"/>
      <c r="H219" s="35"/>
      <c r="I219" s="187"/>
      <c r="J219" s="35"/>
      <c r="K219" s="35"/>
      <c r="L219" s="38"/>
      <c r="M219" s="188"/>
      <c r="N219" s="189"/>
      <c r="O219" s="63"/>
      <c r="P219" s="63"/>
      <c r="Q219" s="63"/>
      <c r="R219" s="63"/>
      <c r="S219" s="63"/>
      <c r="T219" s="6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127</v>
      </c>
      <c r="AU219" s="16" t="s">
        <v>82</v>
      </c>
    </row>
    <row r="220" spans="1:65" s="13" customFormat="1" ht="11.25">
      <c r="B220" s="192"/>
      <c r="C220" s="193"/>
      <c r="D220" s="185" t="s">
        <v>129</v>
      </c>
      <c r="E220" s="194" t="s">
        <v>19</v>
      </c>
      <c r="F220" s="195" t="s">
        <v>344</v>
      </c>
      <c r="G220" s="193"/>
      <c r="H220" s="196">
        <v>1430.1</v>
      </c>
      <c r="I220" s="197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129</v>
      </c>
      <c r="AU220" s="202" t="s">
        <v>82</v>
      </c>
      <c r="AV220" s="13" t="s">
        <v>82</v>
      </c>
      <c r="AW220" s="13" t="s">
        <v>33</v>
      </c>
      <c r="AX220" s="13" t="s">
        <v>71</v>
      </c>
      <c r="AY220" s="202" t="s">
        <v>116</v>
      </c>
    </row>
    <row r="221" spans="1:65" s="13" customFormat="1" ht="11.25">
      <c r="B221" s="192"/>
      <c r="C221" s="193"/>
      <c r="D221" s="185" t="s">
        <v>129</v>
      </c>
      <c r="E221" s="194" t="s">
        <v>19</v>
      </c>
      <c r="F221" s="195" t="s">
        <v>345</v>
      </c>
      <c r="G221" s="193"/>
      <c r="H221" s="196">
        <v>167</v>
      </c>
      <c r="I221" s="197"/>
      <c r="J221" s="193"/>
      <c r="K221" s="193"/>
      <c r="L221" s="198"/>
      <c r="M221" s="199"/>
      <c r="N221" s="200"/>
      <c r="O221" s="200"/>
      <c r="P221" s="200"/>
      <c r="Q221" s="200"/>
      <c r="R221" s="200"/>
      <c r="S221" s="200"/>
      <c r="T221" s="201"/>
      <c r="AT221" s="202" t="s">
        <v>129</v>
      </c>
      <c r="AU221" s="202" t="s">
        <v>82</v>
      </c>
      <c r="AV221" s="13" t="s">
        <v>82</v>
      </c>
      <c r="AW221" s="13" t="s">
        <v>33</v>
      </c>
      <c r="AX221" s="13" t="s">
        <v>71</v>
      </c>
      <c r="AY221" s="202" t="s">
        <v>116</v>
      </c>
    </row>
    <row r="222" spans="1:65" s="2" customFormat="1" ht="16.5" customHeight="1">
      <c r="A222" s="33"/>
      <c r="B222" s="34"/>
      <c r="C222" s="172" t="s">
        <v>346</v>
      </c>
      <c r="D222" s="172" t="s">
        <v>118</v>
      </c>
      <c r="E222" s="173" t="s">
        <v>347</v>
      </c>
      <c r="F222" s="174" t="s">
        <v>348</v>
      </c>
      <c r="G222" s="175" t="s">
        <v>121</v>
      </c>
      <c r="H222" s="176">
        <v>1597.1</v>
      </c>
      <c r="I222" s="177"/>
      <c r="J222" s="178">
        <f>ROUND(I222*H222,2)</f>
        <v>0</v>
      </c>
      <c r="K222" s="174" t="s">
        <v>122</v>
      </c>
      <c r="L222" s="38"/>
      <c r="M222" s="179" t="s">
        <v>19</v>
      </c>
      <c r="N222" s="180" t="s">
        <v>42</v>
      </c>
      <c r="O222" s="63"/>
      <c r="P222" s="181">
        <f>O222*H222</f>
        <v>0</v>
      </c>
      <c r="Q222" s="181">
        <v>1.2700000000000001E-3</v>
      </c>
      <c r="R222" s="181">
        <f>Q222*H222</f>
        <v>2.0283169999999999</v>
      </c>
      <c r="S222" s="181">
        <v>0</v>
      </c>
      <c r="T222" s="18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83" t="s">
        <v>123</v>
      </c>
      <c r="AT222" s="183" t="s">
        <v>118</v>
      </c>
      <c r="AU222" s="183" t="s">
        <v>82</v>
      </c>
      <c r="AY222" s="16" t="s">
        <v>116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6" t="s">
        <v>79</v>
      </c>
      <c r="BK222" s="184">
        <f>ROUND(I222*H222,2)</f>
        <v>0</v>
      </c>
      <c r="BL222" s="16" t="s">
        <v>123</v>
      </c>
      <c r="BM222" s="183" t="s">
        <v>349</v>
      </c>
    </row>
    <row r="223" spans="1:65" s="2" customFormat="1" ht="11.25">
      <c r="A223" s="33"/>
      <c r="B223" s="34"/>
      <c r="C223" s="35"/>
      <c r="D223" s="185" t="s">
        <v>125</v>
      </c>
      <c r="E223" s="35"/>
      <c r="F223" s="186" t="s">
        <v>348</v>
      </c>
      <c r="G223" s="35"/>
      <c r="H223" s="35"/>
      <c r="I223" s="187"/>
      <c r="J223" s="35"/>
      <c r="K223" s="35"/>
      <c r="L223" s="38"/>
      <c r="M223" s="188"/>
      <c r="N223" s="189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125</v>
      </c>
      <c r="AU223" s="16" t="s">
        <v>82</v>
      </c>
    </row>
    <row r="224" spans="1:65" s="2" customFormat="1" ht="11.25">
      <c r="A224" s="33"/>
      <c r="B224" s="34"/>
      <c r="C224" s="35"/>
      <c r="D224" s="190" t="s">
        <v>127</v>
      </c>
      <c r="E224" s="35"/>
      <c r="F224" s="191" t="s">
        <v>350</v>
      </c>
      <c r="G224" s="35"/>
      <c r="H224" s="35"/>
      <c r="I224" s="187"/>
      <c r="J224" s="35"/>
      <c r="K224" s="35"/>
      <c r="L224" s="38"/>
      <c r="M224" s="188"/>
      <c r="N224" s="189"/>
      <c r="O224" s="63"/>
      <c r="P224" s="63"/>
      <c r="Q224" s="63"/>
      <c r="R224" s="63"/>
      <c r="S224" s="63"/>
      <c r="T224" s="64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127</v>
      </c>
      <c r="AU224" s="16" t="s">
        <v>82</v>
      </c>
    </row>
    <row r="225" spans="1:65" s="13" customFormat="1" ht="11.25">
      <c r="B225" s="192"/>
      <c r="C225" s="193"/>
      <c r="D225" s="185" t="s">
        <v>129</v>
      </c>
      <c r="E225" s="194" t="s">
        <v>19</v>
      </c>
      <c r="F225" s="195" t="s">
        <v>344</v>
      </c>
      <c r="G225" s="193"/>
      <c r="H225" s="196">
        <v>1430.1</v>
      </c>
      <c r="I225" s="197"/>
      <c r="J225" s="193"/>
      <c r="K225" s="193"/>
      <c r="L225" s="198"/>
      <c r="M225" s="199"/>
      <c r="N225" s="200"/>
      <c r="O225" s="200"/>
      <c r="P225" s="200"/>
      <c r="Q225" s="200"/>
      <c r="R225" s="200"/>
      <c r="S225" s="200"/>
      <c r="T225" s="201"/>
      <c r="AT225" s="202" t="s">
        <v>129</v>
      </c>
      <c r="AU225" s="202" t="s">
        <v>82</v>
      </c>
      <c r="AV225" s="13" t="s">
        <v>82</v>
      </c>
      <c r="AW225" s="13" t="s">
        <v>33</v>
      </c>
      <c r="AX225" s="13" t="s">
        <v>71</v>
      </c>
      <c r="AY225" s="202" t="s">
        <v>116</v>
      </c>
    </row>
    <row r="226" spans="1:65" s="13" customFormat="1" ht="11.25">
      <c r="B226" s="192"/>
      <c r="C226" s="193"/>
      <c r="D226" s="185" t="s">
        <v>129</v>
      </c>
      <c r="E226" s="194" t="s">
        <v>19</v>
      </c>
      <c r="F226" s="195" t="s">
        <v>345</v>
      </c>
      <c r="G226" s="193"/>
      <c r="H226" s="196">
        <v>167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129</v>
      </c>
      <c r="AU226" s="202" t="s">
        <v>82</v>
      </c>
      <c r="AV226" s="13" t="s">
        <v>82</v>
      </c>
      <c r="AW226" s="13" t="s">
        <v>33</v>
      </c>
      <c r="AX226" s="13" t="s">
        <v>71</v>
      </c>
      <c r="AY226" s="202" t="s">
        <v>116</v>
      </c>
    </row>
    <row r="227" spans="1:65" s="12" customFormat="1" ht="22.9" customHeight="1">
      <c r="B227" s="156"/>
      <c r="C227" s="157"/>
      <c r="D227" s="158" t="s">
        <v>70</v>
      </c>
      <c r="E227" s="170" t="s">
        <v>82</v>
      </c>
      <c r="F227" s="170" t="s">
        <v>351</v>
      </c>
      <c r="G227" s="157"/>
      <c r="H227" s="157"/>
      <c r="I227" s="160"/>
      <c r="J227" s="171">
        <f>BK227</f>
        <v>0</v>
      </c>
      <c r="K227" s="157"/>
      <c r="L227" s="162"/>
      <c r="M227" s="163"/>
      <c r="N227" s="164"/>
      <c r="O227" s="164"/>
      <c r="P227" s="165">
        <f>SUM(P228:P242)</f>
        <v>0</v>
      </c>
      <c r="Q227" s="164"/>
      <c r="R227" s="165">
        <f>SUM(R228:R242)</f>
        <v>5.4121136500000002</v>
      </c>
      <c r="S227" s="164"/>
      <c r="T227" s="166">
        <f>SUM(T228:T242)</f>
        <v>0</v>
      </c>
      <c r="AR227" s="167" t="s">
        <v>79</v>
      </c>
      <c r="AT227" s="168" t="s">
        <v>70</v>
      </c>
      <c r="AU227" s="168" t="s">
        <v>79</v>
      </c>
      <c r="AY227" s="167" t="s">
        <v>116</v>
      </c>
      <c r="BK227" s="169">
        <f>SUM(BK228:BK242)</f>
        <v>0</v>
      </c>
    </row>
    <row r="228" spans="1:65" s="2" customFormat="1" ht="16.5" customHeight="1">
      <c r="A228" s="33"/>
      <c r="B228" s="34"/>
      <c r="C228" s="172" t="s">
        <v>352</v>
      </c>
      <c r="D228" s="172" t="s">
        <v>118</v>
      </c>
      <c r="E228" s="173" t="s">
        <v>353</v>
      </c>
      <c r="F228" s="174" t="s">
        <v>354</v>
      </c>
      <c r="G228" s="175" t="s">
        <v>172</v>
      </c>
      <c r="H228" s="176">
        <v>2.0880000000000001</v>
      </c>
      <c r="I228" s="177"/>
      <c r="J228" s="178">
        <f>ROUND(I228*H228,2)</f>
        <v>0</v>
      </c>
      <c r="K228" s="174" t="s">
        <v>122</v>
      </c>
      <c r="L228" s="38"/>
      <c r="M228" s="179" t="s">
        <v>19</v>
      </c>
      <c r="N228" s="180" t="s">
        <v>42</v>
      </c>
      <c r="O228" s="63"/>
      <c r="P228" s="181">
        <f>O228*H228</f>
        <v>0</v>
      </c>
      <c r="Q228" s="181">
        <v>2.5018699999999998</v>
      </c>
      <c r="R228" s="181">
        <f>Q228*H228</f>
        <v>5.2239045600000003</v>
      </c>
      <c r="S228" s="181">
        <v>0</v>
      </c>
      <c r="T228" s="18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83" t="s">
        <v>123</v>
      </c>
      <c r="AT228" s="183" t="s">
        <v>118</v>
      </c>
      <c r="AU228" s="183" t="s">
        <v>82</v>
      </c>
      <c r="AY228" s="16" t="s">
        <v>116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6" t="s">
        <v>79</v>
      </c>
      <c r="BK228" s="184">
        <f>ROUND(I228*H228,2)</f>
        <v>0</v>
      </c>
      <c r="BL228" s="16" t="s">
        <v>123</v>
      </c>
      <c r="BM228" s="183" t="s">
        <v>355</v>
      </c>
    </row>
    <row r="229" spans="1:65" s="2" customFormat="1" ht="11.25">
      <c r="A229" s="33"/>
      <c r="B229" s="34"/>
      <c r="C229" s="35"/>
      <c r="D229" s="185" t="s">
        <v>125</v>
      </c>
      <c r="E229" s="35"/>
      <c r="F229" s="186" t="s">
        <v>356</v>
      </c>
      <c r="G229" s="35"/>
      <c r="H229" s="35"/>
      <c r="I229" s="187"/>
      <c r="J229" s="35"/>
      <c r="K229" s="35"/>
      <c r="L229" s="38"/>
      <c r="M229" s="188"/>
      <c r="N229" s="189"/>
      <c r="O229" s="63"/>
      <c r="P229" s="63"/>
      <c r="Q229" s="63"/>
      <c r="R229" s="63"/>
      <c r="S229" s="63"/>
      <c r="T229" s="64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125</v>
      </c>
      <c r="AU229" s="16" t="s">
        <v>82</v>
      </c>
    </row>
    <row r="230" spans="1:65" s="2" customFormat="1" ht="11.25">
      <c r="A230" s="33"/>
      <c r="B230" s="34"/>
      <c r="C230" s="35"/>
      <c r="D230" s="190" t="s">
        <v>127</v>
      </c>
      <c r="E230" s="35"/>
      <c r="F230" s="191" t="s">
        <v>357</v>
      </c>
      <c r="G230" s="35"/>
      <c r="H230" s="35"/>
      <c r="I230" s="187"/>
      <c r="J230" s="35"/>
      <c r="K230" s="35"/>
      <c r="L230" s="38"/>
      <c r="M230" s="188"/>
      <c r="N230" s="189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127</v>
      </c>
      <c r="AU230" s="16" t="s">
        <v>82</v>
      </c>
    </row>
    <row r="231" spans="1:65" s="13" customFormat="1" ht="11.25">
      <c r="B231" s="192"/>
      <c r="C231" s="193"/>
      <c r="D231" s="185" t="s">
        <v>129</v>
      </c>
      <c r="E231" s="194" t="s">
        <v>19</v>
      </c>
      <c r="F231" s="195" t="s">
        <v>358</v>
      </c>
      <c r="G231" s="193"/>
      <c r="H231" s="196">
        <v>2.0880000000000001</v>
      </c>
      <c r="I231" s="197"/>
      <c r="J231" s="193"/>
      <c r="K231" s="193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129</v>
      </c>
      <c r="AU231" s="202" t="s">
        <v>82</v>
      </c>
      <c r="AV231" s="13" t="s">
        <v>82</v>
      </c>
      <c r="AW231" s="13" t="s">
        <v>33</v>
      </c>
      <c r="AX231" s="13" t="s">
        <v>79</v>
      </c>
      <c r="AY231" s="202" t="s">
        <v>116</v>
      </c>
    </row>
    <row r="232" spans="1:65" s="2" customFormat="1" ht="16.5" customHeight="1">
      <c r="A232" s="33"/>
      <c r="B232" s="34"/>
      <c r="C232" s="172" t="s">
        <v>359</v>
      </c>
      <c r="D232" s="172" t="s">
        <v>118</v>
      </c>
      <c r="E232" s="173" t="s">
        <v>360</v>
      </c>
      <c r="F232" s="174" t="s">
        <v>361</v>
      </c>
      <c r="G232" s="175" t="s">
        <v>121</v>
      </c>
      <c r="H232" s="176">
        <v>15.84</v>
      </c>
      <c r="I232" s="177"/>
      <c r="J232" s="178">
        <f>ROUND(I232*H232,2)</f>
        <v>0</v>
      </c>
      <c r="K232" s="174" t="s">
        <v>122</v>
      </c>
      <c r="L232" s="38"/>
      <c r="M232" s="179" t="s">
        <v>19</v>
      </c>
      <c r="N232" s="180" t="s">
        <v>42</v>
      </c>
      <c r="O232" s="63"/>
      <c r="P232" s="181">
        <f>O232*H232</f>
        <v>0</v>
      </c>
      <c r="Q232" s="181">
        <v>2.6900000000000001E-3</v>
      </c>
      <c r="R232" s="181">
        <f>Q232*H232</f>
        <v>4.2609600000000004E-2</v>
      </c>
      <c r="S232" s="181">
        <v>0</v>
      </c>
      <c r="T232" s="18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83" t="s">
        <v>123</v>
      </c>
      <c r="AT232" s="183" t="s">
        <v>118</v>
      </c>
      <c r="AU232" s="183" t="s">
        <v>82</v>
      </c>
      <c r="AY232" s="16" t="s">
        <v>116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6" t="s">
        <v>79</v>
      </c>
      <c r="BK232" s="184">
        <f>ROUND(I232*H232,2)</f>
        <v>0</v>
      </c>
      <c r="BL232" s="16" t="s">
        <v>123</v>
      </c>
      <c r="BM232" s="183" t="s">
        <v>362</v>
      </c>
    </row>
    <row r="233" spans="1:65" s="2" customFormat="1" ht="11.25">
      <c r="A233" s="33"/>
      <c r="B233" s="34"/>
      <c r="C233" s="35"/>
      <c r="D233" s="185" t="s">
        <v>125</v>
      </c>
      <c r="E233" s="35"/>
      <c r="F233" s="186" t="s">
        <v>363</v>
      </c>
      <c r="G233" s="35"/>
      <c r="H233" s="35"/>
      <c r="I233" s="187"/>
      <c r="J233" s="35"/>
      <c r="K233" s="35"/>
      <c r="L233" s="38"/>
      <c r="M233" s="188"/>
      <c r="N233" s="189"/>
      <c r="O233" s="63"/>
      <c r="P233" s="63"/>
      <c r="Q233" s="63"/>
      <c r="R233" s="63"/>
      <c r="S233" s="63"/>
      <c r="T233" s="64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125</v>
      </c>
      <c r="AU233" s="16" t="s">
        <v>82</v>
      </c>
    </row>
    <row r="234" spans="1:65" s="2" customFormat="1" ht="11.25">
      <c r="A234" s="33"/>
      <c r="B234" s="34"/>
      <c r="C234" s="35"/>
      <c r="D234" s="190" t="s">
        <v>127</v>
      </c>
      <c r="E234" s="35"/>
      <c r="F234" s="191" t="s">
        <v>364</v>
      </c>
      <c r="G234" s="35"/>
      <c r="H234" s="35"/>
      <c r="I234" s="187"/>
      <c r="J234" s="35"/>
      <c r="K234" s="35"/>
      <c r="L234" s="38"/>
      <c r="M234" s="188"/>
      <c r="N234" s="189"/>
      <c r="O234" s="63"/>
      <c r="P234" s="63"/>
      <c r="Q234" s="63"/>
      <c r="R234" s="63"/>
      <c r="S234" s="63"/>
      <c r="T234" s="64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127</v>
      </c>
      <c r="AU234" s="16" t="s">
        <v>82</v>
      </c>
    </row>
    <row r="235" spans="1:65" s="13" customFormat="1" ht="11.25">
      <c r="B235" s="192"/>
      <c r="C235" s="193"/>
      <c r="D235" s="185" t="s">
        <v>129</v>
      </c>
      <c r="E235" s="194" t="s">
        <v>19</v>
      </c>
      <c r="F235" s="195" t="s">
        <v>365</v>
      </c>
      <c r="G235" s="193"/>
      <c r="H235" s="196">
        <v>15.84</v>
      </c>
      <c r="I235" s="197"/>
      <c r="J235" s="193"/>
      <c r="K235" s="193"/>
      <c r="L235" s="198"/>
      <c r="M235" s="199"/>
      <c r="N235" s="200"/>
      <c r="O235" s="200"/>
      <c r="P235" s="200"/>
      <c r="Q235" s="200"/>
      <c r="R235" s="200"/>
      <c r="S235" s="200"/>
      <c r="T235" s="201"/>
      <c r="AT235" s="202" t="s">
        <v>129</v>
      </c>
      <c r="AU235" s="202" t="s">
        <v>82</v>
      </c>
      <c r="AV235" s="13" t="s">
        <v>82</v>
      </c>
      <c r="AW235" s="13" t="s">
        <v>33</v>
      </c>
      <c r="AX235" s="13" t="s">
        <v>79</v>
      </c>
      <c r="AY235" s="202" t="s">
        <v>116</v>
      </c>
    </row>
    <row r="236" spans="1:65" s="2" customFormat="1" ht="16.5" customHeight="1">
      <c r="A236" s="33"/>
      <c r="B236" s="34"/>
      <c r="C236" s="172" t="s">
        <v>366</v>
      </c>
      <c r="D236" s="172" t="s">
        <v>118</v>
      </c>
      <c r="E236" s="173" t="s">
        <v>367</v>
      </c>
      <c r="F236" s="174" t="s">
        <v>368</v>
      </c>
      <c r="G236" s="175" t="s">
        <v>121</v>
      </c>
      <c r="H236" s="176">
        <v>15.84</v>
      </c>
      <c r="I236" s="177"/>
      <c r="J236" s="178">
        <f>ROUND(I236*H236,2)</f>
        <v>0</v>
      </c>
      <c r="K236" s="174" t="s">
        <v>122</v>
      </c>
      <c r="L236" s="38"/>
      <c r="M236" s="179" t="s">
        <v>19</v>
      </c>
      <c r="N236" s="180" t="s">
        <v>42</v>
      </c>
      <c r="O236" s="63"/>
      <c r="P236" s="181">
        <f>O236*H236</f>
        <v>0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83" t="s">
        <v>123</v>
      </c>
      <c r="AT236" s="183" t="s">
        <v>118</v>
      </c>
      <c r="AU236" s="183" t="s">
        <v>82</v>
      </c>
      <c r="AY236" s="16" t="s">
        <v>116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6" t="s">
        <v>79</v>
      </c>
      <c r="BK236" s="184">
        <f>ROUND(I236*H236,2)</f>
        <v>0</v>
      </c>
      <c r="BL236" s="16" t="s">
        <v>123</v>
      </c>
      <c r="BM236" s="183" t="s">
        <v>369</v>
      </c>
    </row>
    <row r="237" spans="1:65" s="2" customFormat="1" ht="11.25">
      <c r="A237" s="33"/>
      <c r="B237" s="34"/>
      <c r="C237" s="35"/>
      <c r="D237" s="185" t="s">
        <v>125</v>
      </c>
      <c r="E237" s="35"/>
      <c r="F237" s="186" t="s">
        <v>370</v>
      </c>
      <c r="G237" s="35"/>
      <c r="H237" s="35"/>
      <c r="I237" s="187"/>
      <c r="J237" s="35"/>
      <c r="K237" s="35"/>
      <c r="L237" s="38"/>
      <c r="M237" s="188"/>
      <c r="N237" s="189"/>
      <c r="O237" s="63"/>
      <c r="P237" s="63"/>
      <c r="Q237" s="63"/>
      <c r="R237" s="63"/>
      <c r="S237" s="63"/>
      <c r="T237" s="64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125</v>
      </c>
      <c r="AU237" s="16" t="s">
        <v>82</v>
      </c>
    </row>
    <row r="238" spans="1:65" s="2" customFormat="1" ht="11.25">
      <c r="A238" s="33"/>
      <c r="B238" s="34"/>
      <c r="C238" s="35"/>
      <c r="D238" s="190" t="s">
        <v>127</v>
      </c>
      <c r="E238" s="35"/>
      <c r="F238" s="191" t="s">
        <v>371</v>
      </c>
      <c r="G238" s="35"/>
      <c r="H238" s="35"/>
      <c r="I238" s="187"/>
      <c r="J238" s="35"/>
      <c r="K238" s="35"/>
      <c r="L238" s="38"/>
      <c r="M238" s="188"/>
      <c r="N238" s="189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127</v>
      </c>
      <c r="AU238" s="16" t="s">
        <v>82</v>
      </c>
    </row>
    <row r="239" spans="1:65" s="2" customFormat="1" ht="16.5" customHeight="1">
      <c r="A239" s="33"/>
      <c r="B239" s="34"/>
      <c r="C239" s="172" t="s">
        <v>372</v>
      </c>
      <c r="D239" s="172" t="s">
        <v>118</v>
      </c>
      <c r="E239" s="173" t="s">
        <v>373</v>
      </c>
      <c r="F239" s="174" t="s">
        <v>374</v>
      </c>
      <c r="G239" s="175" t="s">
        <v>243</v>
      </c>
      <c r="H239" s="176">
        <v>0.13700000000000001</v>
      </c>
      <c r="I239" s="177"/>
      <c r="J239" s="178">
        <f>ROUND(I239*H239,2)</f>
        <v>0</v>
      </c>
      <c r="K239" s="174" t="s">
        <v>122</v>
      </c>
      <c r="L239" s="38"/>
      <c r="M239" s="179" t="s">
        <v>19</v>
      </c>
      <c r="N239" s="180" t="s">
        <v>42</v>
      </c>
      <c r="O239" s="63"/>
      <c r="P239" s="181">
        <f>O239*H239</f>
        <v>0</v>
      </c>
      <c r="Q239" s="181">
        <v>1.06277</v>
      </c>
      <c r="R239" s="181">
        <f>Q239*H239</f>
        <v>0.14559949</v>
      </c>
      <c r="S239" s="181">
        <v>0</v>
      </c>
      <c r="T239" s="18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83" t="s">
        <v>123</v>
      </c>
      <c r="AT239" s="183" t="s">
        <v>118</v>
      </c>
      <c r="AU239" s="183" t="s">
        <v>82</v>
      </c>
      <c r="AY239" s="16" t="s">
        <v>116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6" t="s">
        <v>79</v>
      </c>
      <c r="BK239" s="184">
        <f>ROUND(I239*H239,2)</f>
        <v>0</v>
      </c>
      <c r="BL239" s="16" t="s">
        <v>123</v>
      </c>
      <c r="BM239" s="183" t="s">
        <v>375</v>
      </c>
    </row>
    <row r="240" spans="1:65" s="2" customFormat="1" ht="11.25">
      <c r="A240" s="33"/>
      <c r="B240" s="34"/>
      <c r="C240" s="35"/>
      <c r="D240" s="185" t="s">
        <v>125</v>
      </c>
      <c r="E240" s="35"/>
      <c r="F240" s="186" t="s">
        <v>376</v>
      </c>
      <c r="G240" s="35"/>
      <c r="H240" s="35"/>
      <c r="I240" s="187"/>
      <c r="J240" s="35"/>
      <c r="K240" s="35"/>
      <c r="L240" s="38"/>
      <c r="M240" s="188"/>
      <c r="N240" s="189"/>
      <c r="O240" s="63"/>
      <c r="P240" s="63"/>
      <c r="Q240" s="63"/>
      <c r="R240" s="63"/>
      <c r="S240" s="63"/>
      <c r="T240" s="64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125</v>
      </c>
      <c r="AU240" s="16" t="s">
        <v>82</v>
      </c>
    </row>
    <row r="241" spans="1:65" s="2" customFormat="1" ht="11.25">
      <c r="A241" s="33"/>
      <c r="B241" s="34"/>
      <c r="C241" s="35"/>
      <c r="D241" s="190" t="s">
        <v>127</v>
      </c>
      <c r="E241" s="35"/>
      <c r="F241" s="191" t="s">
        <v>377</v>
      </c>
      <c r="G241" s="35"/>
      <c r="H241" s="35"/>
      <c r="I241" s="187"/>
      <c r="J241" s="35"/>
      <c r="K241" s="35"/>
      <c r="L241" s="38"/>
      <c r="M241" s="188"/>
      <c r="N241" s="189"/>
      <c r="O241" s="63"/>
      <c r="P241" s="63"/>
      <c r="Q241" s="63"/>
      <c r="R241" s="63"/>
      <c r="S241" s="63"/>
      <c r="T241" s="6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127</v>
      </c>
      <c r="AU241" s="16" t="s">
        <v>82</v>
      </c>
    </row>
    <row r="242" spans="1:65" s="13" customFormat="1" ht="11.25">
      <c r="B242" s="192"/>
      <c r="C242" s="193"/>
      <c r="D242" s="185" t="s">
        <v>129</v>
      </c>
      <c r="E242" s="194" t="s">
        <v>19</v>
      </c>
      <c r="F242" s="195" t="s">
        <v>378</v>
      </c>
      <c r="G242" s="193"/>
      <c r="H242" s="196">
        <v>0.13700000000000001</v>
      </c>
      <c r="I242" s="197"/>
      <c r="J242" s="193"/>
      <c r="K242" s="193"/>
      <c r="L242" s="198"/>
      <c r="M242" s="199"/>
      <c r="N242" s="200"/>
      <c r="O242" s="200"/>
      <c r="P242" s="200"/>
      <c r="Q242" s="200"/>
      <c r="R242" s="200"/>
      <c r="S242" s="200"/>
      <c r="T242" s="201"/>
      <c r="AT242" s="202" t="s">
        <v>129</v>
      </c>
      <c r="AU242" s="202" t="s">
        <v>82</v>
      </c>
      <c r="AV242" s="13" t="s">
        <v>82</v>
      </c>
      <c r="AW242" s="13" t="s">
        <v>33</v>
      </c>
      <c r="AX242" s="13" t="s">
        <v>79</v>
      </c>
      <c r="AY242" s="202" t="s">
        <v>116</v>
      </c>
    </row>
    <row r="243" spans="1:65" s="12" customFormat="1" ht="22.9" customHeight="1">
      <c r="B243" s="156"/>
      <c r="C243" s="157"/>
      <c r="D243" s="158" t="s">
        <v>70</v>
      </c>
      <c r="E243" s="170" t="s">
        <v>123</v>
      </c>
      <c r="F243" s="170" t="s">
        <v>379</v>
      </c>
      <c r="G243" s="157"/>
      <c r="H243" s="157"/>
      <c r="I243" s="160"/>
      <c r="J243" s="171">
        <f>BK243</f>
        <v>0</v>
      </c>
      <c r="K243" s="157"/>
      <c r="L243" s="162"/>
      <c r="M243" s="163"/>
      <c r="N243" s="164"/>
      <c r="O243" s="164"/>
      <c r="P243" s="165">
        <f>SUM(P244:P264)</f>
        <v>0</v>
      </c>
      <c r="Q243" s="164"/>
      <c r="R243" s="165">
        <f>SUM(R244:R264)</f>
        <v>108.55432657999999</v>
      </c>
      <c r="S243" s="164"/>
      <c r="T243" s="166">
        <f>SUM(T244:T264)</f>
        <v>0</v>
      </c>
      <c r="AR243" s="167" t="s">
        <v>79</v>
      </c>
      <c r="AT243" s="168" t="s">
        <v>70</v>
      </c>
      <c r="AU243" s="168" t="s">
        <v>79</v>
      </c>
      <c r="AY243" s="167" t="s">
        <v>116</v>
      </c>
      <c r="BK243" s="169">
        <f>SUM(BK244:BK264)</f>
        <v>0</v>
      </c>
    </row>
    <row r="244" spans="1:65" s="2" customFormat="1" ht="16.5" customHeight="1">
      <c r="A244" s="33"/>
      <c r="B244" s="34"/>
      <c r="C244" s="172" t="s">
        <v>380</v>
      </c>
      <c r="D244" s="172" t="s">
        <v>118</v>
      </c>
      <c r="E244" s="173" t="s">
        <v>381</v>
      </c>
      <c r="F244" s="174" t="s">
        <v>382</v>
      </c>
      <c r="G244" s="175" t="s">
        <v>121</v>
      </c>
      <c r="H244" s="176">
        <v>12.85</v>
      </c>
      <c r="I244" s="177"/>
      <c r="J244" s="178">
        <f>ROUND(I244*H244,2)</f>
        <v>0</v>
      </c>
      <c r="K244" s="174" t="s">
        <v>122</v>
      </c>
      <c r="L244" s="38"/>
      <c r="M244" s="179" t="s">
        <v>19</v>
      </c>
      <c r="N244" s="180" t="s">
        <v>42</v>
      </c>
      <c r="O244" s="63"/>
      <c r="P244" s="181">
        <f>O244*H244</f>
        <v>0</v>
      </c>
      <c r="Q244" s="181">
        <v>0.36435000000000001</v>
      </c>
      <c r="R244" s="181">
        <f>Q244*H244</f>
        <v>4.6818974999999998</v>
      </c>
      <c r="S244" s="181">
        <v>0</v>
      </c>
      <c r="T244" s="18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83" t="s">
        <v>123</v>
      </c>
      <c r="AT244" s="183" t="s">
        <v>118</v>
      </c>
      <c r="AU244" s="183" t="s">
        <v>82</v>
      </c>
      <c r="AY244" s="16" t="s">
        <v>116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6" t="s">
        <v>79</v>
      </c>
      <c r="BK244" s="184">
        <f>ROUND(I244*H244,2)</f>
        <v>0</v>
      </c>
      <c r="BL244" s="16" t="s">
        <v>123</v>
      </c>
      <c r="BM244" s="183" t="s">
        <v>383</v>
      </c>
    </row>
    <row r="245" spans="1:65" s="2" customFormat="1" ht="11.25">
      <c r="A245" s="33"/>
      <c r="B245" s="34"/>
      <c r="C245" s="35"/>
      <c r="D245" s="185" t="s">
        <v>125</v>
      </c>
      <c r="E245" s="35"/>
      <c r="F245" s="186" t="s">
        <v>384</v>
      </c>
      <c r="G245" s="35"/>
      <c r="H245" s="35"/>
      <c r="I245" s="187"/>
      <c r="J245" s="35"/>
      <c r="K245" s="35"/>
      <c r="L245" s="38"/>
      <c r="M245" s="188"/>
      <c r="N245" s="189"/>
      <c r="O245" s="63"/>
      <c r="P245" s="63"/>
      <c r="Q245" s="63"/>
      <c r="R245" s="63"/>
      <c r="S245" s="63"/>
      <c r="T245" s="64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125</v>
      </c>
      <c r="AU245" s="16" t="s">
        <v>82</v>
      </c>
    </row>
    <row r="246" spans="1:65" s="2" customFormat="1" ht="11.25">
      <c r="A246" s="33"/>
      <c r="B246" s="34"/>
      <c r="C246" s="35"/>
      <c r="D246" s="190" t="s">
        <v>127</v>
      </c>
      <c r="E246" s="35"/>
      <c r="F246" s="191" t="s">
        <v>385</v>
      </c>
      <c r="G246" s="35"/>
      <c r="H246" s="35"/>
      <c r="I246" s="187"/>
      <c r="J246" s="35"/>
      <c r="K246" s="35"/>
      <c r="L246" s="38"/>
      <c r="M246" s="188"/>
      <c r="N246" s="189"/>
      <c r="O246" s="63"/>
      <c r="P246" s="63"/>
      <c r="Q246" s="63"/>
      <c r="R246" s="63"/>
      <c r="S246" s="63"/>
      <c r="T246" s="64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127</v>
      </c>
      <c r="AU246" s="16" t="s">
        <v>82</v>
      </c>
    </row>
    <row r="247" spans="1:65" s="13" customFormat="1" ht="11.25">
      <c r="B247" s="192"/>
      <c r="C247" s="193"/>
      <c r="D247" s="185" t="s">
        <v>129</v>
      </c>
      <c r="E247" s="194" t="s">
        <v>19</v>
      </c>
      <c r="F247" s="195" t="s">
        <v>386</v>
      </c>
      <c r="G247" s="193"/>
      <c r="H247" s="196">
        <v>12.85</v>
      </c>
      <c r="I247" s="197"/>
      <c r="J247" s="193"/>
      <c r="K247" s="193"/>
      <c r="L247" s="198"/>
      <c r="M247" s="199"/>
      <c r="N247" s="200"/>
      <c r="O247" s="200"/>
      <c r="P247" s="200"/>
      <c r="Q247" s="200"/>
      <c r="R247" s="200"/>
      <c r="S247" s="200"/>
      <c r="T247" s="201"/>
      <c r="AT247" s="202" t="s">
        <v>129</v>
      </c>
      <c r="AU247" s="202" t="s">
        <v>82</v>
      </c>
      <c r="AV247" s="13" t="s">
        <v>82</v>
      </c>
      <c r="AW247" s="13" t="s">
        <v>33</v>
      </c>
      <c r="AX247" s="13" t="s">
        <v>79</v>
      </c>
      <c r="AY247" s="202" t="s">
        <v>116</v>
      </c>
    </row>
    <row r="248" spans="1:65" s="2" customFormat="1" ht="16.5" customHeight="1">
      <c r="A248" s="33"/>
      <c r="B248" s="34"/>
      <c r="C248" s="172" t="s">
        <v>387</v>
      </c>
      <c r="D248" s="172" t="s">
        <v>118</v>
      </c>
      <c r="E248" s="173" t="s">
        <v>388</v>
      </c>
      <c r="F248" s="174" t="s">
        <v>389</v>
      </c>
      <c r="G248" s="175" t="s">
        <v>172</v>
      </c>
      <c r="H248" s="176">
        <v>0.749</v>
      </c>
      <c r="I248" s="177"/>
      <c r="J248" s="178">
        <f>ROUND(I248*H248,2)</f>
        <v>0</v>
      </c>
      <c r="K248" s="174" t="s">
        <v>122</v>
      </c>
      <c r="L248" s="38"/>
      <c r="M248" s="179" t="s">
        <v>19</v>
      </c>
      <c r="N248" s="180" t="s">
        <v>42</v>
      </c>
      <c r="O248" s="63"/>
      <c r="P248" s="181">
        <f>O248*H248</f>
        <v>0</v>
      </c>
      <c r="Q248" s="181">
        <v>2.3010199999999998</v>
      </c>
      <c r="R248" s="181">
        <f>Q248*H248</f>
        <v>1.7234639799999998</v>
      </c>
      <c r="S248" s="181">
        <v>0</v>
      </c>
      <c r="T248" s="18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83" t="s">
        <v>123</v>
      </c>
      <c r="AT248" s="183" t="s">
        <v>118</v>
      </c>
      <c r="AU248" s="183" t="s">
        <v>82</v>
      </c>
      <c r="AY248" s="16" t="s">
        <v>116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6" t="s">
        <v>79</v>
      </c>
      <c r="BK248" s="184">
        <f>ROUND(I248*H248,2)</f>
        <v>0</v>
      </c>
      <c r="BL248" s="16" t="s">
        <v>123</v>
      </c>
      <c r="BM248" s="183" t="s">
        <v>390</v>
      </c>
    </row>
    <row r="249" spans="1:65" s="2" customFormat="1" ht="19.5">
      <c r="A249" s="33"/>
      <c r="B249" s="34"/>
      <c r="C249" s="35"/>
      <c r="D249" s="185" t="s">
        <v>125</v>
      </c>
      <c r="E249" s="35"/>
      <c r="F249" s="186" t="s">
        <v>391</v>
      </c>
      <c r="G249" s="35"/>
      <c r="H249" s="35"/>
      <c r="I249" s="187"/>
      <c r="J249" s="35"/>
      <c r="K249" s="35"/>
      <c r="L249" s="38"/>
      <c r="M249" s="188"/>
      <c r="N249" s="189"/>
      <c r="O249" s="63"/>
      <c r="P249" s="63"/>
      <c r="Q249" s="63"/>
      <c r="R249" s="63"/>
      <c r="S249" s="63"/>
      <c r="T249" s="64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125</v>
      </c>
      <c r="AU249" s="16" t="s">
        <v>82</v>
      </c>
    </row>
    <row r="250" spans="1:65" s="2" customFormat="1" ht="11.25">
      <c r="A250" s="33"/>
      <c r="B250" s="34"/>
      <c r="C250" s="35"/>
      <c r="D250" s="190" t="s">
        <v>127</v>
      </c>
      <c r="E250" s="35"/>
      <c r="F250" s="191" t="s">
        <v>392</v>
      </c>
      <c r="G250" s="35"/>
      <c r="H250" s="35"/>
      <c r="I250" s="187"/>
      <c r="J250" s="35"/>
      <c r="K250" s="35"/>
      <c r="L250" s="38"/>
      <c r="M250" s="188"/>
      <c r="N250" s="189"/>
      <c r="O250" s="63"/>
      <c r="P250" s="63"/>
      <c r="Q250" s="63"/>
      <c r="R250" s="63"/>
      <c r="S250" s="63"/>
      <c r="T250" s="64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127</v>
      </c>
      <c r="AU250" s="16" t="s">
        <v>82</v>
      </c>
    </row>
    <row r="251" spans="1:65" s="13" customFormat="1" ht="11.25">
      <c r="B251" s="192"/>
      <c r="C251" s="193"/>
      <c r="D251" s="185" t="s">
        <v>129</v>
      </c>
      <c r="E251" s="194" t="s">
        <v>19</v>
      </c>
      <c r="F251" s="195" t="s">
        <v>393</v>
      </c>
      <c r="G251" s="193"/>
      <c r="H251" s="196">
        <v>0.749</v>
      </c>
      <c r="I251" s="197"/>
      <c r="J251" s="193"/>
      <c r="K251" s="193"/>
      <c r="L251" s="198"/>
      <c r="M251" s="199"/>
      <c r="N251" s="200"/>
      <c r="O251" s="200"/>
      <c r="P251" s="200"/>
      <c r="Q251" s="200"/>
      <c r="R251" s="200"/>
      <c r="S251" s="200"/>
      <c r="T251" s="201"/>
      <c r="AT251" s="202" t="s">
        <v>129</v>
      </c>
      <c r="AU251" s="202" t="s">
        <v>82</v>
      </c>
      <c r="AV251" s="13" t="s">
        <v>82</v>
      </c>
      <c r="AW251" s="13" t="s">
        <v>33</v>
      </c>
      <c r="AX251" s="13" t="s">
        <v>79</v>
      </c>
      <c r="AY251" s="202" t="s">
        <v>116</v>
      </c>
    </row>
    <row r="252" spans="1:65" s="2" customFormat="1" ht="16.5" customHeight="1">
      <c r="A252" s="33"/>
      <c r="B252" s="34"/>
      <c r="C252" s="172" t="s">
        <v>394</v>
      </c>
      <c r="D252" s="172" t="s">
        <v>118</v>
      </c>
      <c r="E252" s="173" t="s">
        <v>395</v>
      </c>
      <c r="F252" s="174" t="s">
        <v>396</v>
      </c>
      <c r="G252" s="175" t="s">
        <v>121</v>
      </c>
      <c r="H252" s="176">
        <v>2.08</v>
      </c>
      <c r="I252" s="177"/>
      <c r="J252" s="178">
        <f>ROUND(I252*H252,2)</f>
        <v>0</v>
      </c>
      <c r="K252" s="174" t="s">
        <v>122</v>
      </c>
      <c r="L252" s="38"/>
      <c r="M252" s="179" t="s">
        <v>19</v>
      </c>
      <c r="N252" s="180" t="s">
        <v>42</v>
      </c>
      <c r="O252" s="63"/>
      <c r="P252" s="181">
        <f>O252*H252</f>
        <v>0</v>
      </c>
      <c r="Q252" s="181">
        <v>6.3200000000000001E-3</v>
      </c>
      <c r="R252" s="181">
        <f>Q252*H252</f>
        <v>1.31456E-2</v>
      </c>
      <c r="S252" s="181">
        <v>0</v>
      </c>
      <c r="T252" s="18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83" t="s">
        <v>123</v>
      </c>
      <c r="AT252" s="183" t="s">
        <v>118</v>
      </c>
      <c r="AU252" s="183" t="s">
        <v>82</v>
      </c>
      <c r="AY252" s="16" t="s">
        <v>116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6" t="s">
        <v>79</v>
      </c>
      <c r="BK252" s="184">
        <f>ROUND(I252*H252,2)</f>
        <v>0</v>
      </c>
      <c r="BL252" s="16" t="s">
        <v>123</v>
      </c>
      <c r="BM252" s="183" t="s">
        <v>397</v>
      </c>
    </row>
    <row r="253" spans="1:65" s="2" customFormat="1" ht="11.25">
      <c r="A253" s="33"/>
      <c r="B253" s="34"/>
      <c r="C253" s="35"/>
      <c r="D253" s="185" t="s">
        <v>125</v>
      </c>
      <c r="E253" s="35"/>
      <c r="F253" s="186" t="s">
        <v>398</v>
      </c>
      <c r="G253" s="35"/>
      <c r="H253" s="35"/>
      <c r="I253" s="187"/>
      <c r="J253" s="35"/>
      <c r="K253" s="35"/>
      <c r="L253" s="38"/>
      <c r="M253" s="188"/>
      <c r="N253" s="189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125</v>
      </c>
      <c r="AU253" s="16" t="s">
        <v>82</v>
      </c>
    </row>
    <row r="254" spans="1:65" s="2" customFormat="1" ht="11.25">
      <c r="A254" s="33"/>
      <c r="B254" s="34"/>
      <c r="C254" s="35"/>
      <c r="D254" s="190" t="s">
        <v>127</v>
      </c>
      <c r="E254" s="35"/>
      <c r="F254" s="191" t="s">
        <v>399</v>
      </c>
      <c r="G254" s="35"/>
      <c r="H254" s="35"/>
      <c r="I254" s="187"/>
      <c r="J254" s="35"/>
      <c r="K254" s="35"/>
      <c r="L254" s="38"/>
      <c r="M254" s="188"/>
      <c r="N254" s="189"/>
      <c r="O254" s="63"/>
      <c r="P254" s="63"/>
      <c r="Q254" s="63"/>
      <c r="R254" s="63"/>
      <c r="S254" s="63"/>
      <c r="T254" s="64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127</v>
      </c>
      <c r="AU254" s="16" t="s">
        <v>82</v>
      </c>
    </row>
    <row r="255" spans="1:65" s="13" customFormat="1" ht="11.25">
      <c r="B255" s="192"/>
      <c r="C255" s="193"/>
      <c r="D255" s="185" t="s">
        <v>129</v>
      </c>
      <c r="E255" s="194" t="s">
        <v>19</v>
      </c>
      <c r="F255" s="195" t="s">
        <v>400</v>
      </c>
      <c r="G255" s="193"/>
      <c r="H255" s="196">
        <v>2.08</v>
      </c>
      <c r="I255" s="197"/>
      <c r="J255" s="193"/>
      <c r="K255" s="193"/>
      <c r="L255" s="198"/>
      <c r="M255" s="199"/>
      <c r="N255" s="200"/>
      <c r="O255" s="200"/>
      <c r="P255" s="200"/>
      <c r="Q255" s="200"/>
      <c r="R255" s="200"/>
      <c r="S255" s="200"/>
      <c r="T255" s="201"/>
      <c r="AT255" s="202" t="s">
        <v>129</v>
      </c>
      <c r="AU255" s="202" t="s">
        <v>82</v>
      </c>
      <c r="AV255" s="13" t="s">
        <v>82</v>
      </c>
      <c r="AW255" s="13" t="s">
        <v>33</v>
      </c>
      <c r="AX255" s="13" t="s">
        <v>79</v>
      </c>
      <c r="AY255" s="202" t="s">
        <v>116</v>
      </c>
    </row>
    <row r="256" spans="1:65" s="2" customFormat="1" ht="16.5" customHeight="1">
      <c r="A256" s="33"/>
      <c r="B256" s="34"/>
      <c r="C256" s="172" t="s">
        <v>401</v>
      </c>
      <c r="D256" s="172" t="s">
        <v>118</v>
      </c>
      <c r="E256" s="173" t="s">
        <v>402</v>
      </c>
      <c r="F256" s="174" t="s">
        <v>403</v>
      </c>
      <c r="G256" s="175" t="s">
        <v>172</v>
      </c>
      <c r="H256" s="176">
        <v>50.1</v>
      </c>
      <c r="I256" s="177"/>
      <c r="J256" s="178">
        <f>ROUND(I256*H256,2)</f>
        <v>0</v>
      </c>
      <c r="K256" s="174" t="s">
        <v>122</v>
      </c>
      <c r="L256" s="38"/>
      <c r="M256" s="179" t="s">
        <v>19</v>
      </c>
      <c r="N256" s="180" t="s">
        <v>42</v>
      </c>
      <c r="O256" s="63"/>
      <c r="P256" s="181">
        <f>O256*H256</f>
        <v>0</v>
      </c>
      <c r="Q256" s="181">
        <v>1.8480000000000001</v>
      </c>
      <c r="R256" s="181">
        <f>Q256*H256</f>
        <v>92.584800000000001</v>
      </c>
      <c r="S256" s="181">
        <v>0</v>
      </c>
      <c r="T256" s="18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83" t="s">
        <v>123</v>
      </c>
      <c r="AT256" s="183" t="s">
        <v>118</v>
      </c>
      <c r="AU256" s="183" t="s">
        <v>82</v>
      </c>
      <c r="AY256" s="16" t="s">
        <v>116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6" t="s">
        <v>79</v>
      </c>
      <c r="BK256" s="184">
        <f>ROUND(I256*H256,2)</f>
        <v>0</v>
      </c>
      <c r="BL256" s="16" t="s">
        <v>123</v>
      </c>
      <c r="BM256" s="183" t="s">
        <v>404</v>
      </c>
    </row>
    <row r="257" spans="1:65" s="2" customFormat="1" ht="11.25">
      <c r="A257" s="33"/>
      <c r="B257" s="34"/>
      <c r="C257" s="35"/>
      <c r="D257" s="185" t="s">
        <v>125</v>
      </c>
      <c r="E257" s="35"/>
      <c r="F257" s="186" t="s">
        <v>405</v>
      </c>
      <c r="G257" s="35"/>
      <c r="H257" s="35"/>
      <c r="I257" s="187"/>
      <c r="J257" s="35"/>
      <c r="K257" s="35"/>
      <c r="L257" s="38"/>
      <c r="M257" s="188"/>
      <c r="N257" s="189"/>
      <c r="O257" s="63"/>
      <c r="P257" s="63"/>
      <c r="Q257" s="63"/>
      <c r="R257" s="63"/>
      <c r="S257" s="63"/>
      <c r="T257" s="64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125</v>
      </c>
      <c r="AU257" s="16" t="s">
        <v>82</v>
      </c>
    </row>
    <row r="258" spans="1:65" s="2" customFormat="1" ht="11.25">
      <c r="A258" s="33"/>
      <c r="B258" s="34"/>
      <c r="C258" s="35"/>
      <c r="D258" s="190" t="s">
        <v>127</v>
      </c>
      <c r="E258" s="35"/>
      <c r="F258" s="191" t="s">
        <v>406</v>
      </c>
      <c r="G258" s="35"/>
      <c r="H258" s="35"/>
      <c r="I258" s="187"/>
      <c r="J258" s="35"/>
      <c r="K258" s="35"/>
      <c r="L258" s="38"/>
      <c r="M258" s="188"/>
      <c r="N258" s="189"/>
      <c r="O258" s="63"/>
      <c r="P258" s="63"/>
      <c r="Q258" s="63"/>
      <c r="R258" s="63"/>
      <c r="S258" s="63"/>
      <c r="T258" s="64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127</v>
      </c>
      <c r="AU258" s="16" t="s">
        <v>82</v>
      </c>
    </row>
    <row r="259" spans="1:65" s="2" customFormat="1" ht="19.5">
      <c r="A259" s="33"/>
      <c r="B259" s="34"/>
      <c r="C259" s="35"/>
      <c r="D259" s="185" t="s">
        <v>144</v>
      </c>
      <c r="E259" s="35"/>
      <c r="F259" s="203" t="s">
        <v>407</v>
      </c>
      <c r="G259" s="35"/>
      <c r="H259" s="35"/>
      <c r="I259" s="187"/>
      <c r="J259" s="35"/>
      <c r="K259" s="35"/>
      <c r="L259" s="38"/>
      <c r="M259" s="188"/>
      <c r="N259" s="189"/>
      <c r="O259" s="63"/>
      <c r="P259" s="63"/>
      <c r="Q259" s="63"/>
      <c r="R259" s="63"/>
      <c r="S259" s="63"/>
      <c r="T259" s="64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144</v>
      </c>
      <c r="AU259" s="16" t="s">
        <v>82</v>
      </c>
    </row>
    <row r="260" spans="1:65" s="13" customFormat="1" ht="11.25">
      <c r="B260" s="192"/>
      <c r="C260" s="193"/>
      <c r="D260" s="185" t="s">
        <v>129</v>
      </c>
      <c r="E260" s="194" t="s">
        <v>19</v>
      </c>
      <c r="F260" s="195" t="s">
        <v>408</v>
      </c>
      <c r="G260" s="193"/>
      <c r="H260" s="196">
        <v>50.1</v>
      </c>
      <c r="I260" s="197"/>
      <c r="J260" s="193"/>
      <c r="K260" s="193"/>
      <c r="L260" s="198"/>
      <c r="M260" s="199"/>
      <c r="N260" s="200"/>
      <c r="O260" s="200"/>
      <c r="P260" s="200"/>
      <c r="Q260" s="200"/>
      <c r="R260" s="200"/>
      <c r="S260" s="200"/>
      <c r="T260" s="201"/>
      <c r="AT260" s="202" t="s">
        <v>129</v>
      </c>
      <c r="AU260" s="202" t="s">
        <v>82</v>
      </c>
      <c r="AV260" s="13" t="s">
        <v>82</v>
      </c>
      <c r="AW260" s="13" t="s">
        <v>33</v>
      </c>
      <c r="AX260" s="13" t="s">
        <v>79</v>
      </c>
      <c r="AY260" s="202" t="s">
        <v>116</v>
      </c>
    </row>
    <row r="261" spans="1:65" s="2" customFormat="1" ht="16.5" customHeight="1">
      <c r="A261" s="33"/>
      <c r="B261" s="34"/>
      <c r="C261" s="172" t="s">
        <v>409</v>
      </c>
      <c r="D261" s="172" t="s">
        <v>118</v>
      </c>
      <c r="E261" s="173" t="s">
        <v>410</v>
      </c>
      <c r="F261" s="174" t="s">
        <v>411</v>
      </c>
      <c r="G261" s="175" t="s">
        <v>121</v>
      </c>
      <c r="H261" s="176">
        <v>12.85</v>
      </c>
      <c r="I261" s="177"/>
      <c r="J261" s="178">
        <f>ROUND(I261*H261,2)</f>
        <v>0</v>
      </c>
      <c r="K261" s="174" t="s">
        <v>122</v>
      </c>
      <c r="L261" s="38"/>
      <c r="M261" s="179" t="s">
        <v>19</v>
      </c>
      <c r="N261" s="180" t="s">
        <v>42</v>
      </c>
      <c r="O261" s="63"/>
      <c r="P261" s="181">
        <f>O261*H261</f>
        <v>0</v>
      </c>
      <c r="Q261" s="181">
        <v>0.74326999999999999</v>
      </c>
      <c r="R261" s="181">
        <f>Q261*H261</f>
        <v>9.5510194999999989</v>
      </c>
      <c r="S261" s="181">
        <v>0</v>
      </c>
      <c r="T261" s="18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83" t="s">
        <v>123</v>
      </c>
      <c r="AT261" s="183" t="s">
        <v>118</v>
      </c>
      <c r="AU261" s="183" t="s">
        <v>82</v>
      </c>
      <c r="AY261" s="16" t="s">
        <v>116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6" t="s">
        <v>79</v>
      </c>
      <c r="BK261" s="184">
        <f>ROUND(I261*H261,2)</f>
        <v>0</v>
      </c>
      <c r="BL261" s="16" t="s">
        <v>123</v>
      </c>
      <c r="BM261" s="183" t="s">
        <v>412</v>
      </c>
    </row>
    <row r="262" spans="1:65" s="2" customFormat="1" ht="11.25">
      <c r="A262" s="33"/>
      <c r="B262" s="34"/>
      <c r="C262" s="35"/>
      <c r="D262" s="185" t="s">
        <v>125</v>
      </c>
      <c r="E262" s="35"/>
      <c r="F262" s="186" t="s">
        <v>413</v>
      </c>
      <c r="G262" s="35"/>
      <c r="H262" s="35"/>
      <c r="I262" s="187"/>
      <c r="J262" s="35"/>
      <c r="K262" s="35"/>
      <c r="L262" s="38"/>
      <c r="M262" s="188"/>
      <c r="N262" s="189"/>
      <c r="O262" s="63"/>
      <c r="P262" s="63"/>
      <c r="Q262" s="63"/>
      <c r="R262" s="63"/>
      <c r="S262" s="63"/>
      <c r="T262" s="64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125</v>
      </c>
      <c r="AU262" s="16" t="s">
        <v>82</v>
      </c>
    </row>
    <row r="263" spans="1:65" s="2" customFormat="1" ht="11.25">
      <c r="A263" s="33"/>
      <c r="B263" s="34"/>
      <c r="C263" s="35"/>
      <c r="D263" s="190" t="s">
        <v>127</v>
      </c>
      <c r="E263" s="35"/>
      <c r="F263" s="191" t="s">
        <v>414</v>
      </c>
      <c r="G263" s="35"/>
      <c r="H263" s="35"/>
      <c r="I263" s="187"/>
      <c r="J263" s="35"/>
      <c r="K263" s="35"/>
      <c r="L263" s="38"/>
      <c r="M263" s="188"/>
      <c r="N263" s="189"/>
      <c r="O263" s="63"/>
      <c r="P263" s="63"/>
      <c r="Q263" s="63"/>
      <c r="R263" s="63"/>
      <c r="S263" s="63"/>
      <c r="T263" s="64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127</v>
      </c>
      <c r="AU263" s="16" t="s">
        <v>82</v>
      </c>
    </row>
    <row r="264" spans="1:65" s="13" customFormat="1" ht="11.25">
      <c r="B264" s="192"/>
      <c r="C264" s="193"/>
      <c r="D264" s="185" t="s">
        <v>129</v>
      </c>
      <c r="E264" s="194" t="s">
        <v>19</v>
      </c>
      <c r="F264" s="195" t="s">
        <v>386</v>
      </c>
      <c r="G264" s="193"/>
      <c r="H264" s="196">
        <v>12.85</v>
      </c>
      <c r="I264" s="197"/>
      <c r="J264" s="193"/>
      <c r="K264" s="193"/>
      <c r="L264" s="198"/>
      <c r="M264" s="199"/>
      <c r="N264" s="200"/>
      <c r="O264" s="200"/>
      <c r="P264" s="200"/>
      <c r="Q264" s="200"/>
      <c r="R264" s="200"/>
      <c r="S264" s="200"/>
      <c r="T264" s="201"/>
      <c r="AT264" s="202" t="s">
        <v>129</v>
      </c>
      <c r="AU264" s="202" t="s">
        <v>82</v>
      </c>
      <c r="AV264" s="13" t="s">
        <v>82</v>
      </c>
      <c r="AW264" s="13" t="s">
        <v>33</v>
      </c>
      <c r="AX264" s="13" t="s">
        <v>79</v>
      </c>
      <c r="AY264" s="202" t="s">
        <v>116</v>
      </c>
    </row>
    <row r="265" spans="1:65" s="12" customFormat="1" ht="22.9" customHeight="1">
      <c r="B265" s="156"/>
      <c r="C265" s="157"/>
      <c r="D265" s="158" t="s">
        <v>70</v>
      </c>
      <c r="E265" s="170" t="s">
        <v>151</v>
      </c>
      <c r="F265" s="170" t="s">
        <v>415</v>
      </c>
      <c r="G265" s="157"/>
      <c r="H265" s="157"/>
      <c r="I265" s="160"/>
      <c r="J265" s="171">
        <f>BK265</f>
        <v>0</v>
      </c>
      <c r="K265" s="157"/>
      <c r="L265" s="162"/>
      <c r="M265" s="163"/>
      <c r="N265" s="164"/>
      <c r="O265" s="164"/>
      <c r="P265" s="165">
        <f>SUM(P266:P302)</f>
        <v>0</v>
      </c>
      <c r="Q265" s="164"/>
      <c r="R265" s="165">
        <f>SUM(R266:R302)</f>
        <v>2289.5690999999993</v>
      </c>
      <c r="S265" s="164"/>
      <c r="T265" s="166">
        <f>SUM(T266:T302)</f>
        <v>0</v>
      </c>
      <c r="AR265" s="167" t="s">
        <v>79</v>
      </c>
      <c r="AT265" s="168" t="s">
        <v>70</v>
      </c>
      <c r="AU265" s="168" t="s">
        <v>79</v>
      </c>
      <c r="AY265" s="167" t="s">
        <v>116</v>
      </c>
      <c r="BK265" s="169">
        <f>SUM(BK266:BK302)</f>
        <v>0</v>
      </c>
    </row>
    <row r="266" spans="1:65" s="2" customFormat="1" ht="24.2" customHeight="1">
      <c r="A266" s="33"/>
      <c r="B266" s="34"/>
      <c r="C266" s="172" t="s">
        <v>416</v>
      </c>
      <c r="D266" s="172" t="s">
        <v>118</v>
      </c>
      <c r="E266" s="173" t="s">
        <v>417</v>
      </c>
      <c r="F266" s="174" t="s">
        <v>418</v>
      </c>
      <c r="G266" s="175" t="s">
        <v>121</v>
      </c>
      <c r="H266" s="176">
        <v>3136.68</v>
      </c>
      <c r="I266" s="177"/>
      <c r="J266" s="178">
        <f>ROUND(I266*H266,2)</f>
        <v>0</v>
      </c>
      <c r="K266" s="174" t="s">
        <v>122</v>
      </c>
      <c r="L266" s="38"/>
      <c r="M266" s="179" t="s">
        <v>19</v>
      </c>
      <c r="N266" s="180" t="s">
        <v>42</v>
      </c>
      <c r="O266" s="63"/>
      <c r="P266" s="181">
        <f>O266*H266</f>
        <v>0</v>
      </c>
      <c r="Q266" s="181">
        <v>0</v>
      </c>
      <c r="R266" s="181">
        <f>Q266*H266</f>
        <v>0</v>
      </c>
      <c r="S266" s="181">
        <v>0</v>
      </c>
      <c r="T266" s="18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83" t="s">
        <v>123</v>
      </c>
      <c r="AT266" s="183" t="s">
        <v>118</v>
      </c>
      <c r="AU266" s="183" t="s">
        <v>82</v>
      </c>
      <c r="AY266" s="16" t="s">
        <v>116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16" t="s">
        <v>79</v>
      </c>
      <c r="BK266" s="184">
        <f>ROUND(I266*H266,2)</f>
        <v>0</v>
      </c>
      <c r="BL266" s="16" t="s">
        <v>123</v>
      </c>
      <c r="BM266" s="183" t="s">
        <v>419</v>
      </c>
    </row>
    <row r="267" spans="1:65" s="2" customFormat="1" ht="29.25">
      <c r="A267" s="33"/>
      <c r="B267" s="34"/>
      <c r="C267" s="35"/>
      <c r="D267" s="185" t="s">
        <v>125</v>
      </c>
      <c r="E267" s="35"/>
      <c r="F267" s="186" t="s">
        <v>420</v>
      </c>
      <c r="G267" s="35"/>
      <c r="H267" s="35"/>
      <c r="I267" s="187"/>
      <c r="J267" s="35"/>
      <c r="K267" s="35"/>
      <c r="L267" s="38"/>
      <c r="M267" s="188"/>
      <c r="N267" s="189"/>
      <c r="O267" s="63"/>
      <c r="P267" s="63"/>
      <c r="Q267" s="63"/>
      <c r="R267" s="63"/>
      <c r="S267" s="63"/>
      <c r="T267" s="64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125</v>
      </c>
      <c r="AU267" s="16" t="s">
        <v>82</v>
      </c>
    </row>
    <row r="268" spans="1:65" s="2" customFormat="1" ht="11.25">
      <c r="A268" s="33"/>
      <c r="B268" s="34"/>
      <c r="C268" s="35"/>
      <c r="D268" s="190" t="s">
        <v>127</v>
      </c>
      <c r="E268" s="35"/>
      <c r="F268" s="191" t="s">
        <v>421</v>
      </c>
      <c r="G268" s="35"/>
      <c r="H268" s="35"/>
      <c r="I268" s="187"/>
      <c r="J268" s="35"/>
      <c r="K268" s="35"/>
      <c r="L268" s="38"/>
      <c r="M268" s="188"/>
      <c r="N268" s="189"/>
      <c r="O268" s="63"/>
      <c r="P268" s="63"/>
      <c r="Q268" s="63"/>
      <c r="R268" s="63"/>
      <c r="S268" s="63"/>
      <c r="T268" s="64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127</v>
      </c>
      <c r="AU268" s="16" t="s">
        <v>82</v>
      </c>
    </row>
    <row r="269" spans="1:65" s="13" customFormat="1" ht="11.25">
      <c r="B269" s="192"/>
      <c r="C269" s="193"/>
      <c r="D269" s="185" t="s">
        <v>129</v>
      </c>
      <c r="E269" s="194" t="s">
        <v>19</v>
      </c>
      <c r="F269" s="195" t="s">
        <v>422</v>
      </c>
      <c r="G269" s="193"/>
      <c r="H269" s="196">
        <v>2886.48</v>
      </c>
      <c r="I269" s="197"/>
      <c r="J269" s="193"/>
      <c r="K269" s="193"/>
      <c r="L269" s="198"/>
      <c r="M269" s="199"/>
      <c r="N269" s="200"/>
      <c r="O269" s="200"/>
      <c r="P269" s="200"/>
      <c r="Q269" s="200"/>
      <c r="R269" s="200"/>
      <c r="S269" s="200"/>
      <c r="T269" s="201"/>
      <c r="AT269" s="202" t="s">
        <v>129</v>
      </c>
      <c r="AU269" s="202" t="s">
        <v>82</v>
      </c>
      <c r="AV269" s="13" t="s">
        <v>82</v>
      </c>
      <c r="AW269" s="13" t="s">
        <v>33</v>
      </c>
      <c r="AX269" s="13" t="s">
        <v>71</v>
      </c>
      <c r="AY269" s="202" t="s">
        <v>116</v>
      </c>
    </row>
    <row r="270" spans="1:65" s="13" customFormat="1" ht="11.25">
      <c r="B270" s="192"/>
      <c r="C270" s="193"/>
      <c r="D270" s="185" t="s">
        <v>129</v>
      </c>
      <c r="E270" s="194" t="s">
        <v>19</v>
      </c>
      <c r="F270" s="195" t="s">
        <v>323</v>
      </c>
      <c r="G270" s="193"/>
      <c r="H270" s="196">
        <v>250.2</v>
      </c>
      <c r="I270" s="197"/>
      <c r="J270" s="193"/>
      <c r="K270" s="193"/>
      <c r="L270" s="198"/>
      <c r="M270" s="199"/>
      <c r="N270" s="200"/>
      <c r="O270" s="200"/>
      <c r="P270" s="200"/>
      <c r="Q270" s="200"/>
      <c r="R270" s="200"/>
      <c r="S270" s="200"/>
      <c r="T270" s="201"/>
      <c r="AT270" s="202" t="s">
        <v>129</v>
      </c>
      <c r="AU270" s="202" t="s">
        <v>82</v>
      </c>
      <c r="AV270" s="13" t="s">
        <v>82</v>
      </c>
      <c r="AW270" s="13" t="s">
        <v>33</v>
      </c>
      <c r="AX270" s="13" t="s">
        <v>71</v>
      </c>
      <c r="AY270" s="202" t="s">
        <v>116</v>
      </c>
    </row>
    <row r="271" spans="1:65" s="2" customFormat="1" ht="16.5" customHeight="1">
      <c r="A271" s="33"/>
      <c r="B271" s="34"/>
      <c r="C271" s="204" t="s">
        <v>423</v>
      </c>
      <c r="D271" s="204" t="s">
        <v>240</v>
      </c>
      <c r="E271" s="205" t="s">
        <v>424</v>
      </c>
      <c r="F271" s="206" t="s">
        <v>425</v>
      </c>
      <c r="G271" s="207" t="s">
        <v>243</v>
      </c>
      <c r="H271" s="208">
        <v>138.642</v>
      </c>
      <c r="I271" s="209"/>
      <c r="J271" s="210">
        <f>ROUND(I271*H271,2)</f>
        <v>0</v>
      </c>
      <c r="K271" s="206" t="s">
        <v>122</v>
      </c>
      <c r="L271" s="211"/>
      <c r="M271" s="212" t="s">
        <v>19</v>
      </c>
      <c r="N271" s="213" t="s">
        <v>42</v>
      </c>
      <c r="O271" s="63"/>
      <c r="P271" s="181">
        <f>O271*H271</f>
        <v>0</v>
      </c>
      <c r="Q271" s="181">
        <v>1</v>
      </c>
      <c r="R271" s="181">
        <f>Q271*H271</f>
        <v>138.642</v>
      </c>
      <c r="S271" s="181">
        <v>0</v>
      </c>
      <c r="T271" s="182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83" t="s">
        <v>169</v>
      </c>
      <c r="AT271" s="183" t="s">
        <v>240</v>
      </c>
      <c r="AU271" s="183" t="s">
        <v>82</v>
      </c>
      <c r="AY271" s="16" t="s">
        <v>116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16" t="s">
        <v>79</v>
      </c>
      <c r="BK271" s="184">
        <f>ROUND(I271*H271,2)</f>
        <v>0</v>
      </c>
      <c r="BL271" s="16" t="s">
        <v>123</v>
      </c>
      <c r="BM271" s="183" t="s">
        <v>426</v>
      </c>
    </row>
    <row r="272" spans="1:65" s="2" customFormat="1" ht="11.25">
      <c r="A272" s="33"/>
      <c r="B272" s="34"/>
      <c r="C272" s="35"/>
      <c r="D272" s="185" t="s">
        <v>125</v>
      </c>
      <c r="E272" s="35"/>
      <c r="F272" s="186" t="s">
        <v>425</v>
      </c>
      <c r="G272" s="35"/>
      <c r="H272" s="35"/>
      <c r="I272" s="187"/>
      <c r="J272" s="35"/>
      <c r="K272" s="35"/>
      <c r="L272" s="38"/>
      <c r="M272" s="188"/>
      <c r="N272" s="189"/>
      <c r="O272" s="63"/>
      <c r="P272" s="63"/>
      <c r="Q272" s="63"/>
      <c r="R272" s="63"/>
      <c r="S272" s="63"/>
      <c r="T272" s="64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125</v>
      </c>
      <c r="AU272" s="16" t="s">
        <v>82</v>
      </c>
    </row>
    <row r="273" spans="1:65" s="13" customFormat="1" ht="11.25">
      <c r="B273" s="192"/>
      <c r="C273" s="193"/>
      <c r="D273" s="185" t="s">
        <v>129</v>
      </c>
      <c r="E273" s="194" t="s">
        <v>19</v>
      </c>
      <c r="F273" s="195" t="s">
        <v>427</v>
      </c>
      <c r="G273" s="193"/>
      <c r="H273" s="196">
        <v>138.642</v>
      </c>
      <c r="I273" s="197"/>
      <c r="J273" s="193"/>
      <c r="K273" s="193"/>
      <c r="L273" s="198"/>
      <c r="M273" s="199"/>
      <c r="N273" s="200"/>
      <c r="O273" s="200"/>
      <c r="P273" s="200"/>
      <c r="Q273" s="200"/>
      <c r="R273" s="200"/>
      <c r="S273" s="200"/>
      <c r="T273" s="201"/>
      <c r="AT273" s="202" t="s">
        <v>129</v>
      </c>
      <c r="AU273" s="202" t="s">
        <v>82</v>
      </c>
      <c r="AV273" s="13" t="s">
        <v>82</v>
      </c>
      <c r="AW273" s="13" t="s">
        <v>33</v>
      </c>
      <c r="AX273" s="13" t="s">
        <v>79</v>
      </c>
      <c r="AY273" s="202" t="s">
        <v>116</v>
      </c>
    </row>
    <row r="274" spans="1:65" s="2" customFormat="1" ht="16.5" customHeight="1">
      <c r="A274" s="33"/>
      <c r="B274" s="34"/>
      <c r="C274" s="172" t="s">
        <v>428</v>
      </c>
      <c r="D274" s="172" t="s">
        <v>118</v>
      </c>
      <c r="E274" s="173" t="s">
        <v>429</v>
      </c>
      <c r="F274" s="174" t="s">
        <v>430</v>
      </c>
      <c r="G274" s="175" t="s">
        <v>121</v>
      </c>
      <c r="H274" s="176">
        <v>6059.9</v>
      </c>
      <c r="I274" s="177"/>
      <c r="J274" s="178">
        <f>ROUND(I274*H274,2)</f>
        <v>0</v>
      </c>
      <c r="K274" s="174" t="s">
        <v>122</v>
      </c>
      <c r="L274" s="38"/>
      <c r="M274" s="179" t="s">
        <v>19</v>
      </c>
      <c r="N274" s="180" t="s">
        <v>42</v>
      </c>
      <c r="O274" s="63"/>
      <c r="P274" s="181">
        <f>O274*H274</f>
        <v>0</v>
      </c>
      <c r="Q274" s="181">
        <v>0.34499999999999997</v>
      </c>
      <c r="R274" s="181">
        <f>Q274*H274</f>
        <v>2090.6654999999996</v>
      </c>
      <c r="S274" s="181">
        <v>0</v>
      </c>
      <c r="T274" s="182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83" t="s">
        <v>123</v>
      </c>
      <c r="AT274" s="183" t="s">
        <v>118</v>
      </c>
      <c r="AU274" s="183" t="s">
        <v>82</v>
      </c>
      <c r="AY274" s="16" t="s">
        <v>116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6" t="s">
        <v>79</v>
      </c>
      <c r="BK274" s="184">
        <f>ROUND(I274*H274,2)</f>
        <v>0</v>
      </c>
      <c r="BL274" s="16" t="s">
        <v>123</v>
      </c>
      <c r="BM274" s="183" t="s">
        <v>431</v>
      </c>
    </row>
    <row r="275" spans="1:65" s="2" customFormat="1" ht="11.25">
      <c r="A275" s="33"/>
      <c r="B275" s="34"/>
      <c r="C275" s="35"/>
      <c r="D275" s="185" t="s">
        <v>125</v>
      </c>
      <c r="E275" s="35"/>
      <c r="F275" s="186" t="s">
        <v>432</v>
      </c>
      <c r="G275" s="35"/>
      <c r="H275" s="35"/>
      <c r="I275" s="187"/>
      <c r="J275" s="35"/>
      <c r="K275" s="35"/>
      <c r="L275" s="38"/>
      <c r="M275" s="188"/>
      <c r="N275" s="189"/>
      <c r="O275" s="63"/>
      <c r="P275" s="63"/>
      <c r="Q275" s="63"/>
      <c r="R275" s="63"/>
      <c r="S275" s="63"/>
      <c r="T275" s="64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125</v>
      </c>
      <c r="AU275" s="16" t="s">
        <v>82</v>
      </c>
    </row>
    <row r="276" spans="1:65" s="2" customFormat="1" ht="11.25">
      <c r="A276" s="33"/>
      <c r="B276" s="34"/>
      <c r="C276" s="35"/>
      <c r="D276" s="190" t="s">
        <v>127</v>
      </c>
      <c r="E276" s="35"/>
      <c r="F276" s="191" t="s">
        <v>433</v>
      </c>
      <c r="G276" s="35"/>
      <c r="H276" s="35"/>
      <c r="I276" s="187"/>
      <c r="J276" s="35"/>
      <c r="K276" s="35"/>
      <c r="L276" s="38"/>
      <c r="M276" s="188"/>
      <c r="N276" s="189"/>
      <c r="O276" s="63"/>
      <c r="P276" s="63"/>
      <c r="Q276" s="63"/>
      <c r="R276" s="63"/>
      <c r="S276" s="63"/>
      <c r="T276" s="64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127</v>
      </c>
      <c r="AU276" s="16" t="s">
        <v>82</v>
      </c>
    </row>
    <row r="277" spans="1:65" s="13" customFormat="1" ht="11.25">
      <c r="B277" s="192"/>
      <c r="C277" s="193"/>
      <c r="D277" s="185" t="s">
        <v>129</v>
      </c>
      <c r="E277" s="194" t="s">
        <v>19</v>
      </c>
      <c r="F277" s="195" t="s">
        <v>434</v>
      </c>
      <c r="G277" s="193"/>
      <c r="H277" s="196">
        <v>5559.5</v>
      </c>
      <c r="I277" s="197"/>
      <c r="J277" s="193"/>
      <c r="K277" s="193"/>
      <c r="L277" s="198"/>
      <c r="M277" s="199"/>
      <c r="N277" s="200"/>
      <c r="O277" s="200"/>
      <c r="P277" s="200"/>
      <c r="Q277" s="200"/>
      <c r="R277" s="200"/>
      <c r="S277" s="200"/>
      <c r="T277" s="201"/>
      <c r="AT277" s="202" t="s">
        <v>129</v>
      </c>
      <c r="AU277" s="202" t="s">
        <v>82</v>
      </c>
      <c r="AV277" s="13" t="s">
        <v>82</v>
      </c>
      <c r="AW277" s="13" t="s">
        <v>33</v>
      </c>
      <c r="AX277" s="13" t="s">
        <v>71</v>
      </c>
      <c r="AY277" s="202" t="s">
        <v>116</v>
      </c>
    </row>
    <row r="278" spans="1:65" s="13" customFormat="1" ht="11.25">
      <c r="B278" s="192"/>
      <c r="C278" s="193"/>
      <c r="D278" s="185" t="s">
        <v>129</v>
      </c>
      <c r="E278" s="194" t="s">
        <v>19</v>
      </c>
      <c r="F278" s="195" t="s">
        <v>435</v>
      </c>
      <c r="G278" s="193"/>
      <c r="H278" s="196">
        <v>500.4</v>
      </c>
      <c r="I278" s="197"/>
      <c r="J278" s="193"/>
      <c r="K278" s="193"/>
      <c r="L278" s="198"/>
      <c r="M278" s="199"/>
      <c r="N278" s="200"/>
      <c r="O278" s="200"/>
      <c r="P278" s="200"/>
      <c r="Q278" s="200"/>
      <c r="R278" s="200"/>
      <c r="S278" s="200"/>
      <c r="T278" s="201"/>
      <c r="AT278" s="202" t="s">
        <v>129</v>
      </c>
      <c r="AU278" s="202" t="s">
        <v>82</v>
      </c>
      <c r="AV278" s="13" t="s">
        <v>82</v>
      </c>
      <c r="AW278" s="13" t="s">
        <v>33</v>
      </c>
      <c r="AX278" s="13" t="s">
        <v>71</v>
      </c>
      <c r="AY278" s="202" t="s">
        <v>116</v>
      </c>
    </row>
    <row r="279" spans="1:65" s="2" customFormat="1" ht="16.5" customHeight="1">
      <c r="A279" s="33"/>
      <c r="B279" s="34"/>
      <c r="C279" s="172" t="s">
        <v>436</v>
      </c>
      <c r="D279" s="172" t="s">
        <v>118</v>
      </c>
      <c r="E279" s="173" t="s">
        <v>437</v>
      </c>
      <c r="F279" s="174" t="s">
        <v>438</v>
      </c>
      <c r="G279" s="175" t="s">
        <v>121</v>
      </c>
      <c r="H279" s="176">
        <v>2392.2719999999999</v>
      </c>
      <c r="I279" s="177"/>
      <c r="J279" s="178">
        <f>ROUND(I279*H279,2)</f>
        <v>0</v>
      </c>
      <c r="K279" s="174" t="s">
        <v>122</v>
      </c>
      <c r="L279" s="38"/>
      <c r="M279" s="179" t="s">
        <v>19</v>
      </c>
      <c r="N279" s="180" t="s">
        <v>42</v>
      </c>
      <c r="O279" s="63"/>
      <c r="P279" s="181">
        <f>O279*H279</f>
        <v>0</v>
      </c>
      <c r="Q279" s="181">
        <v>0</v>
      </c>
      <c r="R279" s="181">
        <f>Q279*H279</f>
        <v>0</v>
      </c>
      <c r="S279" s="181">
        <v>0</v>
      </c>
      <c r="T279" s="18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83" t="s">
        <v>123</v>
      </c>
      <c r="AT279" s="183" t="s">
        <v>118</v>
      </c>
      <c r="AU279" s="183" t="s">
        <v>82</v>
      </c>
      <c r="AY279" s="16" t="s">
        <v>116</v>
      </c>
      <c r="BE279" s="184">
        <f>IF(N279="základní",J279,0)</f>
        <v>0</v>
      </c>
      <c r="BF279" s="184">
        <f>IF(N279="snížená",J279,0)</f>
        <v>0</v>
      </c>
      <c r="BG279" s="184">
        <f>IF(N279="zákl. přenesená",J279,0)</f>
        <v>0</v>
      </c>
      <c r="BH279" s="184">
        <f>IF(N279="sníž. přenesená",J279,0)</f>
        <v>0</v>
      </c>
      <c r="BI279" s="184">
        <f>IF(N279="nulová",J279,0)</f>
        <v>0</v>
      </c>
      <c r="BJ279" s="16" t="s">
        <v>79</v>
      </c>
      <c r="BK279" s="184">
        <f>ROUND(I279*H279,2)</f>
        <v>0</v>
      </c>
      <c r="BL279" s="16" t="s">
        <v>123</v>
      </c>
      <c r="BM279" s="183" t="s">
        <v>439</v>
      </c>
    </row>
    <row r="280" spans="1:65" s="2" customFormat="1" ht="19.5">
      <c r="A280" s="33"/>
      <c r="B280" s="34"/>
      <c r="C280" s="35"/>
      <c r="D280" s="185" t="s">
        <v>125</v>
      </c>
      <c r="E280" s="35"/>
      <c r="F280" s="186" t="s">
        <v>440</v>
      </c>
      <c r="G280" s="35"/>
      <c r="H280" s="35"/>
      <c r="I280" s="187"/>
      <c r="J280" s="35"/>
      <c r="K280" s="35"/>
      <c r="L280" s="38"/>
      <c r="M280" s="188"/>
      <c r="N280" s="189"/>
      <c r="O280" s="63"/>
      <c r="P280" s="63"/>
      <c r="Q280" s="63"/>
      <c r="R280" s="63"/>
      <c r="S280" s="63"/>
      <c r="T280" s="64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125</v>
      </c>
      <c r="AU280" s="16" t="s">
        <v>82</v>
      </c>
    </row>
    <row r="281" spans="1:65" s="2" customFormat="1" ht="11.25">
      <c r="A281" s="33"/>
      <c r="B281" s="34"/>
      <c r="C281" s="35"/>
      <c r="D281" s="190" t="s">
        <v>127</v>
      </c>
      <c r="E281" s="35"/>
      <c r="F281" s="191" t="s">
        <v>441</v>
      </c>
      <c r="G281" s="35"/>
      <c r="H281" s="35"/>
      <c r="I281" s="187"/>
      <c r="J281" s="35"/>
      <c r="K281" s="35"/>
      <c r="L281" s="38"/>
      <c r="M281" s="188"/>
      <c r="N281" s="189"/>
      <c r="O281" s="63"/>
      <c r="P281" s="63"/>
      <c r="Q281" s="63"/>
      <c r="R281" s="63"/>
      <c r="S281" s="63"/>
      <c r="T281" s="64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127</v>
      </c>
      <c r="AU281" s="16" t="s">
        <v>82</v>
      </c>
    </row>
    <row r="282" spans="1:65" s="13" customFormat="1" ht="11.25">
      <c r="B282" s="192"/>
      <c r="C282" s="193"/>
      <c r="D282" s="185" t="s">
        <v>129</v>
      </c>
      <c r="E282" s="194" t="s">
        <v>19</v>
      </c>
      <c r="F282" s="195" t="s">
        <v>442</v>
      </c>
      <c r="G282" s="193"/>
      <c r="H282" s="196">
        <v>2142.0720000000001</v>
      </c>
      <c r="I282" s="197"/>
      <c r="J282" s="193"/>
      <c r="K282" s="193"/>
      <c r="L282" s="198"/>
      <c r="M282" s="199"/>
      <c r="N282" s="200"/>
      <c r="O282" s="200"/>
      <c r="P282" s="200"/>
      <c r="Q282" s="200"/>
      <c r="R282" s="200"/>
      <c r="S282" s="200"/>
      <c r="T282" s="201"/>
      <c r="AT282" s="202" t="s">
        <v>129</v>
      </c>
      <c r="AU282" s="202" t="s">
        <v>82</v>
      </c>
      <c r="AV282" s="13" t="s">
        <v>82</v>
      </c>
      <c r="AW282" s="13" t="s">
        <v>33</v>
      </c>
      <c r="AX282" s="13" t="s">
        <v>71</v>
      </c>
      <c r="AY282" s="202" t="s">
        <v>116</v>
      </c>
    </row>
    <row r="283" spans="1:65" s="13" customFormat="1" ht="11.25">
      <c r="B283" s="192"/>
      <c r="C283" s="193"/>
      <c r="D283" s="185" t="s">
        <v>129</v>
      </c>
      <c r="E283" s="194" t="s">
        <v>19</v>
      </c>
      <c r="F283" s="195" t="s">
        <v>323</v>
      </c>
      <c r="G283" s="193"/>
      <c r="H283" s="196">
        <v>250.2</v>
      </c>
      <c r="I283" s="197"/>
      <c r="J283" s="193"/>
      <c r="K283" s="193"/>
      <c r="L283" s="198"/>
      <c r="M283" s="199"/>
      <c r="N283" s="200"/>
      <c r="O283" s="200"/>
      <c r="P283" s="200"/>
      <c r="Q283" s="200"/>
      <c r="R283" s="200"/>
      <c r="S283" s="200"/>
      <c r="T283" s="201"/>
      <c r="AT283" s="202" t="s">
        <v>129</v>
      </c>
      <c r="AU283" s="202" t="s">
        <v>82</v>
      </c>
      <c r="AV283" s="13" t="s">
        <v>82</v>
      </c>
      <c r="AW283" s="13" t="s">
        <v>33</v>
      </c>
      <c r="AX283" s="13" t="s">
        <v>71</v>
      </c>
      <c r="AY283" s="202" t="s">
        <v>116</v>
      </c>
    </row>
    <row r="284" spans="1:65" s="2" customFormat="1" ht="16.5" customHeight="1">
      <c r="A284" s="33"/>
      <c r="B284" s="34"/>
      <c r="C284" s="172" t="s">
        <v>443</v>
      </c>
      <c r="D284" s="172" t="s">
        <v>118</v>
      </c>
      <c r="E284" s="173" t="s">
        <v>444</v>
      </c>
      <c r="F284" s="174" t="s">
        <v>445</v>
      </c>
      <c r="G284" s="175" t="s">
        <v>121</v>
      </c>
      <c r="H284" s="176">
        <v>253.2</v>
      </c>
      <c r="I284" s="177"/>
      <c r="J284" s="178">
        <f>ROUND(I284*H284,2)</f>
        <v>0</v>
      </c>
      <c r="K284" s="174" t="s">
        <v>122</v>
      </c>
      <c r="L284" s="38"/>
      <c r="M284" s="179" t="s">
        <v>19</v>
      </c>
      <c r="N284" s="180" t="s">
        <v>42</v>
      </c>
      <c r="O284" s="63"/>
      <c r="P284" s="181">
        <f>O284*H284</f>
        <v>0</v>
      </c>
      <c r="Q284" s="181">
        <v>0.23799999999999999</v>
      </c>
      <c r="R284" s="181">
        <f>Q284*H284</f>
        <v>60.261599999999994</v>
      </c>
      <c r="S284" s="181">
        <v>0</v>
      </c>
      <c r="T284" s="18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83" t="s">
        <v>123</v>
      </c>
      <c r="AT284" s="183" t="s">
        <v>118</v>
      </c>
      <c r="AU284" s="183" t="s">
        <v>82</v>
      </c>
      <c r="AY284" s="16" t="s">
        <v>116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6" t="s">
        <v>79</v>
      </c>
      <c r="BK284" s="184">
        <f>ROUND(I284*H284,2)</f>
        <v>0</v>
      </c>
      <c r="BL284" s="16" t="s">
        <v>123</v>
      </c>
      <c r="BM284" s="183" t="s">
        <v>446</v>
      </c>
    </row>
    <row r="285" spans="1:65" s="2" customFormat="1" ht="11.25">
      <c r="A285" s="33"/>
      <c r="B285" s="34"/>
      <c r="C285" s="35"/>
      <c r="D285" s="185" t="s">
        <v>125</v>
      </c>
      <c r="E285" s="35"/>
      <c r="F285" s="186" t="s">
        <v>447</v>
      </c>
      <c r="G285" s="35"/>
      <c r="H285" s="35"/>
      <c r="I285" s="187"/>
      <c r="J285" s="35"/>
      <c r="K285" s="35"/>
      <c r="L285" s="38"/>
      <c r="M285" s="188"/>
      <c r="N285" s="189"/>
      <c r="O285" s="63"/>
      <c r="P285" s="63"/>
      <c r="Q285" s="63"/>
      <c r="R285" s="63"/>
      <c r="S285" s="63"/>
      <c r="T285" s="64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125</v>
      </c>
      <c r="AU285" s="16" t="s">
        <v>82</v>
      </c>
    </row>
    <row r="286" spans="1:65" s="2" customFormat="1" ht="11.25">
      <c r="A286" s="33"/>
      <c r="B286" s="34"/>
      <c r="C286" s="35"/>
      <c r="D286" s="190" t="s">
        <v>127</v>
      </c>
      <c r="E286" s="35"/>
      <c r="F286" s="191" t="s">
        <v>448</v>
      </c>
      <c r="G286" s="35"/>
      <c r="H286" s="35"/>
      <c r="I286" s="187"/>
      <c r="J286" s="35"/>
      <c r="K286" s="35"/>
      <c r="L286" s="38"/>
      <c r="M286" s="188"/>
      <c r="N286" s="189"/>
      <c r="O286" s="63"/>
      <c r="P286" s="63"/>
      <c r="Q286" s="63"/>
      <c r="R286" s="63"/>
      <c r="S286" s="63"/>
      <c r="T286" s="64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127</v>
      </c>
      <c r="AU286" s="16" t="s">
        <v>82</v>
      </c>
    </row>
    <row r="287" spans="1:65" s="13" customFormat="1" ht="11.25">
      <c r="B287" s="192"/>
      <c r="C287" s="193"/>
      <c r="D287" s="185" t="s">
        <v>129</v>
      </c>
      <c r="E287" s="194" t="s">
        <v>19</v>
      </c>
      <c r="F287" s="195" t="s">
        <v>449</v>
      </c>
      <c r="G287" s="193"/>
      <c r="H287" s="196">
        <v>253.2</v>
      </c>
      <c r="I287" s="197"/>
      <c r="J287" s="193"/>
      <c r="K287" s="193"/>
      <c r="L287" s="198"/>
      <c r="M287" s="199"/>
      <c r="N287" s="200"/>
      <c r="O287" s="200"/>
      <c r="P287" s="200"/>
      <c r="Q287" s="200"/>
      <c r="R287" s="200"/>
      <c r="S287" s="200"/>
      <c r="T287" s="201"/>
      <c r="AT287" s="202" t="s">
        <v>129</v>
      </c>
      <c r="AU287" s="202" t="s">
        <v>82</v>
      </c>
      <c r="AV287" s="13" t="s">
        <v>82</v>
      </c>
      <c r="AW287" s="13" t="s">
        <v>33</v>
      </c>
      <c r="AX287" s="13" t="s">
        <v>79</v>
      </c>
      <c r="AY287" s="202" t="s">
        <v>116</v>
      </c>
    </row>
    <row r="288" spans="1:65" s="2" customFormat="1" ht="16.5" customHeight="1">
      <c r="A288" s="33"/>
      <c r="B288" s="34"/>
      <c r="C288" s="172" t="s">
        <v>450</v>
      </c>
      <c r="D288" s="172" t="s">
        <v>118</v>
      </c>
      <c r="E288" s="173" t="s">
        <v>451</v>
      </c>
      <c r="F288" s="174" t="s">
        <v>452</v>
      </c>
      <c r="G288" s="175" t="s">
        <v>121</v>
      </c>
      <c r="H288" s="176">
        <v>2615.0880000000002</v>
      </c>
      <c r="I288" s="177"/>
      <c r="J288" s="178">
        <f>ROUND(I288*H288,2)</f>
        <v>0</v>
      </c>
      <c r="K288" s="174" t="s">
        <v>122</v>
      </c>
      <c r="L288" s="38"/>
      <c r="M288" s="179" t="s">
        <v>19</v>
      </c>
      <c r="N288" s="180" t="s">
        <v>42</v>
      </c>
      <c r="O288" s="63"/>
      <c r="P288" s="181">
        <f>O288*H288</f>
        <v>0</v>
      </c>
      <c r="Q288" s="181">
        <v>0</v>
      </c>
      <c r="R288" s="181">
        <f>Q288*H288</f>
        <v>0</v>
      </c>
      <c r="S288" s="181">
        <v>0</v>
      </c>
      <c r="T288" s="182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83" t="s">
        <v>123</v>
      </c>
      <c r="AT288" s="183" t="s">
        <v>118</v>
      </c>
      <c r="AU288" s="183" t="s">
        <v>82</v>
      </c>
      <c r="AY288" s="16" t="s">
        <v>116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6" t="s">
        <v>79</v>
      </c>
      <c r="BK288" s="184">
        <f>ROUND(I288*H288,2)</f>
        <v>0</v>
      </c>
      <c r="BL288" s="16" t="s">
        <v>123</v>
      </c>
      <c r="BM288" s="183" t="s">
        <v>453</v>
      </c>
    </row>
    <row r="289" spans="1:65" s="2" customFormat="1" ht="11.25">
      <c r="A289" s="33"/>
      <c r="B289" s="34"/>
      <c r="C289" s="35"/>
      <c r="D289" s="185" t="s">
        <v>125</v>
      </c>
      <c r="E289" s="35"/>
      <c r="F289" s="186" t="s">
        <v>454</v>
      </c>
      <c r="G289" s="35"/>
      <c r="H289" s="35"/>
      <c r="I289" s="187"/>
      <c r="J289" s="35"/>
      <c r="K289" s="35"/>
      <c r="L289" s="38"/>
      <c r="M289" s="188"/>
      <c r="N289" s="189"/>
      <c r="O289" s="63"/>
      <c r="P289" s="63"/>
      <c r="Q289" s="63"/>
      <c r="R289" s="63"/>
      <c r="S289" s="63"/>
      <c r="T289" s="64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6" t="s">
        <v>125</v>
      </c>
      <c r="AU289" s="16" t="s">
        <v>82</v>
      </c>
    </row>
    <row r="290" spans="1:65" s="2" customFormat="1" ht="11.25">
      <c r="A290" s="33"/>
      <c r="B290" s="34"/>
      <c r="C290" s="35"/>
      <c r="D290" s="190" t="s">
        <v>127</v>
      </c>
      <c r="E290" s="35"/>
      <c r="F290" s="191" t="s">
        <v>455</v>
      </c>
      <c r="G290" s="35"/>
      <c r="H290" s="35"/>
      <c r="I290" s="187"/>
      <c r="J290" s="35"/>
      <c r="K290" s="35"/>
      <c r="L290" s="38"/>
      <c r="M290" s="188"/>
      <c r="N290" s="189"/>
      <c r="O290" s="63"/>
      <c r="P290" s="63"/>
      <c r="Q290" s="63"/>
      <c r="R290" s="63"/>
      <c r="S290" s="63"/>
      <c r="T290" s="64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127</v>
      </c>
      <c r="AU290" s="16" t="s">
        <v>82</v>
      </c>
    </row>
    <row r="291" spans="1:65" s="13" customFormat="1" ht="11.25">
      <c r="B291" s="192"/>
      <c r="C291" s="193"/>
      <c r="D291" s="185" t="s">
        <v>129</v>
      </c>
      <c r="E291" s="194" t="s">
        <v>19</v>
      </c>
      <c r="F291" s="195" t="s">
        <v>456</v>
      </c>
      <c r="G291" s="193"/>
      <c r="H291" s="196">
        <v>2364.8879999999999</v>
      </c>
      <c r="I291" s="197"/>
      <c r="J291" s="193"/>
      <c r="K291" s="193"/>
      <c r="L291" s="198"/>
      <c r="M291" s="199"/>
      <c r="N291" s="200"/>
      <c r="O291" s="200"/>
      <c r="P291" s="200"/>
      <c r="Q291" s="200"/>
      <c r="R291" s="200"/>
      <c r="S291" s="200"/>
      <c r="T291" s="201"/>
      <c r="AT291" s="202" t="s">
        <v>129</v>
      </c>
      <c r="AU291" s="202" t="s">
        <v>82</v>
      </c>
      <c r="AV291" s="13" t="s">
        <v>82</v>
      </c>
      <c r="AW291" s="13" t="s">
        <v>33</v>
      </c>
      <c r="AX291" s="13" t="s">
        <v>71</v>
      </c>
      <c r="AY291" s="202" t="s">
        <v>116</v>
      </c>
    </row>
    <row r="292" spans="1:65" s="13" customFormat="1" ht="11.25">
      <c r="B292" s="192"/>
      <c r="C292" s="193"/>
      <c r="D292" s="185" t="s">
        <v>129</v>
      </c>
      <c r="E292" s="194" t="s">
        <v>19</v>
      </c>
      <c r="F292" s="195" t="s">
        <v>323</v>
      </c>
      <c r="G292" s="193"/>
      <c r="H292" s="196">
        <v>250.2</v>
      </c>
      <c r="I292" s="197"/>
      <c r="J292" s="193"/>
      <c r="K292" s="193"/>
      <c r="L292" s="198"/>
      <c r="M292" s="199"/>
      <c r="N292" s="200"/>
      <c r="O292" s="200"/>
      <c r="P292" s="200"/>
      <c r="Q292" s="200"/>
      <c r="R292" s="200"/>
      <c r="S292" s="200"/>
      <c r="T292" s="201"/>
      <c r="AT292" s="202" t="s">
        <v>129</v>
      </c>
      <c r="AU292" s="202" t="s">
        <v>82</v>
      </c>
      <c r="AV292" s="13" t="s">
        <v>82</v>
      </c>
      <c r="AW292" s="13" t="s">
        <v>33</v>
      </c>
      <c r="AX292" s="13" t="s">
        <v>71</v>
      </c>
      <c r="AY292" s="202" t="s">
        <v>116</v>
      </c>
    </row>
    <row r="293" spans="1:65" s="2" customFormat="1" ht="16.5" customHeight="1">
      <c r="A293" s="33"/>
      <c r="B293" s="34"/>
      <c r="C293" s="172" t="s">
        <v>457</v>
      </c>
      <c r="D293" s="172" t="s">
        <v>118</v>
      </c>
      <c r="E293" s="173" t="s">
        <v>458</v>
      </c>
      <c r="F293" s="174" t="s">
        <v>459</v>
      </c>
      <c r="G293" s="175" t="s">
        <v>121</v>
      </c>
      <c r="H293" s="176">
        <v>2336.5680000000002</v>
      </c>
      <c r="I293" s="177"/>
      <c r="J293" s="178">
        <f>ROUND(I293*H293,2)</f>
        <v>0</v>
      </c>
      <c r="K293" s="174" t="s">
        <v>122</v>
      </c>
      <c r="L293" s="38"/>
      <c r="M293" s="179" t="s">
        <v>19</v>
      </c>
      <c r="N293" s="180" t="s">
        <v>42</v>
      </c>
      <c r="O293" s="63"/>
      <c r="P293" s="181">
        <f>O293*H293</f>
        <v>0</v>
      </c>
      <c r="Q293" s="181">
        <v>0</v>
      </c>
      <c r="R293" s="181">
        <f>Q293*H293</f>
        <v>0</v>
      </c>
      <c r="S293" s="181">
        <v>0</v>
      </c>
      <c r="T293" s="18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83" t="s">
        <v>123</v>
      </c>
      <c r="AT293" s="183" t="s">
        <v>118</v>
      </c>
      <c r="AU293" s="183" t="s">
        <v>82</v>
      </c>
      <c r="AY293" s="16" t="s">
        <v>116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6" t="s">
        <v>79</v>
      </c>
      <c r="BK293" s="184">
        <f>ROUND(I293*H293,2)</f>
        <v>0</v>
      </c>
      <c r="BL293" s="16" t="s">
        <v>123</v>
      </c>
      <c r="BM293" s="183" t="s">
        <v>460</v>
      </c>
    </row>
    <row r="294" spans="1:65" s="2" customFormat="1" ht="11.25">
      <c r="A294" s="33"/>
      <c r="B294" s="34"/>
      <c r="C294" s="35"/>
      <c r="D294" s="185" t="s">
        <v>125</v>
      </c>
      <c r="E294" s="35"/>
      <c r="F294" s="186" t="s">
        <v>461</v>
      </c>
      <c r="G294" s="35"/>
      <c r="H294" s="35"/>
      <c r="I294" s="187"/>
      <c r="J294" s="35"/>
      <c r="K294" s="35"/>
      <c r="L294" s="38"/>
      <c r="M294" s="188"/>
      <c r="N294" s="189"/>
      <c r="O294" s="63"/>
      <c r="P294" s="63"/>
      <c r="Q294" s="63"/>
      <c r="R294" s="63"/>
      <c r="S294" s="63"/>
      <c r="T294" s="64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125</v>
      </c>
      <c r="AU294" s="16" t="s">
        <v>82</v>
      </c>
    </row>
    <row r="295" spans="1:65" s="2" customFormat="1" ht="11.25">
      <c r="A295" s="33"/>
      <c r="B295" s="34"/>
      <c r="C295" s="35"/>
      <c r="D295" s="190" t="s">
        <v>127</v>
      </c>
      <c r="E295" s="35"/>
      <c r="F295" s="191" t="s">
        <v>462</v>
      </c>
      <c r="G295" s="35"/>
      <c r="H295" s="35"/>
      <c r="I295" s="187"/>
      <c r="J295" s="35"/>
      <c r="K295" s="35"/>
      <c r="L295" s="38"/>
      <c r="M295" s="188"/>
      <c r="N295" s="189"/>
      <c r="O295" s="63"/>
      <c r="P295" s="63"/>
      <c r="Q295" s="63"/>
      <c r="R295" s="63"/>
      <c r="S295" s="63"/>
      <c r="T295" s="64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6" t="s">
        <v>127</v>
      </c>
      <c r="AU295" s="16" t="s">
        <v>82</v>
      </c>
    </row>
    <row r="296" spans="1:65" s="13" customFormat="1" ht="11.25">
      <c r="B296" s="192"/>
      <c r="C296" s="193"/>
      <c r="D296" s="185" t="s">
        <v>129</v>
      </c>
      <c r="E296" s="194" t="s">
        <v>19</v>
      </c>
      <c r="F296" s="195" t="s">
        <v>463</v>
      </c>
      <c r="G296" s="193"/>
      <c r="H296" s="196">
        <v>2086.3679999999999</v>
      </c>
      <c r="I296" s="197"/>
      <c r="J296" s="193"/>
      <c r="K296" s="193"/>
      <c r="L296" s="198"/>
      <c r="M296" s="199"/>
      <c r="N296" s="200"/>
      <c r="O296" s="200"/>
      <c r="P296" s="200"/>
      <c r="Q296" s="200"/>
      <c r="R296" s="200"/>
      <c r="S296" s="200"/>
      <c r="T296" s="201"/>
      <c r="AT296" s="202" t="s">
        <v>129</v>
      </c>
      <c r="AU296" s="202" t="s">
        <v>82</v>
      </c>
      <c r="AV296" s="13" t="s">
        <v>82</v>
      </c>
      <c r="AW296" s="13" t="s">
        <v>33</v>
      </c>
      <c r="AX296" s="13" t="s">
        <v>71</v>
      </c>
      <c r="AY296" s="202" t="s">
        <v>116</v>
      </c>
    </row>
    <row r="297" spans="1:65" s="13" customFormat="1" ht="11.25">
      <c r="B297" s="192"/>
      <c r="C297" s="193"/>
      <c r="D297" s="185" t="s">
        <v>129</v>
      </c>
      <c r="E297" s="194" t="s">
        <v>19</v>
      </c>
      <c r="F297" s="195" t="s">
        <v>323</v>
      </c>
      <c r="G297" s="193"/>
      <c r="H297" s="196">
        <v>250.2</v>
      </c>
      <c r="I297" s="197"/>
      <c r="J297" s="193"/>
      <c r="K297" s="193"/>
      <c r="L297" s="198"/>
      <c r="M297" s="199"/>
      <c r="N297" s="200"/>
      <c r="O297" s="200"/>
      <c r="P297" s="200"/>
      <c r="Q297" s="200"/>
      <c r="R297" s="200"/>
      <c r="S297" s="200"/>
      <c r="T297" s="201"/>
      <c r="AT297" s="202" t="s">
        <v>129</v>
      </c>
      <c r="AU297" s="202" t="s">
        <v>82</v>
      </c>
      <c r="AV297" s="13" t="s">
        <v>82</v>
      </c>
      <c r="AW297" s="13" t="s">
        <v>33</v>
      </c>
      <c r="AX297" s="13" t="s">
        <v>71</v>
      </c>
      <c r="AY297" s="202" t="s">
        <v>116</v>
      </c>
    </row>
    <row r="298" spans="1:65" s="2" customFormat="1" ht="21.75" customHeight="1">
      <c r="A298" s="33"/>
      <c r="B298" s="34"/>
      <c r="C298" s="172" t="s">
        <v>464</v>
      </c>
      <c r="D298" s="172" t="s">
        <v>118</v>
      </c>
      <c r="E298" s="173" t="s">
        <v>465</v>
      </c>
      <c r="F298" s="174" t="s">
        <v>466</v>
      </c>
      <c r="G298" s="175" t="s">
        <v>121</v>
      </c>
      <c r="H298" s="176">
        <v>2306.1840000000002</v>
      </c>
      <c r="I298" s="177"/>
      <c r="J298" s="178">
        <f>ROUND(I298*H298,2)</f>
        <v>0</v>
      </c>
      <c r="K298" s="174" t="s">
        <v>122</v>
      </c>
      <c r="L298" s="38"/>
      <c r="M298" s="179" t="s">
        <v>19</v>
      </c>
      <c r="N298" s="180" t="s">
        <v>42</v>
      </c>
      <c r="O298" s="63"/>
      <c r="P298" s="181">
        <f>O298*H298</f>
        <v>0</v>
      </c>
      <c r="Q298" s="181">
        <v>0</v>
      </c>
      <c r="R298" s="181">
        <f>Q298*H298</f>
        <v>0</v>
      </c>
      <c r="S298" s="181">
        <v>0</v>
      </c>
      <c r="T298" s="182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83" t="s">
        <v>123</v>
      </c>
      <c r="AT298" s="183" t="s">
        <v>118</v>
      </c>
      <c r="AU298" s="183" t="s">
        <v>82</v>
      </c>
      <c r="AY298" s="16" t="s">
        <v>116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16" t="s">
        <v>79</v>
      </c>
      <c r="BK298" s="184">
        <f>ROUND(I298*H298,2)</f>
        <v>0</v>
      </c>
      <c r="BL298" s="16" t="s">
        <v>123</v>
      </c>
      <c r="BM298" s="183" t="s">
        <v>467</v>
      </c>
    </row>
    <row r="299" spans="1:65" s="2" customFormat="1" ht="19.5">
      <c r="A299" s="33"/>
      <c r="B299" s="34"/>
      <c r="C299" s="35"/>
      <c r="D299" s="185" t="s">
        <v>125</v>
      </c>
      <c r="E299" s="35"/>
      <c r="F299" s="186" t="s">
        <v>468</v>
      </c>
      <c r="G299" s="35"/>
      <c r="H299" s="35"/>
      <c r="I299" s="187"/>
      <c r="J299" s="35"/>
      <c r="K299" s="35"/>
      <c r="L299" s="38"/>
      <c r="M299" s="188"/>
      <c r="N299" s="189"/>
      <c r="O299" s="63"/>
      <c r="P299" s="63"/>
      <c r="Q299" s="63"/>
      <c r="R299" s="63"/>
      <c r="S299" s="63"/>
      <c r="T299" s="64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6" t="s">
        <v>125</v>
      </c>
      <c r="AU299" s="16" t="s">
        <v>82</v>
      </c>
    </row>
    <row r="300" spans="1:65" s="2" customFormat="1" ht="11.25">
      <c r="A300" s="33"/>
      <c r="B300" s="34"/>
      <c r="C300" s="35"/>
      <c r="D300" s="190" t="s">
        <v>127</v>
      </c>
      <c r="E300" s="35"/>
      <c r="F300" s="191" t="s">
        <v>469</v>
      </c>
      <c r="G300" s="35"/>
      <c r="H300" s="35"/>
      <c r="I300" s="187"/>
      <c r="J300" s="35"/>
      <c r="K300" s="35"/>
      <c r="L300" s="38"/>
      <c r="M300" s="188"/>
      <c r="N300" s="189"/>
      <c r="O300" s="63"/>
      <c r="P300" s="63"/>
      <c r="Q300" s="63"/>
      <c r="R300" s="63"/>
      <c r="S300" s="63"/>
      <c r="T300" s="64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6" t="s">
        <v>127</v>
      </c>
      <c r="AU300" s="16" t="s">
        <v>82</v>
      </c>
    </row>
    <row r="301" spans="1:65" s="13" customFormat="1" ht="11.25">
      <c r="B301" s="192"/>
      <c r="C301" s="193"/>
      <c r="D301" s="185" t="s">
        <v>129</v>
      </c>
      <c r="E301" s="194" t="s">
        <v>19</v>
      </c>
      <c r="F301" s="195" t="s">
        <v>470</v>
      </c>
      <c r="G301" s="193"/>
      <c r="H301" s="196">
        <v>2055.9839999999999</v>
      </c>
      <c r="I301" s="197"/>
      <c r="J301" s="193"/>
      <c r="K301" s="193"/>
      <c r="L301" s="198"/>
      <c r="M301" s="199"/>
      <c r="N301" s="200"/>
      <c r="O301" s="200"/>
      <c r="P301" s="200"/>
      <c r="Q301" s="200"/>
      <c r="R301" s="200"/>
      <c r="S301" s="200"/>
      <c r="T301" s="201"/>
      <c r="AT301" s="202" t="s">
        <v>129</v>
      </c>
      <c r="AU301" s="202" t="s">
        <v>82</v>
      </c>
      <c r="AV301" s="13" t="s">
        <v>82</v>
      </c>
      <c r="AW301" s="13" t="s">
        <v>33</v>
      </c>
      <c r="AX301" s="13" t="s">
        <v>71</v>
      </c>
      <c r="AY301" s="202" t="s">
        <v>116</v>
      </c>
    </row>
    <row r="302" spans="1:65" s="13" customFormat="1" ht="11.25">
      <c r="B302" s="192"/>
      <c r="C302" s="193"/>
      <c r="D302" s="185" t="s">
        <v>129</v>
      </c>
      <c r="E302" s="194" t="s">
        <v>19</v>
      </c>
      <c r="F302" s="195" t="s">
        <v>323</v>
      </c>
      <c r="G302" s="193"/>
      <c r="H302" s="196">
        <v>250.2</v>
      </c>
      <c r="I302" s="197"/>
      <c r="J302" s="193"/>
      <c r="K302" s="193"/>
      <c r="L302" s="198"/>
      <c r="M302" s="199"/>
      <c r="N302" s="200"/>
      <c r="O302" s="200"/>
      <c r="P302" s="200"/>
      <c r="Q302" s="200"/>
      <c r="R302" s="200"/>
      <c r="S302" s="200"/>
      <c r="T302" s="201"/>
      <c r="AT302" s="202" t="s">
        <v>129</v>
      </c>
      <c r="AU302" s="202" t="s">
        <v>82</v>
      </c>
      <c r="AV302" s="13" t="s">
        <v>82</v>
      </c>
      <c r="AW302" s="13" t="s">
        <v>33</v>
      </c>
      <c r="AX302" s="13" t="s">
        <v>71</v>
      </c>
      <c r="AY302" s="202" t="s">
        <v>116</v>
      </c>
    </row>
    <row r="303" spans="1:65" s="12" customFormat="1" ht="22.9" customHeight="1">
      <c r="B303" s="156"/>
      <c r="C303" s="157"/>
      <c r="D303" s="158" t="s">
        <v>70</v>
      </c>
      <c r="E303" s="170" t="s">
        <v>169</v>
      </c>
      <c r="F303" s="170" t="s">
        <v>471</v>
      </c>
      <c r="G303" s="157"/>
      <c r="H303" s="157"/>
      <c r="I303" s="160"/>
      <c r="J303" s="171">
        <f>BK303</f>
        <v>0</v>
      </c>
      <c r="K303" s="157"/>
      <c r="L303" s="162"/>
      <c r="M303" s="163"/>
      <c r="N303" s="164"/>
      <c r="O303" s="164"/>
      <c r="P303" s="165">
        <f>SUM(P304:P306)</f>
        <v>0</v>
      </c>
      <c r="Q303" s="164"/>
      <c r="R303" s="165">
        <f>SUM(R304:R306)</f>
        <v>0</v>
      </c>
      <c r="S303" s="164"/>
      <c r="T303" s="166">
        <f>SUM(T304:T306)</f>
        <v>0</v>
      </c>
      <c r="AR303" s="167" t="s">
        <v>79</v>
      </c>
      <c r="AT303" s="168" t="s">
        <v>70</v>
      </c>
      <c r="AU303" s="168" t="s">
        <v>79</v>
      </c>
      <c r="AY303" s="167" t="s">
        <v>116</v>
      </c>
      <c r="BK303" s="169">
        <f>SUM(BK304:BK306)</f>
        <v>0</v>
      </c>
    </row>
    <row r="304" spans="1:65" s="2" customFormat="1" ht="16.5" customHeight="1">
      <c r="A304" s="33"/>
      <c r="B304" s="34"/>
      <c r="C304" s="172" t="s">
        <v>472</v>
      </c>
      <c r="D304" s="172" t="s">
        <v>118</v>
      </c>
      <c r="E304" s="173" t="s">
        <v>473</v>
      </c>
      <c r="F304" s="174" t="s">
        <v>474</v>
      </c>
      <c r="G304" s="175" t="s">
        <v>133</v>
      </c>
      <c r="H304" s="176">
        <v>2</v>
      </c>
      <c r="I304" s="177"/>
      <c r="J304" s="178">
        <f>ROUND(I304*H304,2)</f>
        <v>0</v>
      </c>
      <c r="K304" s="174" t="s">
        <v>19</v>
      </c>
      <c r="L304" s="38"/>
      <c r="M304" s="179" t="s">
        <v>19</v>
      </c>
      <c r="N304" s="180" t="s">
        <v>42</v>
      </c>
      <c r="O304" s="63"/>
      <c r="P304" s="181">
        <f>O304*H304</f>
        <v>0</v>
      </c>
      <c r="Q304" s="181">
        <v>0</v>
      </c>
      <c r="R304" s="181">
        <f>Q304*H304</f>
        <v>0</v>
      </c>
      <c r="S304" s="181">
        <v>0</v>
      </c>
      <c r="T304" s="182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83" t="s">
        <v>123</v>
      </c>
      <c r="AT304" s="183" t="s">
        <v>118</v>
      </c>
      <c r="AU304" s="183" t="s">
        <v>82</v>
      </c>
      <c r="AY304" s="16" t="s">
        <v>116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16" t="s">
        <v>79</v>
      </c>
      <c r="BK304" s="184">
        <f>ROUND(I304*H304,2)</f>
        <v>0</v>
      </c>
      <c r="BL304" s="16" t="s">
        <v>123</v>
      </c>
      <c r="BM304" s="183" t="s">
        <v>475</v>
      </c>
    </row>
    <row r="305" spans="1:65" s="2" customFormat="1" ht="11.25">
      <c r="A305" s="33"/>
      <c r="B305" s="34"/>
      <c r="C305" s="35"/>
      <c r="D305" s="185" t="s">
        <v>125</v>
      </c>
      <c r="E305" s="35"/>
      <c r="F305" s="186" t="s">
        <v>474</v>
      </c>
      <c r="G305" s="35"/>
      <c r="H305" s="35"/>
      <c r="I305" s="187"/>
      <c r="J305" s="35"/>
      <c r="K305" s="35"/>
      <c r="L305" s="38"/>
      <c r="M305" s="188"/>
      <c r="N305" s="189"/>
      <c r="O305" s="63"/>
      <c r="P305" s="63"/>
      <c r="Q305" s="63"/>
      <c r="R305" s="63"/>
      <c r="S305" s="63"/>
      <c r="T305" s="64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6" t="s">
        <v>125</v>
      </c>
      <c r="AU305" s="16" t="s">
        <v>82</v>
      </c>
    </row>
    <row r="306" spans="1:65" s="13" customFormat="1" ht="11.25">
      <c r="B306" s="192"/>
      <c r="C306" s="193"/>
      <c r="D306" s="185" t="s">
        <v>129</v>
      </c>
      <c r="E306" s="194" t="s">
        <v>19</v>
      </c>
      <c r="F306" s="195" t="s">
        <v>476</v>
      </c>
      <c r="G306" s="193"/>
      <c r="H306" s="196">
        <v>2</v>
      </c>
      <c r="I306" s="197"/>
      <c r="J306" s="193"/>
      <c r="K306" s="193"/>
      <c r="L306" s="198"/>
      <c r="M306" s="199"/>
      <c r="N306" s="200"/>
      <c r="O306" s="200"/>
      <c r="P306" s="200"/>
      <c r="Q306" s="200"/>
      <c r="R306" s="200"/>
      <c r="S306" s="200"/>
      <c r="T306" s="201"/>
      <c r="AT306" s="202" t="s">
        <v>129</v>
      </c>
      <c r="AU306" s="202" t="s">
        <v>82</v>
      </c>
      <c r="AV306" s="13" t="s">
        <v>82</v>
      </c>
      <c r="AW306" s="13" t="s">
        <v>33</v>
      </c>
      <c r="AX306" s="13" t="s">
        <v>79</v>
      </c>
      <c r="AY306" s="202" t="s">
        <v>116</v>
      </c>
    </row>
    <row r="307" spans="1:65" s="12" customFormat="1" ht="22.9" customHeight="1">
      <c r="B307" s="156"/>
      <c r="C307" s="157"/>
      <c r="D307" s="158" t="s">
        <v>70</v>
      </c>
      <c r="E307" s="170" t="s">
        <v>178</v>
      </c>
      <c r="F307" s="170" t="s">
        <v>477</v>
      </c>
      <c r="G307" s="157"/>
      <c r="H307" s="157"/>
      <c r="I307" s="160"/>
      <c r="J307" s="171">
        <f>BK307</f>
        <v>0</v>
      </c>
      <c r="K307" s="157"/>
      <c r="L307" s="162"/>
      <c r="M307" s="163"/>
      <c r="N307" s="164"/>
      <c r="O307" s="164"/>
      <c r="P307" s="165">
        <f>SUM(P308:P333)</f>
        <v>0</v>
      </c>
      <c r="Q307" s="164"/>
      <c r="R307" s="165">
        <f>SUM(R308:R333)</f>
        <v>24.64220804</v>
      </c>
      <c r="S307" s="164"/>
      <c r="T307" s="166">
        <f>SUM(T308:T333)</f>
        <v>0</v>
      </c>
      <c r="AR307" s="167" t="s">
        <v>79</v>
      </c>
      <c r="AT307" s="168" t="s">
        <v>70</v>
      </c>
      <c r="AU307" s="168" t="s">
        <v>79</v>
      </c>
      <c r="AY307" s="167" t="s">
        <v>116</v>
      </c>
      <c r="BK307" s="169">
        <f>SUM(BK308:BK333)</f>
        <v>0</v>
      </c>
    </row>
    <row r="308" spans="1:65" s="2" customFormat="1" ht="16.5" customHeight="1">
      <c r="A308" s="33"/>
      <c r="B308" s="34"/>
      <c r="C308" s="172" t="s">
        <v>478</v>
      </c>
      <c r="D308" s="172" t="s">
        <v>118</v>
      </c>
      <c r="E308" s="173" t="s">
        <v>479</v>
      </c>
      <c r="F308" s="174" t="s">
        <v>480</v>
      </c>
      <c r="G308" s="175" t="s">
        <v>481</v>
      </c>
      <c r="H308" s="176">
        <v>44.7</v>
      </c>
      <c r="I308" s="177"/>
      <c r="J308" s="178">
        <f>ROUND(I308*H308,2)</f>
        <v>0</v>
      </c>
      <c r="K308" s="174" t="s">
        <v>122</v>
      </c>
      <c r="L308" s="38"/>
      <c r="M308" s="179" t="s">
        <v>19</v>
      </c>
      <c r="N308" s="180" t="s">
        <v>42</v>
      </c>
      <c r="O308" s="63"/>
      <c r="P308" s="181">
        <f>O308*H308</f>
        <v>0</v>
      </c>
      <c r="Q308" s="181">
        <v>0.15540000000000001</v>
      </c>
      <c r="R308" s="181">
        <f>Q308*H308</f>
        <v>6.9463800000000013</v>
      </c>
      <c r="S308" s="181">
        <v>0</v>
      </c>
      <c r="T308" s="182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83" t="s">
        <v>123</v>
      </c>
      <c r="AT308" s="183" t="s">
        <v>118</v>
      </c>
      <c r="AU308" s="183" t="s">
        <v>82</v>
      </c>
      <c r="AY308" s="16" t="s">
        <v>116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16" t="s">
        <v>79</v>
      </c>
      <c r="BK308" s="184">
        <f>ROUND(I308*H308,2)</f>
        <v>0</v>
      </c>
      <c r="BL308" s="16" t="s">
        <v>123</v>
      </c>
      <c r="BM308" s="183" t="s">
        <v>482</v>
      </c>
    </row>
    <row r="309" spans="1:65" s="2" customFormat="1" ht="19.5">
      <c r="A309" s="33"/>
      <c r="B309" s="34"/>
      <c r="C309" s="35"/>
      <c r="D309" s="185" t="s">
        <v>125</v>
      </c>
      <c r="E309" s="35"/>
      <c r="F309" s="186" t="s">
        <v>483</v>
      </c>
      <c r="G309" s="35"/>
      <c r="H309" s="35"/>
      <c r="I309" s="187"/>
      <c r="J309" s="35"/>
      <c r="K309" s="35"/>
      <c r="L309" s="38"/>
      <c r="M309" s="188"/>
      <c r="N309" s="189"/>
      <c r="O309" s="63"/>
      <c r="P309" s="63"/>
      <c r="Q309" s="63"/>
      <c r="R309" s="63"/>
      <c r="S309" s="63"/>
      <c r="T309" s="64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6" t="s">
        <v>125</v>
      </c>
      <c r="AU309" s="16" t="s">
        <v>82</v>
      </c>
    </row>
    <row r="310" spans="1:65" s="2" customFormat="1" ht="11.25">
      <c r="A310" s="33"/>
      <c r="B310" s="34"/>
      <c r="C310" s="35"/>
      <c r="D310" s="190" t="s">
        <v>127</v>
      </c>
      <c r="E310" s="35"/>
      <c r="F310" s="191" t="s">
        <v>484</v>
      </c>
      <c r="G310" s="35"/>
      <c r="H310" s="35"/>
      <c r="I310" s="187"/>
      <c r="J310" s="35"/>
      <c r="K310" s="35"/>
      <c r="L310" s="38"/>
      <c r="M310" s="188"/>
      <c r="N310" s="189"/>
      <c r="O310" s="63"/>
      <c r="P310" s="63"/>
      <c r="Q310" s="63"/>
      <c r="R310" s="63"/>
      <c r="S310" s="63"/>
      <c r="T310" s="64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127</v>
      </c>
      <c r="AU310" s="16" t="s">
        <v>82</v>
      </c>
    </row>
    <row r="311" spans="1:65" s="13" customFormat="1" ht="11.25">
      <c r="B311" s="192"/>
      <c r="C311" s="193"/>
      <c r="D311" s="185" t="s">
        <v>129</v>
      </c>
      <c r="E311" s="194" t="s">
        <v>19</v>
      </c>
      <c r="F311" s="195" t="s">
        <v>485</v>
      </c>
      <c r="G311" s="193"/>
      <c r="H311" s="196">
        <v>44.7</v>
      </c>
      <c r="I311" s="197"/>
      <c r="J311" s="193"/>
      <c r="K311" s="193"/>
      <c r="L311" s="198"/>
      <c r="M311" s="199"/>
      <c r="N311" s="200"/>
      <c r="O311" s="200"/>
      <c r="P311" s="200"/>
      <c r="Q311" s="200"/>
      <c r="R311" s="200"/>
      <c r="S311" s="200"/>
      <c r="T311" s="201"/>
      <c r="AT311" s="202" t="s">
        <v>129</v>
      </c>
      <c r="AU311" s="202" t="s">
        <v>82</v>
      </c>
      <c r="AV311" s="13" t="s">
        <v>82</v>
      </c>
      <c r="AW311" s="13" t="s">
        <v>33</v>
      </c>
      <c r="AX311" s="13" t="s">
        <v>79</v>
      </c>
      <c r="AY311" s="202" t="s">
        <v>116</v>
      </c>
    </row>
    <row r="312" spans="1:65" s="2" customFormat="1" ht="16.5" customHeight="1">
      <c r="A312" s="33"/>
      <c r="B312" s="34"/>
      <c r="C312" s="204" t="s">
        <v>486</v>
      </c>
      <c r="D312" s="204" t="s">
        <v>240</v>
      </c>
      <c r="E312" s="205" t="s">
        <v>487</v>
      </c>
      <c r="F312" s="206" t="s">
        <v>488</v>
      </c>
      <c r="G312" s="207" t="s">
        <v>481</v>
      </c>
      <c r="H312" s="208">
        <v>44</v>
      </c>
      <c r="I312" s="209"/>
      <c r="J312" s="210">
        <f>ROUND(I312*H312,2)</f>
        <v>0</v>
      </c>
      <c r="K312" s="206" t="s">
        <v>122</v>
      </c>
      <c r="L312" s="211"/>
      <c r="M312" s="212" t="s">
        <v>19</v>
      </c>
      <c r="N312" s="213" t="s">
        <v>42</v>
      </c>
      <c r="O312" s="63"/>
      <c r="P312" s="181">
        <f>O312*H312</f>
        <v>0</v>
      </c>
      <c r="Q312" s="181">
        <v>0.08</v>
      </c>
      <c r="R312" s="181">
        <f>Q312*H312</f>
        <v>3.52</v>
      </c>
      <c r="S312" s="181">
        <v>0</v>
      </c>
      <c r="T312" s="182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83" t="s">
        <v>169</v>
      </c>
      <c r="AT312" s="183" t="s">
        <v>240</v>
      </c>
      <c r="AU312" s="183" t="s">
        <v>82</v>
      </c>
      <c r="AY312" s="16" t="s">
        <v>116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16" t="s">
        <v>79</v>
      </c>
      <c r="BK312" s="184">
        <f>ROUND(I312*H312,2)</f>
        <v>0</v>
      </c>
      <c r="BL312" s="16" t="s">
        <v>123</v>
      </c>
      <c r="BM312" s="183" t="s">
        <v>489</v>
      </c>
    </row>
    <row r="313" spans="1:65" s="2" customFormat="1" ht="11.25">
      <c r="A313" s="33"/>
      <c r="B313" s="34"/>
      <c r="C313" s="35"/>
      <c r="D313" s="185" t="s">
        <v>125</v>
      </c>
      <c r="E313" s="35"/>
      <c r="F313" s="186" t="s">
        <v>488</v>
      </c>
      <c r="G313" s="35"/>
      <c r="H313" s="35"/>
      <c r="I313" s="187"/>
      <c r="J313" s="35"/>
      <c r="K313" s="35"/>
      <c r="L313" s="38"/>
      <c r="M313" s="188"/>
      <c r="N313" s="189"/>
      <c r="O313" s="63"/>
      <c r="P313" s="63"/>
      <c r="Q313" s="63"/>
      <c r="R313" s="63"/>
      <c r="S313" s="63"/>
      <c r="T313" s="64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125</v>
      </c>
      <c r="AU313" s="16" t="s">
        <v>82</v>
      </c>
    </row>
    <row r="314" spans="1:65" s="13" customFormat="1" ht="11.25">
      <c r="B314" s="192"/>
      <c r="C314" s="193"/>
      <c r="D314" s="185" t="s">
        <v>129</v>
      </c>
      <c r="E314" s="194" t="s">
        <v>19</v>
      </c>
      <c r="F314" s="195" t="s">
        <v>490</v>
      </c>
      <c r="G314" s="193"/>
      <c r="H314" s="196">
        <v>44</v>
      </c>
      <c r="I314" s="197"/>
      <c r="J314" s="193"/>
      <c r="K314" s="193"/>
      <c r="L314" s="198"/>
      <c r="M314" s="199"/>
      <c r="N314" s="200"/>
      <c r="O314" s="200"/>
      <c r="P314" s="200"/>
      <c r="Q314" s="200"/>
      <c r="R314" s="200"/>
      <c r="S314" s="200"/>
      <c r="T314" s="201"/>
      <c r="AT314" s="202" t="s">
        <v>129</v>
      </c>
      <c r="AU314" s="202" t="s">
        <v>82</v>
      </c>
      <c r="AV314" s="13" t="s">
        <v>82</v>
      </c>
      <c r="AW314" s="13" t="s">
        <v>33</v>
      </c>
      <c r="AX314" s="13" t="s">
        <v>79</v>
      </c>
      <c r="AY314" s="202" t="s">
        <v>116</v>
      </c>
    </row>
    <row r="315" spans="1:65" s="2" customFormat="1" ht="16.5" customHeight="1">
      <c r="A315" s="33"/>
      <c r="B315" s="34"/>
      <c r="C315" s="204" t="s">
        <v>491</v>
      </c>
      <c r="D315" s="204" t="s">
        <v>240</v>
      </c>
      <c r="E315" s="205" t="s">
        <v>492</v>
      </c>
      <c r="F315" s="206" t="s">
        <v>493</v>
      </c>
      <c r="G315" s="207" t="s">
        <v>481</v>
      </c>
      <c r="H315" s="208">
        <v>1.5</v>
      </c>
      <c r="I315" s="209"/>
      <c r="J315" s="210">
        <f>ROUND(I315*H315,2)</f>
        <v>0</v>
      </c>
      <c r="K315" s="206" t="s">
        <v>122</v>
      </c>
      <c r="L315" s="211"/>
      <c r="M315" s="212" t="s">
        <v>19</v>
      </c>
      <c r="N315" s="213" t="s">
        <v>42</v>
      </c>
      <c r="O315" s="63"/>
      <c r="P315" s="181">
        <f>O315*H315</f>
        <v>0</v>
      </c>
      <c r="Q315" s="181">
        <v>0.04</v>
      </c>
      <c r="R315" s="181">
        <f>Q315*H315</f>
        <v>0.06</v>
      </c>
      <c r="S315" s="181">
        <v>0</v>
      </c>
      <c r="T315" s="182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83" t="s">
        <v>169</v>
      </c>
      <c r="AT315" s="183" t="s">
        <v>240</v>
      </c>
      <c r="AU315" s="183" t="s">
        <v>82</v>
      </c>
      <c r="AY315" s="16" t="s">
        <v>116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16" t="s">
        <v>79</v>
      </c>
      <c r="BK315" s="184">
        <f>ROUND(I315*H315,2)</f>
        <v>0</v>
      </c>
      <c r="BL315" s="16" t="s">
        <v>123</v>
      </c>
      <c r="BM315" s="183" t="s">
        <v>494</v>
      </c>
    </row>
    <row r="316" spans="1:65" s="2" customFormat="1" ht="11.25">
      <c r="A316" s="33"/>
      <c r="B316" s="34"/>
      <c r="C316" s="35"/>
      <c r="D316" s="185" t="s">
        <v>125</v>
      </c>
      <c r="E316" s="35"/>
      <c r="F316" s="186" t="s">
        <v>493</v>
      </c>
      <c r="G316" s="35"/>
      <c r="H316" s="35"/>
      <c r="I316" s="187"/>
      <c r="J316" s="35"/>
      <c r="K316" s="35"/>
      <c r="L316" s="38"/>
      <c r="M316" s="188"/>
      <c r="N316" s="189"/>
      <c r="O316" s="63"/>
      <c r="P316" s="63"/>
      <c r="Q316" s="63"/>
      <c r="R316" s="63"/>
      <c r="S316" s="63"/>
      <c r="T316" s="64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125</v>
      </c>
      <c r="AU316" s="16" t="s">
        <v>82</v>
      </c>
    </row>
    <row r="317" spans="1:65" s="13" customFormat="1" ht="11.25">
      <c r="B317" s="192"/>
      <c r="C317" s="193"/>
      <c r="D317" s="185" t="s">
        <v>129</v>
      </c>
      <c r="E317" s="194" t="s">
        <v>19</v>
      </c>
      <c r="F317" s="195" t="s">
        <v>495</v>
      </c>
      <c r="G317" s="193"/>
      <c r="H317" s="196">
        <v>1.5</v>
      </c>
      <c r="I317" s="197"/>
      <c r="J317" s="193"/>
      <c r="K317" s="193"/>
      <c r="L317" s="198"/>
      <c r="M317" s="199"/>
      <c r="N317" s="200"/>
      <c r="O317" s="200"/>
      <c r="P317" s="200"/>
      <c r="Q317" s="200"/>
      <c r="R317" s="200"/>
      <c r="S317" s="200"/>
      <c r="T317" s="201"/>
      <c r="AT317" s="202" t="s">
        <v>129</v>
      </c>
      <c r="AU317" s="202" t="s">
        <v>82</v>
      </c>
      <c r="AV317" s="13" t="s">
        <v>82</v>
      </c>
      <c r="AW317" s="13" t="s">
        <v>33</v>
      </c>
      <c r="AX317" s="13" t="s">
        <v>79</v>
      </c>
      <c r="AY317" s="202" t="s">
        <v>116</v>
      </c>
    </row>
    <row r="318" spans="1:65" s="2" customFormat="1" ht="16.5" customHeight="1">
      <c r="A318" s="33"/>
      <c r="B318" s="34"/>
      <c r="C318" s="172" t="s">
        <v>496</v>
      </c>
      <c r="D318" s="172" t="s">
        <v>118</v>
      </c>
      <c r="E318" s="173" t="s">
        <v>497</v>
      </c>
      <c r="F318" s="174" t="s">
        <v>498</v>
      </c>
      <c r="G318" s="175" t="s">
        <v>172</v>
      </c>
      <c r="H318" s="176">
        <v>1.006</v>
      </c>
      <c r="I318" s="177"/>
      <c r="J318" s="178">
        <f>ROUND(I318*H318,2)</f>
        <v>0</v>
      </c>
      <c r="K318" s="174" t="s">
        <v>122</v>
      </c>
      <c r="L318" s="38"/>
      <c r="M318" s="179" t="s">
        <v>19</v>
      </c>
      <c r="N318" s="180" t="s">
        <v>42</v>
      </c>
      <c r="O318" s="63"/>
      <c r="P318" s="181">
        <f>O318*H318</f>
        <v>0</v>
      </c>
      <c r="Q318" s="181">
        <v>2.2563399999999998</v>
      </c>
      <c r="R318" s="181">
        <f>Q318*H318</f>
        <v>2.2698780399999996</v>
      </c>
      <c r="S318" s="181">
        <v>0</v>
      </c>
      <c r="T318" s="182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83" t="s">
        <v>123</v>
      </c>
      <c r="AT318" s="183" t="s">
        <v>118</v>
      </c>
      <c r="AU318" s="183" t="s">
        <v>82</v>
      </c>
      <c r="AY318" s="16" t="s">
        <v>116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6" t="s">
        <v>79</v>
      </c>
      <c r="BK318" s="184">
        <f>ROUND(I318*H318,2)</f>
        <v>0</v>
      </c>
      <c r="BL318" s="16" t="s">
        <v>123</v>
      </c>
      <c r="BM318" s="183" t="s">
        <v>499</v>
      </c>
    </row>
    <row r="319" spans="1:65" s="2" customFormat="1" ht="11.25">
      <c r="A319" s="33"/>
      <c r="B319" s="34"/>
      <c r="C319" s="35"/>
      <c r="D319" s="185" t="s">
        <v>125</v>
      </c>
      <c r="E319" s="35"/>
      <c r="F319" s="186" t="s">
        <v>500</v>
      </c>
      <c r="G319" s="35"/>
      <c r="H319" s="35"/>
      <c r="I319" s="187"/>
      <c r="J319" s="35"/>
      <c r="K319" s="35"/>
      <c r="L319" s="38"/>
      <c r="M319" s="188"/>
      <c r="N319" s="189"/>
      <c r="O319" s="63"/>
      <c r="P319" s="63"/>
      <c r="Q319" s="63"/>
      <c r="R319" s="63"/>
      <c r="S319" s="63"/>
      <c r="T319" s="64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6" t="s">
        <v>125</v>
      </c>
      <c r="AU319" s="16" t="s">
        <v>82</v>
      </c>
    </row>
    <row r="320" spans="1:65" s="2" customFormat="1" ht="11.25">
      <c r="A320" s="33"/>
      <c r="B320" s="34"/>
      <c r="C320" s="35"/>
      <c r="D320" s="190" t="s">
        <v>127</v>
      </c>
      <c r="E320" s="35"/>
      <c r="F320" s="191" t="s">
        <v>501</v>
      </c>
      <c r="G320" s="35"/>
      <c r="H320" s="35"/>
      <c r="I320" s="187"/>
      <c r="J320" s="35"/>
      <c r="K320" s="35"/>
      <c r="L320" s="38"/>
      <c r="M320" s="188"/>
      <c r="N320" s="189"/>
      <c r="O320" s="63"/>
      <c r="P320" s="63"/>
      <c r="Q320" s="63"/>
      <c r="R320" s="63"/>
      <c r="S320" s="63"/>
      <c r="T320" s="64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6" t="s">
        <v>127</v>
      </c>
      <c r="AU320" s="16" t="s">
        <v>82</v>
      </c>
    </row>
    <row r="321" spans="1:65" s="13" customFormat="1" ht="11.25">
      <c r="B321" s="192"/>
      <c r="C321" s="193"/>
      <c r="D321" s="185" t="s">
        <v>129</v>
      </c>
      <c r="E321" s="194" t="s">
        <v>19</v>
      </c>
      <c r="F321" s="195" t="s">
        <v>502</v>
      </c>
      <c r="G321" s="193"/>
      <c r="H321" s="196">
        <v>1.006</v>
      </c>
      <c r="I321" s="197"/>
      <c r="J321" s="193"/>
      <c r="K321" s="193"/>
      <c r="L321" s="198"/>
      <c r="M321" s="199"/>
      <c r="N321" s="200"/>
      <c r="O321" s="200"/>
      <c r="P321" s="200"/>
      <c r="Q321" s="200"/>
      <c r="R321" s="200"/>
      <c r="S321" s="200"/>
      <c r="T321" s="201"/>
      <c r="AT321" s="202" t="s">
        <v>129</v>
      </c>
      <c r="AU321" s="202" t="s">
        <v>82</v>
      </c>
      <c r="AV321" s="13" t="s">
        <v>82</v>
      </c>
      <c r="AW321" s="13" t="s">
        <v>33</v>
      </c>
      <c r="AX321" s="13" t="s">
        <v>79</v>
      </c>
      <c r="AY321" s="202" t="s">
        <v>116</v>
      </c>
    </row>
    <row r="322" spans="1:65" s="2" customFormat="1" ht="16.5" customHeight="1">
      <c r="A322" s="33"/>
      <c r="B322" s="34"/>
      <c r="C322" s="172" t="s">
        <v>503</v>
      </c>
      <c r="D322" s="172" t="s">
        <v>118</v>
      </c>
      <c r="E322" s="173" t="s">
        <v>504</v>
      </c>
      <c r="F322" s="174" t="s">
        <v>505</v>
      </c>
      <c r="G322" s="175" t="s">
        <v>481</v>
      </c>
      <c r="H322" s="176">
        <v>11</v>
      </c>
      <c r="I322" s="177"/>
      <c r="J322" s="178">
        <f>ROUND(I322*H322,2)</f>
        <v>0</v>
      </c>
      <c r="K322" s="174" t="s">
        <v>122</v>
      </c>
      <c r="L322" s="38"/>
      <c r="M322" s="179" t="s">
        <v>19</v>
      </c>
      <c r="N322" s="180" t="s">
        <v>42</v>
      </c>
      <c r="O322" s="63"/>
      <c r="P322" s="181">
        <f>O322*H322</f>
        <v>0</v>
      </c>
      <c r="Q322" s="181">
        <v>1.0456099999999999</v>
      </c>
      <c r="R322" s="181">
        <f>Q322*H322</f>
        <v>11.501709999999999</v>
      </c>
      <c r="S322" s="181">
        <v>0</v>
      </c>
      <c r="T322" s="182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83" t="s">
        <v>123</v>
      </c>
      <c r="AT322" s="183" t="s">
        <v>118</v>
      </c>
      <c r="AU322" s="183" t="s">
        <v>82</v>
      </c>
      <c r="AY322" s="16" t="s">
        <v>116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6" t="s">
        <v>79</v>
      </c>
      <c r="BK322" s="184">
        <f>ROUND(I322*H322,2)</f>
        <v>0</v>
      </c>
      <c r="BL322" s="16" t="s">
        <v>123</v>
      </c>
      <c r="BM322" s="183" t="s">
        <v>506</v>
      </c>
    </row>
    <row r="323" spans="1:65" s="2" customFormat="1" ht="11.25">
      <c r="A323" s="33"/>
      <c r="B323" s="34"/>
      <c r="C323" s="35"/>
      <c r="D323" s="185" t="s">
        <v>125</v>
      </c>
      <c r="E323" s="35"/>
      <c r="F323" s="186" t="s">
        <v>507</v>
      </c>
      <c r="G323" s="35"/>
      <c r="H323" s="35"/>
      <c r="I323" s="187"/>
      <c r="J323" s="35"/>
      <c r="K323" s="35"/>
      <c r="L323" s="38"/>
      <c r="M323" s="188"/>
      <c r="N323" s="189"/>
      <c r="O323" s="63"/>
      <c r="P323" s="63"/>
      <c r="Q323" s="63"/>
      <c r="R323" s="63"/>
      <c r="S323" s="63"/>
      <c r="T323" s="64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6" t="s">
        <v>125</v>
      </c>
      <c r="AU323" s="16" t="s">
        <v>82</v>
      </c>
    </row>
    <row r="324" spans="1:65" s="2" customFormat="1" ht="11.25">
      <c r="A324" s="33"/>
      <c r="B324" s="34"/>
      <c r="C324" s="35"/>
      <c r="D324" s="190" t="s">
        <v>127</v>
      </c>
      <c r="E324" s="35"/>
      <c r="F324" s="191" t="s">
        <v>508</v>
      </c>
      <c r="G324" s="35"/>
      <c r="H324" s="35"/>
      <c r="I324" s="187"/>
      <c r="J324" s="35"/>
      <c r="K324" s="35"/>
      <c r="L324" s="38"/>
      <c r="M324" s="188"/>
      <c r="N324" s="189"/>
      <c r="O324" s="63"/>
      <c r="P324" s="63"/>
      <c r="Q324" s="63"/>
      <c r="R324" s="63"/>
      <c r="S324" s="63"/>
      <c r="T324" s="64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6" t="s">
        <v>127</v>
      </c>
      <c r="AU324" s="16" t="s">
        <v>82</v>
      </c>
    </row>
    <row r="325" spans="1:65" s="2" customFormat="1" ht="29.25">
      <c r="A325" s="33"/>
      <c r="B325" s="34"/>
      <c r="C325" s="35"/>
      <c r="D325" s="185" t="s">
        <v>144</v>
      </c>
      <c r="E325" s="35"/>
      <c r="F325" s="203" t="s">
        <v>509</v>
      </c>
      <c r="G325" s="35"/>
      <c r="H325" s="35"/>
      <c r="I325" s="187"/>
      <c r="J325" s="35"/>
      <c r="K325" s="35"/>
      <c r="L325" s="38"/>
      <c r="M325" s="188"/>
      <c r="N325" s="189"/>
      <c r="O325" s="63"/>
      <c r="P325" s="63"/>
      <c r="Q325" s="63"/>
      <c r="R325" s="63"/>
      <c r="S325" s="63"/>
      <c r="T325" s="64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6" t="s">
        <v>144</v>
      </c>
      <c r="AU325" s="16" t="s">
        <v>82</v>
      </c>
    </row>
    <row r="326" spans="1:65" s="13" customFormat="1" ht="11.25">
      <c r="B326" s="192"/>
      <c r="C326" s="193"/>
      <c r="D326" s="185" t="s">
        <v>129</v>
      </c>
      <c r="E326" s="194" t="s">
        <v>19</v>
      </c>
      <c r="F326" s="195" t="s">
        <v>510</v>
      </c>
      <c r="G326" s="193"/>
      <c r="H326" s="196">
        <v>11</v>
      </c>
      <c r="I326" s="197"/>
      <c r="J326" s="193"/>
      <c r="K326" s="193"/>
      <c r="L326" s="198"/>
      <c r="M326" s="199"/>
      <c r="N326" s="200"/>
      <c r="O326" s="200"/>
      <c r="P326" s="200"/>
      <c r="Q326" s="200"/>
      <c r="R326" s="200"/>
      <c r="S326" s="200"/>
      <c r="T326" s="201"/>
      <c r="AT326" s="202" t="s">
        <v>129</v>
      </c>
      <c r="AU326" s="202" t="s">
        <v>82</v>
      </c>
      <c r="AV326" s="13" t="s">
        <v>82</v>
      </c>
      <c r="AW326" s="13" t="s">
        <v>33</v>
      </c>
      <c r="AX326" s="13" t="s">
        <v>79</v>
      </c>
      <c r="AY326" s="202" t="s">
        <v>116</v>
      </c>
    </row>
    <row r="327" spans="1:65" s="2" customFormat="1" ht="16.5" customHeight="1">
      <c r="A327" s="33"/>
      <c r="B327" s="34"/>
      <c r="C327" s="204" t="s">
        <v>511</v>
      </c>
      <c r="D327" s="204" t="s">
        <v>240</v>
      </c>
      <c r="E327" s="205" t="s">
        <v>512</v>
      </c>
      <c r="F327" s="206" t="s">
        <v>513</v>
      </c>
      <c r="G327" s="207" t="s">
        <v>481</v>
      </c>
      <c r="H327" s="208">
        <v>11.22</v>
      </c>
      <c r="I327" s="209"/>
      <c r="J327" s="210">
        <f>ROUND(I327*H327,2)</f>
        <v>0</v>
      </c>
      <c r="K327" s="206" t="s">
        <v>122</v>
      </c>
      <c r="L327" s="211"/>
      <c r="M327" s="212" t="s">
        <v>19</v>
      </c>
      <c r="N327" s="213" t="s">
        <v>42</v>
      </c>
      <c r="O327" s="63"/>
      <c r="P327" s="181">
        <f>O327*H327</f>
        <v>0</v>
      </c>
      <c r="Q327" s="181">
        <v>9.1999999999999998E-3</v>
      </c>
      <c r="R327" s="181">
        <f>Q327*H327</f>
        <v>0.10322400000000001</v>
      </c>
      <c r="S327" s="181">
        <v>0</v>
      </c>
      <c r="T327" s="182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83" t="s">
        <v>169</v>
      </c>
      <c r="AT327" s="183" t="s">
        <v>240</v>
      </c>
      <c r="AU327" s="183" t="s">
        <v>82</v>
      </c>
      <c r="AY327" s="16" t="s">
        <v>116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16" t="s">
        <v>79</v>
      </c>
      <c r="BK327" s="184">
        <f>ROUND(I327*H327,2)</f>
        <v>0</v>
      </c>
      <c r="BL327" s="16" t="s">
        <v>123</v>
      </c>
      <c r="BM327" s="183" t="s">
        <v>514</v>
      </c>
    </row>
    <row r="328" spans="1:65" s="2" customFormat="1" ht="11.25">
      <c r="A328" s="33"/>
      <c r="B328" s="34"/>
      <c r="C328" s="35"/>
      <c r="D328" s="185" t="s">
        <v>125</v>
      </c>
      <c r="E328" s="35"/>
      <c r="F328" s="186" t="s">
        <v>513</v>
      </c>
      <c r="G328" s="35"/>
      <c r="H328" s="35"/>
      <c r="I328" s="187"/>
      <c r="J328" s="35"/>
      <c r="K328" s="35"/>
      <c r="L328" s="38"/>
      <c r="M328" s="188"/>
      <c r="N328" s="189"/>
      <c r="O328" s="63"/>
      <c r="P328" s="63"/>
      <c r="Q328" s="63"/>
      <c r="R328" s="63"/>
      <c r="S328" s="63"/>
      <c r="T328" s="64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6" t="s">
        <v>125</v>
      </c>
      <c r="AU328" s="16" t="s">
        <v>82</v>
      </c>
    </row>
    <row r="329" spans="1:65" s="13" customFormat="1" ht="11.25">
      <c r="B329" s="192"/>
      <c r="C329" s="193"/>
      <c r="D329" s="185" t="s">
        <v>129</v>
      </c>
      <c r="E329" s="194" t="s">
        <v>19</v>
      </c>
      <c r="F329" s="195" t="s">
        <v>515</v>
      </c>
      <c r="G329" s="193"/>
      <c r="H329" s="196">
        <v>11.22</v>
      </c>
      <c r="I329" s="197"/>
      <c r="J329" s="193"/>
      <c r="K329" s="193"/>
      <c r="L329" s="198"/>
      <c r="M329" s="199"/>
      <c r="N329" s="200"/>
      <c r="O329" s="200"/>
      <c r="P329" s="200"/>
      <c r="Q329" s="200"/>
      <c r="R329" s="200"/>
      <c r="S329" s="200"/>
      <c r="T329" s="201"/>
      <c r="AT329" s="202" t="s">
        <v>129</v>
      </c>
      <c r="AU329" s="202" t="s">
        <v>82</v>
      </c>
      <c r="AV329" s="13" t="s">
        <v>82</v>
      </c>
      <c r="AW329" s="13" t="s">
        <v>33</v>
      </c>
      <c r="AX329" s="13" t="s">
        <v>79</v>
      </c>
      <c r="AY329" s="202" t="s">
        <v>116</v>
      </c>
    </row>
    <row r="330" spans="1:65" s="2" customFormat="1" ht="16.5" customHeight="1">
      <c r="A330" s="33"/>
      <c r="B330" s="34"/>
      <c r="C330" s="172" t="s">
        <v>516</v>
      </c>
      <c r="D330" s="172" t="s">
        <v>118</v>
      </c>
      <c r="E330" s="173" t="s">
        <v>517</v>
      </c>
      <c r="F330" s="174" t="s">
        <v>518</v>
      </c>
      <c r="G330" s="175" t="s">
        <v>121</v>
      </c>
      <c r="H330" s="176">
        <v>512.79999999999995</v>
      </c>
      <c r="I330" s="177"/>
      <c r="J330" s="178">
        <f>ROUND(I330*H330,2)</f>
        <v>0</v>
      </c>
      <c r="K330" s="174" t="s">
        <v>122</v>
      </c>
      <c r="L330" s="38"/>
      <c r="M330" s="179" t="s">
        <v>19</v>
      </c>
      <c r="N330" s="180" t="s">
        <v>42</v>
      </c>
      <c r="O330" s="63"/>
      <c r="P330" s="181">
        <f>O330*H330</f>
        <v>0</v>
      </c>
      <c r="Q330" s="181">
        <v>4.6999999999999999E-4</v>
      </c>
      <c r="R330" s="181">
        <f>Q330*H330</f>
        <v>0.24101599999999998</v>
      </c>
      <c r="S330" s="181">
        <v>0</v>
      </c>
      <c r="T330" s="18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83" t="s">
        <v>123</v>
      </c>
      <c r="AT330" s="183" t="s">
        <v>118</v>
      </c>
      <c r="AU330" s="183" t="s">
        <v>82</v>
      </c>
      <c r="AY330" s="16" t="s">
        <v>116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6" t="s">
        <v>79</v>
      </c>
      <c r="BK330" s="184">
        <f>ROUND(I330*H330,2)</f>
        <v>0</v>
      </c>
      <c r="BL330" s="16" t="s">
        <v>123</v>
      </c>
      <c r="BM330" s="183" t="s">
        <v>519</v>
      </c>
    </row>
    <row r="331" spans="1:65" s="2" customFormat="1" ht="11.25">
      <c r="A331" s="33"/>
      <c r="B331" s="34"/>
      <c r="C331" s="35"/>
      <c r="D331" s="185" t="s">
        <v>125</v>
      </c>
      <c r="E331" s="35"/>
      <c r="F331" s="186" t="s">
        <v>520</v>
      </c>
      <c r="G331" s="35"/>
      <c r="H331" s="35"/>
      <c r="I331" s="187"/>
      <c r="J331" s="35"/>
      <c r="K331" s="35"/>
      <c r="L331" s="38"/>
      <c r="M331" s="188"/>
      <c r="N331" s="189"/>
      <c r="O331" s="63"/>
      <c r="P331" s="63"/>
      <c r="Q331" s="63"/>
      <c r="R331" s="63"/>
      <c r="S331" s="63"/>
      <c r="T331" s="64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6" t="s">
        <v>125</v>
      </c>
      <c r="AU331" s="16" t="s">
        <v>82</v>
      </c>
    </row>
    <row r="332" spans="1:65" s="2" customFormat="1" ht="11.25">
      <c r="A332" s="33"/>
      <c r="B332" s="34"/>
      <c r="C332" s="35"/>
      <c r="D332" s="190" t="s">
        <v>127</v>
      </c>
      <c r="E332" s="35"/>
      <c r="F332" s="191" t="s">
        <v>521</v>
      </c>
      <c r="G332" s="35"/>
      <c r="H332" s="35"/>
      <c r="I332" s="187"/>
      <c r="J332" s="35"/>
      <c r="K332" s="35"/>
      <c r="L332" s="38"/>
      <c r="M332" s="188"/>
      <c r="N332" s="189"/>
      <c r="O332" s="63"/>
      <c r="P332" s="63"/>
      <c r="Q332" s="63"/>
      <c r="R332" s="63"/>
      <c r="S332" s="63"/>
      <c r="T332" s="64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127</v>
      </c>
      <c r="AU332" s="16" t="s">
        <v>82</v>
      </c>
    </row>
    <row r="333" spans="1:65" s="13" customFormat="1" ht="11.25">
      <c r="B333" s="192"/>
      <c r="C333" s="193"/>
      <c r="D333" s="185" t="s">
        <v>129</v>
      </c>
      <c r="E333" s="194" t="s">
        <v>19</v>
      </c>
      <c r="F333" s="195" t="s">
        <v>522</v>
      </c>
      <c r="G333" s="193"/>
      <c r="H333" s="196">
        <v>512.79999999999995</v>
      </c>
      <c r="I333" s="197"/>
      <c r="J333" s="193"/>
      <c r="K333" s="193"/>
      <c r="L333" s="198"/>
      <c r="M333" s="199"/>
      <c r="N333" s="200"/>
      <c r="O333" s="200"/>
      <c r="P333" s="200"/>
      <c r="Q333" s="200"/>
      <c r="R333" s="200"/>
      <c r="S333" s="200"/>
      <c r="T333" s="201"/>
      <c r="AT333" s="202" t="s">
        <v>129</v>
      </c>
      <c r="AU333" s="202" t="s">
        <v>82</v>
      </c>
      <c r="AV333" s="13" t="s">
        <v>82</v>
      </c>
      <c r="AW333" s="13" t="s">
        <v>33</v>
      </c>
      <c r="AX333" s="13" t="s">
        <v>79</v>
      </c>
      <c r="AY333" s="202" t="s">
        <v>116</v>
      </c>
    </row>
    <row r="334" spans="1:65" s="12" customFormat="1" ht="22.9" customHeight="1">
      <c r="B334" s="156"/>
      <c r="C334" s="157"/>
      <c r="D334" s="158" t="s">
        <v>70</v>
      </c>
      <c r="E334" s="170" t="s">
        <v>523</v>
      </c>
      <c r="F334" s="170" t="s">
        <v>524</v>
      </c>
      <c r="G334" s="157"/>
      <c r="H334" s="157"/>
      <c r="I334" s="160"/>
      <c r="J334" s="171">
        <f>BK334</f>
        <v>0</v>
      </c>
      <c r="K334" s="157"/>
      <c r="L334" s="162"/>
      <c r="M334" s="163"/>
      <c r="N334" s="164"/>
      <c r="O334" s="164"/>
      <c r="P334" s="165">
        <f>SUM(P335:P340)</f>
        <v>0</v>
      </c>
      <c r="Q334" s="164"/>
      <c r="R334" s="165">
        <f>SUM(R335:R340)</f>
        <v>0</v>
      </c>
      <c r="S334" s="164"/>
      <c r="T334" s="166">
        <f>SUM(T335:T340)</f>
        <v>0</v>
      </c>
      <c r="AR334" s="167" t="s">
        <v>79</v>
      </c>
      <c r="AT334" s="168" t="s">
        <v>70</v>
      </c>
      <c r="AU334" s="168" t="s">
        <v>79</v>
      </c>
      <c r="AY334" s="167" t="s">
        <v>116</v>
      </c>
      <c r="BK334" s="169">
        <f>SUM(BK335:BK340)</f>
        <v>0</v>
      </c>
    </row>
    <row r="335" spans="1:65" s="2" customFormat="1" ht="21.75" customHeight="1">
      <c r="A335" s="33"/>
      <c r="B335" s="34"/>
      <c r="C335" s="172" t="s">
        <v>525</v>
      </c>
      <c r="D335" s="172" t="s">
        <v>118</v>
      </c>
      <c r="E335" s="173" t="s">
        <v>526</v>
      </c>
      <c r="F335" s="174" t="s">
        <v>527</v>
      </c>
      <c r="G335" s="175" t="s">
        <v>243</v>
      </c>
      <c r="H335" s="176">
        <v>3037.9609999999998</v>
      </c>
      <c r="I335" s="177"/>
      <c r="J335" s="178">
        <f>ROUND(I335*H335,2)</f>
        <v>0</v>
      </c>
      <c r="K335" s="174" t="s">
        <v>122</v>
      </c>
      <c r="L335" s="38"/>
      <c r="M335" s="179" t="s">
        <v>19</v>
      </c>
      <c r="N335" s="180" t="s">
        <v>42</v>
      </c>
      <c r="O335" s="63"/>
      <c r="P335" s="181">
        <f>O335*H335</f>
        <v>0</v>
      </c>
      <c r="Q335" s="181">
        <v>0</v>
      </c>
      <c r="R335" s="181">
        <f>Q335*H335</f>
        <v>0</v>
      </c>
      <c r="S335" s="181">
        <v>0</v>
      </c>
      <c r="T335" s="182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83" t="s">
        <v>123</v>
      </c>
      <c r="AT335" s="183" t="s">
        <v>118</v>
      </c>
      <c r="AU335" s="183" t="s">
        <v>82</v>
      </c>
      <c r="AY335" s="16" t="s">
        <v>116</v>
      </c>
      <c r="BE335" s="184">
        <f>IF(N335="základní",J335,0)</f>
        <v>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16" t="s">
        <v>79</v>
      </c>
      <c r="BK335" s="184">
        <f>ROUND(I335*H335,2)</f>
        <v>0</v>
      </c>
      <c r="BL335" s="16" t="s">
        <v>123</v>
      </c>
      <c r="BM335" s="183" t="s">
        <v>528</v>
      </c>
    </row>
    <row r="336" spans="1:65" s="2" customFormat="1" ht="19.5">
      <c r="A336" s="33"/>
      <c r="B336" s="34"/>
      <c r="C336" s="35"/>
      <c r="D336" s="185" t="s">
        <v>125</v>
      </c>
      <c r="E336" s="35"/>
      <c r="F336" s="186" t="s">
        <v>529</v>
      </c>
      <c r="G336" s="35"/>
      <c r="H336" s="35"/>
      <c r="I336" s="187"/>
      <c r="J336" s="35"/>
      <c r="K336" s="35"/>
      <c r="L336" s="38"/>
      <c r="M336" s="188"/>
      <c r="N336" s="189"/>
      <c r="O336" s="63"/>
      <c r="P336" s="63"/>
      <c r="Q336" s="63"/>
      <c r="R336" s="63"/>
      <c r="S336" s="63"/>
      <c r="T336" s="64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6" t="s">
        <v>125</v>
      </c>
      <c r="AU336" s="16" t="s">
        <v>82</v>
      </c>
    </row>
    <row r="337" spans="1:65" s="2" customFormat="1" ht="11.25">
      <c r="A337" s="33"/>
      <c r="B337" s="34"/>
      <c r="C337" s="35"/>
      <c r="D337" s="190" t="s">
        <v>127</v>
      </c>
      <c r="E337" s="35"/>
      <c r="F337" s="191" t="s">
        <v>530</v>
      </c>
      <c r="G337" s="35"/>
      <c r="H337" s="35"/>
      <c r="I337" s="187"/>
      <c r="J337" s="35"/>
      <c r="K337" s="35"/>
      <c r="L337" s="38"/>
      <c r="M337" s="188"/>
      <c r="N337" s="189"/>
      <c r="O337" s="63"/>
      <c r="P337" s="63"/>
      <c r="Q337" s="63"/>
      <c r="R337" s="63"/>
      <c r="S337" s="63"/>
      <c r="T337" s="64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6" t="s">
        <v>127</v>
      </c>
      <c r="AU337" s="16" t="s">
        <v>82</v>
      </c>
    </row>
    <row r="338" spans="1:65" s="2" customFormat="1" ht="21.75" customHeight="1">
      <c r="A338" s="33"/>
      <c r="B338" s="34"/>
      <c r="C338" s="172" t="s">
        <v>531</v>
      </c>
      <c r="D338" s="172" t="s">
        <v>118</v>
      </c>
      <c r="E338" s="173" t="s">
        <v>532</v>
      </c>
      <c r="F338" s="174" t="s">
        <v>533</v>
      </c>
      <c r="G338" s="175" t="s">
        <v>243</v>
      </c>
      <c r="H338" s="176">
        <v>3037.9609999999998</v>
      </c>
      <c r="I338" s="177"/>
      <c r="J338" s="178">
        <f>ROUND(I338*H338,2)</f>
        <v>0</v>
      </c>
      <c r="K338" s="174" t="s">
        <v>122</v>
      </c>
      <c r="L338" s="38"/>
      <c r="M338" s="179" t="s">
        <v>19</v>
      </c>
      <c r="N338" s="180" t="s">
        <v>42</v>
      </c>
      <c r="O338" s="63"/>
      <c r="P338" s="181">
        <f>O338*H338</f>
        <v>0</v>
      </c>
      <c r="Q338" s="181">
        <v>0</v>
      </c>
      <c r="R338" s="181">
        <f>Q338*H338</f>
        <v>0</v>
      </c>
      <c r="S338" s="181">
        <v>0</v>
      </c>
      <c r="T338" s="182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83" t="s">
        <v>123</v>
      </c>
      <c r="AT338" s="183" t="s">
        <v>118</v>
      </c>
      <c r="AU338" s="183" t="s">
        <v>82</v>
      </c>
      <c r="AY338" s="16" t="s">
        <v>116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16" t="s">
        <v>79</v>
      </c>
      <c r="BK338" s="184">
        <f>ROUND(I338*H338,2)</f>
        <v>0</v>
      </c>
      <c r="BL338" s="16" t="s">
        <v>123</v>
      </c>
      <c r="BM338" s="183" t="s">
        <v>534</v>
      </c>
    </row>
    <row r="339" spans="1:65" s="2" customFormat="1" ht="19.5">
      <c r="A339" s="33"/>
      <c r="B339" s="34"/>
      <c r="C339" s="35"/>
      <c r="D339" s="185" t="s">
        <v>125</v>
      </c>
      <c r="E339" s="35"/>
      <c r="F339" s="186" t="s">
        <v>535</v>
      </c>
      <c r="G339" s="35"/>
      <c r="H339" s="35"/>
      <c r="I339" s="187"/>
      <c r="J339" s="35"/>
      <c r="K339" s="35"/>
      <c r="L339" s="38"/>
      <c r="M339" s="188"/>
      <c r="N339" s="189"/>
      <c r="O339" s="63"/>
      <c r="P339" s="63"/>
      <c r="Q339" s="63"/>
      <c r="R339" s="63"/>
      <c r="S339" s="63"/>
      <c r="T339" s="64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6" t="s">
        <v>125</v>
      </c>
      <c r="AU339" s="16" t="s">
        <v>82</v>
      </c>
    </row>
    <row r="340" spans="1:65" s="2" customFormat="1" ht="11.25">
      <c r="A340" s="33"/>
      <c r="B340" s="34"/>
      <c r="C340" s="35"/>
      <c r="D340" s="190" t="s">
        <v>127</v>
      </c>
      <c r="E340" s="35"/>
      <c r="F340" s="191" t="s">
        <v>536</v>
      </c>
      <c r="G340" s="35"/>
      <c r="H340" s="35"/>
      <c r="I340" s="187"/>
      <c r="J340" s="35"/>
      <c r="K340" s="35"/>
      <c r="L340" s="38"/>
      <c r="M340" s="214"/>
      <c r="N340" s="215"/>
      <c r="O340" s="216"/>
      <c r="P340" s="216"/>
      <c r="Q340" s="216"/>
      <c r="R340" s="216"/>
      <c r="S340" s="216"/>
      <c r="T340" s="217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6" t="s">
        <v>127</v>
      </c>
      <c r="AU340" s="16" t="s">
        <v>82</v>
      </c>
    </row>
    <row r="341" spans="1:65" s="2" customFormat="1" ht="6.95" customHeight="1">
      <c r="A341" s="33"/>
      <c r="B341" s="46"/>
      <c r="C341" s="47"/>
      <c r="D341" s="47"/>
      <c r="E341" s="47"/>
      <c r="F341" s="47"/>
      <c r="G341" s="47"/>
      <c r="H341" s="47"/>
      <c r="I341" s="47"/>
      <c r="J341" s="47"/>
      <c r="K341" s="47"/>
      <c r="L341" s="38"/>
      <c r="M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</row>
  </sheetData>
  <sheetProtection algorithmName="SHA-512" hashValue="of1eAO1P0Dc1jtZn7CDRrhTp8woqnrPEwcuuiqOfai0HLX1ewyg0unWjjhutVoukq8qeRwtu2yEs5D2ol2L9dQ==" saltValue="XE4CCBe7h5Ju1mFG8K430vNINLTdAR8D/A/teloEGTOZlxJ2UZXH45MbakUY5zvW3FZGOcwqjMBdGQ7Uo43/kA==" spinCount="100000" sheet="1" objects="1" scenarios="1" formatColumns="0" formatRows="0" autoFilter="0"/>
  <autoFilter ref="C86:K340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2" r:id="rId1"/>
    <hyperlink ref="F96" r:id="rId2"/>
    <hyperlink ref="F100" r:id="rId3"/>
    <hyperlink ref="F104" r:id="rId4"/>
    <hyperlink ref="F108" r:id="rId5"/>
    <hyperlink ref="F114" r:id="rId6"/>
    <hyperlink ref="F118" r:id="rId7"/>
    <hyperlink ref="F123" r:id="rId8"/>
    <hyperlink ref="F128" r:id="rId9"/>
    <hyperlink ref="F132" r:id="rId10"/>
    <hyperlink ref="F137" r:id="rId11"/>
    <hyperlink ref="F140" r:id="rId12"/>
    <hyperlink ref="F144" r:id="rId13"/>
    <hyperlink ref="F148" r:id="rId14"/>
    <hyperlink ref="F152" r:id="rId15"/>
    <hyperlink ref="F156" r:id="rId16"/>
    <hyperlink ref="F163" r:id="rId17"/>
    <hyperlink ref="F170" r:id="rId18"/>
    <hyperlink ref="F176" r:id="rId19"/>
    <hyperlink ref="F180" r:id="rId20"/>
    <hyperlink ref="F184" r:id="rId21"/>
    <hyperlink ref="F193" r:id="rId22"/>
    <hyperlink ref="F197" r:id="rId23"/>
    <hyperlink ref="F206" r:id="rId24"/>
    <hyperlink ref="F211" r:id="rId25"/>
    <hyperlink ref="F215" r:id="rId26"/>
    <hyperlink ref="F219" r:id="rId27"/>
    <hyperlink ref="F224" r:id="rId28"/>
    <hyperlink ref="F230" r:id="rId29"/>
    <hyperlink ref="F234" r:id="rId30"/>
    <hyperlink ref="F238" r:id="rId31"/>
    <hyperlink ref="F241" r:id="rId32"/>
    <hyperlink ref="F246" r:id="rId33"/>
    <hyperlink ref="F250" r:id="rId34"/>
    <hyperlink ref="F254" r:id="rId35"/>
    <hyperlink ref="F258" r:id="rId36"/>
    <hyperlink ref="F263" r:id="rId37"/>
    <hyperlink ref="F268" r:id="rId38"/>
    <hyperlink ref="F276" r:id="rId39"/>
    <hyperlink ref="F281" r:id="rId40"/>
    <hyperlink ref="F286" r:id="rId41"/>
    <hyperlink ref="F290" r:id="rId42"/>
    <hyperlink ref="F295" r:id="rId43"/>
    <hyperlink ref="F300" r:id="rId44"/>
    <hyperlink ref="F310" r:id="rId45"/>
    <hyperlink ref="F320" r:id="rId46"/>
    <hyperlink ref="F324" r:id="rId47"/>
    <hyperlink ref="F332" r:id="rId48"/>
    <hyperlink ref="F337" r:id="rId49"/>
    <hyperlink ref="F340" r:id="rId5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86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Starohorská cesta - SO-104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87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537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17. 5. 2023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ROUND((SUM(BE82:BE109)),  2)</f>
        <v>0</v>
      </c>
      <c r="G33" s="33"/>
      <c r="H33" s="33"/>
      <c r="I33" s="117">
        <v>0.21</v>
      </c>
      <c r="J33" s="116">
        <f>ROUND(((SUM(BE82:BE109))*I33),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ROUND((SUM(BF82:BF109)),  2)</f>
        <v>0</v>
      </c>
      <c r="G34" s="33"/>
      <c r="H34" s="33"/>
      <c r="I34" s="117">
        <v>0.15</v>
      </c>
      <c r="J34" s="116">
        <f>ROUND(((SUM(BF82:BF109))*I34),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ROUND((SUM(BG82:BG109)),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ROUND((SUM(BH82:BH109)),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ROUND((SUM(BI82:BI109)),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Starohorská cesta - SO-104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VON - Vedlejší a ostatní náklady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17. 5. 2023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Tábor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90</v>
      </c>
      <c r="D57" s="130"/>
      <c r="E57" s="130"/>
      <c r="F57" s="130"/>
      <c r="G57" s="130"/>
      <c r="H57" s="130"/>
      <c r="I57" s="130"/>
      <c r="J57" s="131" t="s">
        <v>91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92</v>
      </c>
    </row>
    <row r="60" spans="1:47" s="9" customFormat="1" ht="24.95" customHeight="1">
      <c r="B60" s="133"/>
      <c r="C60" s="134"/>
      <c r="D60" s="135" t="s">
        <v>538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539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540</v>
      </c>
      <c r="E62" s="142"/>
      <c r="F62" s="142"/>
      <c r="G62" s="142"/>
      <c r="H62" s="142"/>
      <c r="I62" s="142"/>
      <c r="J62" s="143">
        <f>J88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101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346" t="str">
        <f>E7</f>
        <v>Starohorská cesta - SO-104</v>
      </c>
      <c r="F72" s="347"/>
      <c r="G72" s="347"/>
      <c r="H72" s="347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87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18" t="str">
        <f>E9</f>
        <v>VON - Vedlejší a ostatní náklady</v>
      </c>
      <c r="F74" s="348"/>
      <c r="G74" s="348"/>
      <c r="H74" s="348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17. 5. 2023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5.7" customHeight="1">
      <c r="A78" s="33"/>
      <c r="B78" s="34"/>
      <c r="C78" s="28" t="s">
        <v>25</v>
      </c>
      <c r="D78" s="35"/>
      <c r="E78" s="35"/>
      <c r="F78" s="26" t="str">
        <f>E15</f>
        <v>ČR-SPÚ, Pobočka Tábor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102</v>
      </c>
      <c r="D81" s="148" t="s">
        <v>56</v>
      </c>
      <c r="E81" s="148" t="s">
        <v>52</v>
      </c>
      <c r="F81" s="148" t="s">
        <v>53</v>
      </c>
      <c r="G81" s="148" t="s">
        <v>103</v>
      </c>
      <c r="H81" s="148" t="s">
        <v>104</v>
      </c>
      <c r="I81" s="148" t="s">
        <v>105</v>
      </c>
      <c r="J81" s="148" t="s">
        <v>91</v>
      </c>
      <c r="K81" s="149" t="s">
        <v>106</v>
      </c>
      <c r="L81" s="150"/>
      <c r="M81" s="67" t="s">
        <v>19</v>
      </c>
      <c r="N81" s="68" t="s">
        <v>41</v>
      </c>
      <c r="O81" s="68" t="s">
        <v>107</v>
      </c>
      <c r="P81" s="68" t="s">
        <v>108</v>
      </c>
      <c r="Q81" s="68" t="s">
        <v>109</v>
      </c>
      <c r="R81" s="68" t="s">
        <v>110</v>
      </c>
      <c r="S81" s="68" t="s">
        <v>111</v>
      </c>
      <c r="T81" s="69" t="s">
        <v>112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9" customHeight="1">
      <c r="A82" s="33"/>
      <c r="B82" s="34"/>
      <c r="C82" s="74" t="s">
        <v>113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92</v>
      </c>
      <c r="BK82" s="155">
        <f>BK83</f>
        <v>0</v>
      </c>
    </row>
    <row r="83" spans="1:65" s="12" customFormat="1" ht="25.9" customHeight="1">
      <c r="B83" s="156"/>
      <c r="C83" s="157"/>
      <c r="D83" s="158" t="s">
        <v>70</v>
      </c>
      <c r="E83" s="159" t="s">
        <v>541</v>
      </c>
      <c r="F83" s="159" t="s">
        <v>542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P84+P88</f>
        <v>0</v>
      </c>
      <c r="Q83" s="164"/>
      <c r="R83" s="165">
        <f>R84+R88</f>
        <v>0</v>
      </c>
      <c r="S83" s="164"/>
      <c r="T83" s="166">
        <f>T84+T88</f>
        <v>0</v>
      </c>
      <c r="AR83" s="167" t="s">
        <v>151</v>
      </c>
      <c r="AT83" s="168" t="s">
        <v>70</v>
      </c>
      <c r="AU83" s="168" t="s">
        <v>71</v>
      </c>
      <c r="AY83" s="167" t="s">
        <v>116</v>
      </c>
      <c r="BK83" s="169">
        <f>BK84+BK88</f>
        <v>0</v>
      </c>
    </row>
    <row r="84" spans="1:65" s="12" customFormat="1" ht="22.9" customHeight="1">
      <c r="B84" s="156"/>
      <c r="C84" s="157"/>
      <c r="D84" s="158" t="s">
        <v>70</v>
      </c>
      <c r="E84" s="170" t="s">
        <v>543</v>
      </c>
      <c r="F84" s="170" t="s">
        <v>544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SUM(P85:P87)</f>
        <v>0</v>
      </c>
      <c r="Q84" s="164"/>
      <c r="R84" s="165">
        <f>SUM(R85:R87)</f>
        <v>0</v>
      </c>
      <c r="S84" s="164"/>
      <c r="T84" s="166">
        <f>SUM(T85:T87)</f>
        <v>0</v>
      </c>
      <c r="AR84" s="167" t="s">
        <v>151</v>
      </c>
      <c r="AT84" s="168" t="s">
        <v>70</v>
      </c>
      <c r="AU84" s="168" t="s">
        <v>79</v>
      </c>
      <c r="AY84" s="167" t="s">
        <v>116</v>
      </c>
      <c r="BK84" s="169">
        <f>SUM(BK85:BK87)</f>
        <v>0</v>
      </c>
    </row>
    <row r="85" spans="1:65" s="2" customFormat="1" ht="16.5" customHeight="1">
      <c r="A85" s="33"/>
      <c r="B85" s="34"/>
      <c r="C85" s="172" t="s">
        <v>79</v>
      </c>
      <c r="D85" s="172" t="s">
        <v>118</v>
      </c>
      <c r="E85" s="173" t="s">
        <v>545</v>
      </c>
      <c r="F85" s="174" t="s">
        <v>546</v>
      </c>
      <c r="G85" s="175" t="s">
        <v>547</v>
      </c>
      <c r="H85" s="176">
        <v>1</v>
      </c>
      <c r="I85" s="177"/>
      <c r="J85" s="178">
        <f>ROUND(I85*H85,2)</f>
        <v>0</v>
      </c>
      <c r="K85" s="174" t="s">
        <v>19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548</v>
      </c>
      <c r="AT85" s="183" t="s">
        <v>118</v>
      </c>
      <c r="AU85" s="183" t="s">
        <v>82</v>
      </c>
      <c r="AY85" s="16" t="s">
        <v>116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548</v>
      </c>
      <c r="BM85" s="183" t="s">
        <v>549</v>
      </c>
    </row>
    <row r="86" spans="1:65" s="2" customFormat="1" ht="11.25">
      <c r="A86" s="33"/>
      <c r="B86" s="34"/>
      <c r="C86" s="35"/>
      <c r="D86" s="185" t="s">
        <v>125</v>
      </c>
      <c r="E86" s="35"/>
      <c r="F86" s="186" t="s">
        <v>550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125</v>
      </c>
      <c r="AU86" s="16" t="s">
        <v>82</v>
      </c>
    </row>
    <row r="87" spans="1:65" s="2" customFormat="1" ht="48.75">
      <c r="A87" s="33"/>
      <c r="B87" s="34"/>
      <c r="C87" s="35"/>
      <c r="D87" s="185" t="s">
        <v>144</v>
      </c>
      <c r="E87" s="35"/>
      <c r="F87" s="203" t="s">
        <v>551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144</v>
      </c>
      <c r="AU87" s="16" t="s">
        <v>82</v>
      </c>
    </row>
    <row r="88" spans="1:65" s="12" customFormat="1" ht="22.9" customHeight="1">
      <c r="B88" s="156"/>
      <c r="C88" s="157"/>
      <c r="D88" s="158" t="s">
        <v>70</v>
      </c>
      <c r="E88" s="170" t="s">
        <v>552</v>
      </c>
      <c r="F88" s="170" t="s">
        <v>553</v>
      </c>
      <c r="G88" s="157"/>
      <c r="H88" s="157"/>
      <c r="I88" s="160"/>
      <c r="J88" s="171">
        <f>BK88</f>
        <v>0</v>
      </c>
      <c r="K88" s="157"/>
      <c r="L88" s="162"/>
      <c r="M88" s="163"/>
      <c r="N88" s="164"/>
      <c r="O88" s="164"/>
      <c r="P88" s="165">
        <f>SUM(P89:P109)</f>
        <v>0</v>
      </c>
      <c r="Q88" s="164"/>
      <c r="R88" s="165">
        <f>SUM(R89:R109)</f>
        <v>0</v>
      </c>
      <c r="S88" s="164"/>
      <c r="T88" s="166">
        <f>SUM(T89:T109)</f>
        <v>0</v>
      </c>
      <c r="AR88" s="167" t="s">
        <v>151</v>
      </c>
      <c r="AT88" s="168" t="s">
        <v>70</v>
      </c>
      <c r="AU88" s="168" t="s">
        <v>79</v>
      </c>
      <c r="AY88" s="167" t="s">
        <v>116</v>
      </c>
      <c r="BK88" s="169">
        <f>SUM(BK89:BK109)</f>
        <v>0</v>
      </c>
    </row>
    <row r="89" spans="1:65" s="2" customFormat="1" ht="24.2" customHeight="1">
      <c r="A89" s="33"/>
      <c r="B89" s="34"/>
      <c r="C89" s="172" t="s">
        <v>82</v>
      </c>
      <c r="D89" s="172" t="s">
        <v>118</v>
      </c>
      <c r="E89" s="173" t="s">
        <v>554</v>
      </c>
      <c r="F89" s="174" t="s">
        <v>555</v>
      </c>
      <c r="G89" s="175" t="s">
        <v>547</v>
      </c>
      <c r="H89" s="176">
        <v>1</v>
      </c>
      <c r="I89" s="177"/>
      <c r="J89" s="178">
        <f>ROUND(I89*H89,2)</f>
        <v>0</v>
      </c>
      <c r="K89" s="174" t="s">
        <v>19</v>
      </c>
      <c r="L89" s="38"/>
      <c r="M89" s="179" t="s">
        <v>19</v>
      </c>
      <c r="N89" s="180" t="s">
        <v>42</v>
      </c>
      <c r="O89" s="63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3" t="s">
        <v>548</v>
      </c>
      <c r="AT89" s="183" t="s">
        <v>118</v>
      </c>
      <c r="AU89" s="183" t="s">
        <v>82</v>
      </c>
      <c r="AY89" s="16" t="s">
        <v>116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6" t="s">
        <v>79</v>
      </c>
      <c r="BK89" s="184">
        <f>ROUND(I89*H89,2)</f>
        <v>0</v>
      </c>
      <c r="BL89" s="16" t="s">
        <v>548</v>
      </c>
      <c r="BM89" s="183" t="s">
        <v>556</v>
      </c>
    </row>
    <row r="90" spans="1:65" s="2" customFormat="1" ht="19.5">
      <c r="A90" s="33"/>
      <c r="B90" s="34"/>
      <c r="C90" s="35"/>
      <c r="D90" s="185" t="s">
        <v>125</v>
      </c>
      <c r="E90" s="35"/>
      <c r="F90" s="186" t="s">
        <v>555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125</v>
      </c>
      <c r="AU90" s="16" t="s">
        <v>82</v>
      </c>
    </row>
    <row r="91" spans="1:65" s="2" customFormat="1" ht="19.5">
      <c r="A91" s="33"/>
      <c r="B91" s="34"/>
      <c r="C91" s="35"/>
      <c r="D91" s="185" t="s">
        <v>144</v>
      </c>
      <c r="E91" s="35"/>
      <c r="F91" s="203" t="s">
        <v>557</v>
      </c>
      <c r="G91" s="35"/>
      <c r="H91" s="35"/>
      <c r="I91" s="187"/>
      <c r="J91" s="35"/>
      <c r="K91" s="35"/>
      <c r="L91" s="38"/>
      <c r="M91" s="188"/>
      <c r="N91" s="189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144</v>
      </c>
      <c r="AU91" s="16" t="s">
        <v>82</v>
      </c>
    </row>
    <row r="92" spans="1:65" s="2" customFormat="1" ht="16.5" customHeight="1">
      <c r="A92" s="33"/>
      <c r="B92" s="34"/>
      <c r="C92" s="172" t="s">
        <v>138</v>
      </c>
      <c r="D92" s="172" t="s">
        <v>118</v>
      </c>
      <c r="E92" s="173" t="s">
        <v>558</v>
      </c>
      <c r="F92" s="174" t="s">
        <v>559</v>
      </c>
      <c r="G92" s="175" t="s">
        <v>547</v>
      </c>
      <c r="H92" s="176">
        <v>1</v>
      </c>
      <c r="I92" s="177"/>
      <c r="J92" s="178">
        <f>ROUND(I92*H92,2)</f>
        <v>0</v>
      </c>
      <c r="K92" s="174" t="s">
        <v>19</v>
      </c>
      <c r="L92" s="38"/>
      <c r="M92" s="179" t="s">
        <v>19</v>
      </c>
      <c r="N92" s="180" t="s">
        <v>42</v>
      </c>
      <c r="O92" s="63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548</v>
      </c>
      <c r="AT92" s="183" t="s">
        <v>118</v>
      </c>
      <c r="AU92" s="183" t="s">
        <v>82</v>
      </c>
      <c r="AY92" s="16" t="s">
        <v>116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79</v>
      </c>
      <c r="BK92" s="184">
        <f>ROUND(I92*H92,2)</f>
        <v>0</v>
      </c>
      <c r="BL92" s="16" t="s">
        <v>548</v>
      </c>
      <c r="BM92" s="183" t="s">
        <v>560</v>
      </c>
    </row>
    <row r="93" spans="1:65" s="2" customFormat="1" ht="11.25">
      <c r="A93" s="33"/>
      <c r="B93" s="34"/>
      <c r="C93" s="35"/>
      <c r="D93" s="185" t="s">
        <v>125</v>
      </c>
      <c r="E93" s="35"/>
      <c r="F93" s="186" t="s">
        <v>561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125</v>
      </c>
      <c r="AU93" s="16" t="s">
        <v>82</v>
      </c>
    </row>
    <row r="94" spans="1:65" s="2" customFormat="1" ht="29.25">
      <c r="A94" s="33"/>
      <c r="B94" s="34"/>
      <c r="C94" s="35"/>
      <c r="D94" s="185" t="s">
        <v>144</v>
      </c>
      <c r="E94" s="35"/>
      <c r="F94" s="203" t="s">
        <v>562</v>
      </c>
      <c r="G94" s="35"/>
      <c r="H94" s="35"/>
      <c r="I94" s="187"/>
      <c r="J94" s="35"/>
      <c r="K94" s="35"/>
      <c r="L94" s="38"/>
      <c r="M94" s="188"/>
      <c r="N94" s="189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144</v>
      </c>
      <c r="AU94" s="16" t="s">
        <v>82</v>
      </c>
    </row>
    <row r="95" spans="1:65" s="2" customFormat="1" ht="16.5" customHeight="1">
      <c r="A95" s="33"/>
      <c r="B95" s="34"/>
      <c r="C95" s="172" t="s">
        <v>123</v>
      </c>
      <c r="D95" s="172" t="s">
        <v>118</v>
      </c>
      <c r="E95" s="173" t="s">
        <v>563</v>
      </c>
      <c r="F95" s="174" t="s">
        <v>564</v>
      </c>
      <c r="G95" s="175" t="s">
        <v>547</v>
      </c>
      <c r="H95" s="176">
        <v>1</v>
      </c>
      <c r="I95" s="177"/>
      <c r="J95" s="178">
        <f>ROUND(I95*H95,2)</f>
        <v>0</v>
      </c>
      <c r="K95" s="174" t="s">
        <v>19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548</v>
      </c>
      <c r="AT95" s="183" t="s">
        <v>118</v>
      </c>
      <c r="AU95" s="183" t="s">
        <v>82</v>
      </c>
      <c r="AY95" s="16" t="s">
        <v>116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548</v>
      </c>
      <c r="BM95" s="183" t="s">
        <v>565</v>
      </c>
    </row>
    <row r="96" spans="1:65" s="2" customFormat="1" ht="11.25">
      <c r="A96" s="33"/>
      <c r="B96" s="34"/>
      <c r="C96" s="35"/>
      <c r="D96" s="185" t="s">
        <v>125</v>
      </c>
      <c r="E96" s="35"/>
      <c r="F96" s="186" t="s">
        <v>564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125</v>
      </c>
      <c r="AU96" s="16" t="s">
        <v>82</v>
      </c>
    </row>
    <row r="97" spans="1:65" s="2" customFormat="1" ht="39">
      <c r="A97" s="33"/>
      <c r="B97" s="34"/>
      <c r="C97" s="35"/>
      <c r="D97" s="185" t="s">
        <v>144</v>
      </c>
      <c r="E97" s="35"/>
      <c r="F97" s="203" t="s">
        <v>566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144</v>
      </c>
      <c r="AU97" s="16" t="s">
        <v>82</v>
      </c>
    </row>
    <row r="98" spans="1:65" s="2" customFormat="1" ht="16.5" customHeight="1">
      <c r="A98" s="33"/>
      <c r="B98" s="34"/>
      <c r="C98" s="172" t="s">
        <v>151</v>
      </c>
      <c r="D98" s="172" t="s">
        <v>118</v>
      </c>
      <c r="E98" s="173" t="s">
        <v>567</v>
      </c>
      <c r="F98" s="174" t="s">
        <v>568</v>
      </c>
      <c r="G98" s="175" t="s">
        <v>547</v>
      </c>
      <c r="H98" s="176">
        <v>1</v>
      </c>
      <c r="I98" s="177"/>
      <c r="J98" s="178">
        <f>ROUND(I98*H98,2)</f>
        <v>0</v>
      </c>
      <c r="K98" s="174" t="s">
        <v>19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548</v>
      </c>
      <c r="AT98" s="183" t="s">
        <v>118</v>
      </c>
      <c r="AU98" s="183" t="s">
        <v>82</v>
      </c>
      <c r="AY98" s="16" t="s">
        <v>116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548</v>
      </c>
      <c r="BM98" s="183" t="s">
        <v>569</v>
      </c>
    </row>
    <row r="99" spans="1:65" s="2" customFormat="1" ht="11.25">
      <c r="A99" s="33"/>
      <c r="B99" s="34"/>
      <c r="C99" s="35"/>
      <c r="D99" s="185" t="s">
        <v>125</v>
      </c>
      <c r="E99" s="35"/>
      <c r="F99" s="186" t="s">
        <v>568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125</v>
      </c>
      <c r="AU99" s="16" t="s">
        <v>82</v>
      </c>
    </row>
    <row r="100" spans="1:65" s="2" customFormat="1" ht="39">
      <c r="A100" s="33"/>
      <c r="B100" s="34"/>
      <c r="C100" s="35"/>
      <c r="D100" s="185" t="s">
        <v>144</v>
      </c>
      <c r="E100" s="35"/>
      <c r="F100" s="203" t="s">
        <v>570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144</v>
      </c>
      <c r="AU100" s="16" t="s">
        <v>82</v>
      </c>
    </row>
    <row r="101" spans="1:65" s="2" customFormat="1" ht="16.5" customHeight="1">
      <c r="A101" s="33"/>
      <c r="B101" s="34"/>
      <c r="C101" s="172" t="s">
        <v>158</v>
      </c>
      <c r="D101" s="172" t="s">
        <v>118</v>
      </c>
      <c r="E101" s="173" t="s">
        <v>571</v>
      </c>
      <c r="F101" s="174" t="s">
        <v>572</v>
      </c>
      <c r="G101" s="175" t="s">
        <v>547</v>
      </c>
      <c r="H101" s="176">
        <v>1</v>
      </c>
      <c r="I101" s="177"/>
      <c r="J101" s="178">
        <f>ROUND(I101*H101,2)</f>
        <v>0</v>
      </c>
      <c r="K101" s="174" t="s">
        <v>19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548</v>
      </c>
      <c r="AT101" s="183" t="s">
        <v>118</v>
      </c>
      <c r="AU101" s="183" t="s">
        <v>82</v>
      </c>
      <c r="AY101" s="16" t="s">
        <v>116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548</v>
      </c>
      <c r="BM101" s="183" t="s">
        <v>573</v>
      </c>
    </row>
    <row r="102" spans="1:65" s="2" customFormat="1" ht="11.25">
      <c r="A102" s="33"/>
      <c r="B102" s="34"/>
      <c r="C102" s="35"/>
      <c r="D102" s="185" t="s">
        <v>125</v>
      </c>
      <c r="E102" s="35"/>
      <c r="F102" s="186" t="s">
        <v>572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125</v>
      </c>
      <c r="AU102" s="16" t="s">
        <v>82</v>
      </c>
    </row>
    <row r="103" spans="1:65" s="2" customFormat="1" ht="68.25">
      <c r="A103" s="33"/>
      <c r="B103" s="34"/>
      <c r="C103" s="35"/>
      <c r="D103" s="185" t="s">
        <v>144</v>
      </c>
      <c r="E103" s="35"/>
      <c r="F103" s="203" t="s">
        <v>574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144</v>
      </c>
      <c r="AU103" s="16" t="s">
        <v>82</v>
      </c>
    </row>
    <row r="104" spans="1:65" s="2" customFormat="1" ht="16.5" customHeight="1">
      <c r="A104" s="33"/>
      <c r="B104" s="34"/>
      <c r="C104" s="172" t="s">
        <v>162</v>
      </c>
      <c r="D104" s="172" t="s">
        <v>118</v>
      </c>
      <c r="E104" s="173" t="s">
        <v>575</v>
      </c>
      <c r="F104" s="174" t="s">
        <v>576</v>
      </c>
      <c r="G104" s="175" t="s">
        <v>547</v>
      </c>
      <c r="H104" s="176">
        <v>1</v>
      </c>
      <c r="I104" s="177"/>
      <c r="J104" s="178">
        <f>ROUND(I104*H104,2)</f>
        <v>0</v>
      </c>
      <c r="K104" s="174" t="s">
        <v>19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548</v>
      </c>
      <c r="AT104" s="183" t="s">
        <v>118</v>
      </c>
      <c r="AU104" s="183" t="s">
        <v>82</v>
      </c>
      <c r="AY104" s="16" t="s">
        <v>116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548</v>
      </c>
      <c r="BM104" s="183" t="s">
        <v>577</v>
      </c>
    </row>
    <row r="105" spans="1:65" s="2" customFormat="1" ht="11.25">
      <c r="A105" s="33"/>
      <c r="B105" s="34"/>
      <c r="C105" s="35"/>
      <c r="D105" s="185" t="s">
        <v>125</v>
      </c>
      <c r="E105" s="35"/>
      <c r="F105" s="186" t="s">
        <v>576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125</v>
      </c>
      <c r="AU105" s="16" t="s">
        <v>82</v>
      </c>
    </row>
    <row r="106" spans="1:65" s="2" customFormat="1" ht="39">
      <c r="A106" s="33"/>
      <c r="B106" s="34"/>
      <c r="C106" s="35"/>
      <c r="D106" s="185" t="s">
        <v>144</v>
      </c>
      <c r="E106" s="35"/>
      <c r="F106" s="203" t="s">
        <v>578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144</v>
      </c>
      <c r="AU106" s="16" t="s">
        <v>82</v>
      </c>
    </row>
    <row r="107" spans="1:65" s="2" customFormat="1" ht="16.5" customHeight="1">
      <c r="A107" s="33"/>
      <c r="B107" s="34"/>
      <c r="C107" s="172" t="s">
        <v>169</v>
      </c>
      <c r="D107" s="172" t="s">
        <v>118</v>
      </c>
      <c r="E107" s="173" t="s">
        <v>579</v>
      </c>
      <c r="F107" s="174" t="s">
        <v>580</v>
      </c>
      <c r="G107" s="175" t="s">
        <v>581</v>
      </c>
      <c r="H107" s="176">
        <v>1</v>
      </c>
      <c r="I107" s="177"/>
      <c r="J107" s="178">
        <f>ROUND(I107*H107,2)</f>
        <v>0</v>
      </c>
      <c r="K107" s="174" t="s">
        <v>19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548</v>
      </c>
      <c r="AT107" s="183" t="s">
        <v>118</v>
      </c>
      <c r="AU107" s="183" t="s">
        <v>82</v>
      </c>
      <c r="AY107" s="16" t="s">
        <v>116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548</v>
      </c>
      <c r="BM107" s="183" t="s">
        <v>582</v>
      </c>
    </row>
    <row r="108" spans="1:65" s="2" customFormat="1" ht="11.25">
      <c r="A108" s="33"/>
      <c r="B108" s="34"/>
      <c r="C108" s="35"/>
      <c r="D108" s="185" t="s">
        <v>125</v>
      </c>
      <c r="E108" s="35"/>
      <c r="F108" s="186" t="s">
        <v>580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125</v>
      </c>
      <c r="AU108" s="16" t="s">
        <v>82</v>
      </c>
    </row>
    <row r="109" spans="1:65" s="2" customFormat="1" ht="19.5">
      <c r="A109" s="33"/>
      <c r="B109" s="34"/>
      <c r="C109" s="35"/>
      <c r="D109" s="185" t="s">
        <v>144</v>
      </c>
      <c r="E109" s="35"/>
      <c r="F109" s="203" t="s">
        <v>583</v>
      </c>
      <c r="G109" s="35"/>
      <c r="H109" s="35"/>
      <c r="I109" s="187"/>
      <c r="J109" s="35"/>
      <c r="K109" s="35"/>
      <c r="L109" s="38"/>
      <c r="M109" s="214"/>
      <c r="N109" s="215"/>
      <c r="O109" s="216"/>
      <c r="P109" s="216"/>
      <c r="Q109" s="216"/>
      <c r="R109" s="216"/>
      <c r="S109" s="216"/>
      <c r="T109" s="217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144</v>
      </c>
      <c r="AU109" s="16" t="s">
        <v>82</v>
      </c>
    </row>
    <row r="110" spans="1:65" s="2" customFormat="1" ht="6.95" customHeight="1">
      <c r="A110" s="33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8"/>
      <c r="M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</sheetData>
  <sheetProtection algorithmName="SHA-512" hashValue="SjxXV0q0UzGnCMgREEOSaIT42DwzBKbeX694sAs3oSmcKMSLUPsZologLVPEWo12SFL0vjULo5dBZe6NZxOSDw==" saltValue="sR9wlm28OSKdaRPihkBsN0am5BRuZOikoRh9w8oMhiiAIuvlPGR57ID/Ddivbt9+nvJ1HPl02btG/RpHqjwpSg==" spinCount="100000" sheet="1" objects="1" scenarios="1" formatColumns="0" formatRows="0" autoFilter="0"/>
  <autoFilter ref="C81:K109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18" customWidth="1"/>
    <col min="2" max="2" width="1.6640625" style="218" customWidth="1"/>
    <col min="3" max="4" width="5" style="218" customWidth="1"/>
    <col min="5" max="5" width="11.6640625" style="218" customWidth="1"/>
    <col min="6" max="6" width="9.1640625" style="218" customWidth="1"/>
    <col min="7" max="7" width="5" style="218" customWidth="1"/>
    <col min="8" max="8" width="77.83203125" style="218" customWidth="1"/>
    <col min="9" max="10" width="20" style="218" customWidth="1"/>
    <col min="11" max="11" width="1.6640625" style="218" customWidth="1"/>
  </cols>
  <sheetData>
    <row r="1" spans="2:11" s="1" customFormat="1" ht="37.5" customHeight="1"/>
    <row r="2" spans="2:11" s="1" customFormat="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pans="2:11" s="14" customFormat="1" ht="45" customHeight="1">
      <c r="B3" s="222"/>
      <c r="C3" s="350" t="s">
        <v>584</v>
      </c>
      <c r="D3" s="350"/>
      <c r="E3" s="350"/>
      <c r="F3" s="350"/>
      <c r="G3" s="350"/>
      <c r="H3" s="350"/>
      <c r="I3" s="350"/>
      <c r="J3" s="350"/>
      <c r="K3" s="223"/>
    </row>
    <row r="4" spans="2:11" s="1" customFormat="1" ht="25.5" customHeight="1">
      <c r="B4" s="224"/>
      <c r="C4" s="355" t="s">
        <v>585</v>
      </c>
      <c r="D4" s="355"/>
      <c r="E4" s="355"/>
      <c r="F4" s="355"/>
      <c r="G4" s="355"/>
      <c r="H4" s="355"/>
      <c r="I4" s="355"/>
      <c r="J4" s="355"/>
      <c r="K4" s="225"/>
    </row>
    <row r="5" spans="2:11" s="1" customFormat="1" ht="5.25" customHeight="1">
      <c r="B5" s="224"/>
      <c r="C5" s="226"/>
      <c r="D5" s="226"/>
      <c r="E5" s="226"/>
      <c r="F5" s="226"/>
      <c r="G5" s="226"/>
      <c r="H5" s="226"/>
      <c r="I5" s="226"/>
      <c r="J5" s="226"/>
      <c r="K5" s="225"/>
    </row>
    <row r="6" spans="2:11" s="1" customFormat="1" ht="15" customHeight="1">
      <c r="B6" s="224"/>
      <c r="C6" s="354" t="s">
        <v>586</v>
      </c>
      <c r="D6" s="354"/>
      <c r="E6" s="354"/>
      <c r="F6" s="354"/>
      <c r="G6" s="354"/>
      <c r="H6" s="354"/>
      <c r="I6" s="354"/>
      <c r="J6" s="354"/>
      <c r="K6" s="225"/>
    </row>
    <row r="7" spans="2:11" s="1" customFormat="1" ht="15" customHeight="1">
      <c r="B7" s="228"/>
      <c r="C7" s="354" t="s">
        <v>587</v>
      </c>
      <c r="D7" s="354"/>
      <c r="E7" s="354"/>
      <c r="F7" s="354"/>
      <c r="G7" s="354"/>
      <c r="H7" s="354"/>
      <c r="I7" s="354"/>
      <c r="J7" s="354"/>
      <c r="K7" s="225"/>
    </row>
    <row r="8" spans="2:11" s="1" customFormat="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pans="2:11" s="1" customFormat="1" ht="15" customHeight="1">
      <c r="B9" s="228"/>
      <c r="C9" s="354" t="s">
        <v>588</v>
      </c>
      <c r="D9" s="354"/>
      <c r="E9" s="354"/>
      <c r="F9" s="354"/>
      <c r="G9" s="354"/>
      <c r="H9" s="354"/>
      <c r="I9" s="354"/>
      <c r="J9" s="354"/>
      <c r="K9" s="225"/>
    </row>
    <row r="10" spans="2:11" s="1" customFormat="1" ht="15" customHeight="1">
      <c r="B10" s="228"/>
      <c r="C10" s="227"/>
      <c r="D10" s="354" t="s">
        <v>589</v>
      </c>
      <c r="E10" s="354"/>
      <c r="F10" s="354"/>
      <c r="G10" s="354"/>
      <c r="H10" s="354"/>
      <c r="I10" s="354"/>
      <c r="J10" s="354"/>
      <c r="K10" s="225"/>
    </row>
    <row r="11" spans="2:11" s="1" customFormat="1" ht="15" customHeight="1">
      <c r="B11" s="228"/>
      <c r="C11" s="229"/>
      <c r="D11" s="354" t="s">
        <v>590</v>
      </c>
      <c r="E11" s="354"/>
      <c r="F11" s="354"/>
      <c r="G11" s="354"/>
      <c r="H11" s="354"/>
      <c r="I11" s="354"/>
      <c r="J11" s="354"/>
      <c r="K11" s="225"/>
    </row>
    <row r="12" spans="2:11" s="1" customFormat="1" ht="15" customHeight="1">
      <c r="B12" s="228"/>
      <c r="C12" s="229"/>
      <c r="D12" s="227"/>
      <c r="E12" s="227"/>
      <c r="F12" s="227"/>
      <c r="G12" s="227"/>
      <c r="H12" s="227"/>
      <c r="I12" s="227"/>
      <c r="J12" s="227"/>
      <c r="K12" s="225"/>
    </row>
    <row r="13" spans="2:11" s="1" customFormat="1" ht="15" customHeight="1">
      <c r="B13" s="228"/>
      <c r="C13" s="229"/>
      <c r="D13" s="230" t="s">
        <v>591</v>
      </c>
      <c r="E13" s="227"/>
      <c r="F13" s="227"/>
      <c r="G13" s="227"/>
      <c r="H13" s="227"/>
      <c r="I13" s="227"/>
      <c r="J13" s="227"/>
      <c r="K13" s="225"/>
    </row>
    <row r="14" spans="2:11" s="1" customFormat="1" ht="12.75" customHeight="1">
      <c r="B14" s="228"/>
      <c r="C14" s="229"/>
      <c r="D14" s="229"/>
      <c r="E14" s="229"/>
      <c r="F14" s="229"/>
      <c r="G14" s="229"/>
      <c r="H14" s="229"/>
      <c r="I14" s="229"/>
      <c r="J14" s="229"/>
      <c r="K14" s="225"/>
    </row>
    <row r="15" spans="2:11" s="1" customFormat="1" ht="15" customHeight="1">
      <c r="B15" s="228"/>
      <c r="C15" s="229"/>
      <c r="D15" s="354" t="s">
        <v>592</v>
      </c>
      <c r="E15" s="354"/>
      <c r="F15" s="354"/>
      <c r="G15" s="354"/>
      <c r="H15" s="354"/>
      <c r="I15" s="354"/>
      <c r="J15" s="354"/>
      <c r="K15" s="225"/>
    </row>
    <row r="16" spans="2:11" s="1" customFormat="1" ht="15" customHeight="1">
      <c r="B16" s="228"/>
      <c r="C16" s="229"/>
      <c r="D16" s="354" t="s">
        <v>593</v>
      </c>
      <c r="E16" s="354"/>
      <c r="F16" s="354"/>
      <c r="G16" s="354"/>
      <c r="H16" s="354"/>
      <c r="I16" s="354"/>
      <c r="J16" s="354"/>
      <c r="K16" s="225"/>
    </row>
    <row r="17" spans="2:11" s="1" customFormat="1" ht="15" customHeight="1">
      <c r="B17" s="228"/>
      <c r="C17" s="229"/>
      <c r="D17" s="354" t="s">
        <v>594</v>
      </c>
      <c r="E17" s="354"/>
      <c r="F17" s="354"/>
      <c r="G17" s="354"/>
      <c r="H17" s="354"/>
      <c r="I17" s="354"/>
      <c r="J17" s="354"/>
      <c r="K17" s="225"/>
    </row>
    <row r="18" spans="2:11" s="1" customFormat="1" ht="15" customHeight="1">
      <c r="B18" s="228"/>
      <c r="C18" s="229"/>
      <c r="D18" s="229"/>
      <c r="E18" s="231" t="s">
        <v>78</v>
      </c>
      <c r="F18" s="354" t="s">
        <v>595</v>
      </c>
      <c r="G18" s="354"/>
      <c r="H18" s="354"/>
      <c r="I18" s="354"/>
      <c r="J18" s="354"/>
      <c r="K18" s="225"/>
    </row>
    <row r="19" spans="2:11" s="1" customFormat="1" ht="15" customHeight="1">
      <c r="B19" s="228"/>
      <c r="C19" s="229"/>
      <c r="D19" s="229"/>
      <c r="E19" s="231" t="s">
        <v>596</v>
      </c>
      <c r="F19" s="354" t="s">
        <v>597</v>
      </c>
      <c r="G19" s="354"/>
      <c r="H19" s="354"/>
      <c r="I19" s="354"/>
      <c r="J19" s="354"/>
      <c r="K19" s="225"/>
    </row>
    <row r="20" spans="2:11" s="1" customFormat="1" ht="15" customHeight="1">
      <c r="B20" s="228"/>
      <c r="C20" s="229"/>
      <c r="D20" s="229"/>
      <c r="E20" s="231" t="s">
        <v>598</v>
      </c>
      <c r="F20" s="354" t="s">
        <v>599</v>
      </c>
      <c r="G20" s="354"/>
      <c r="H20" s="354"/>
      <c r="I20" s="354"/>
      <c r="J20" s="354"/>
      <c r="K20" s="225"/>
    </row>
    <row r="21" spans="2:11" s="1" customFormat="1" ht="15" customHeight="1">
      <c r="B21" s="228"/>
      <c r="C21" s="229"/>
      <c r="D21" s="229"/>
      <c r="E21" s="231" t="s">
        <v>83</v>
      </c>
      <c r="F21" s="354" t="s">
        <v>84</v>
      </c>
      <c r="G21" s="354"/>
      <c r="H21" s="354"/>
      <c r="I21" s="354"/>
      <c r="J21" s="354"/>
      <c r="K21" s="225"/>
    </row>
    <row r="22" spans="2:11" s="1" customFormat="1" ht="15" customHeight="1">
      <c r="B22" s="228"/>
      <c r="C22" s="229"/>
      <c r="D22" s="229"/>
      <c r="E22" s="231" t="s">
        <v>600</v>
      </c>
      <c r="F22" s="354" t="s">
        <v>601</v>
      </c>
      <c r="G22" s="354"/>
      <c r="H22" s="354"/>
      <c r="I22" s="354"/>
      <c r="J22" s="354"/>
      <c r="K22" s="225"/>
    </row>
    <row r="23" spans="2:11" s="1" customFormat="1" ht="15" customHeight="1">
      <c r="B23" s="228"/>
      <c r="C23" s="229"/>
      <c r="D23" s="229"/>
      <c r="E23" s="231" t="s">
        <v>602</v>
      </c>
      <c r="F23" s="354" t="s">
        <v>603</v>
      </c>
      <c r="G23" s="354"/>
      <c r="H23" s="354"/>
      <c r="I23" s="354"/>
      <c r="J23" s="354"/>
      <c r="K23" s="225"/>
    </row>
    <row r="24" spans="2:11" s="1" customFormat="1" ht="12.75" customHeight="1">
      <c r="B24" s="228"/>
      <c r="C24" s="229"/>
      <c r="D24" s="229"/>
      <c r="E24" s="229"/>
      <c r="F24" s="229"/>
      <c r="G24" s="229"/>
      <c r="H24" s="229"/>
      <c r="I24" s="229"/>
      <c r="J24" s="229"/>
      <c r="K24" s="225"/>
    </row>
    <row r="25" spans="2:11" s="1" customFormat="1" ht="15" customHeight="1">
      <c r="B25" s="228"/>
      <c r="C25" s="354" t="s">
        <v>604</v>
      </c>
      <c r="D25" s="354"/>
      <c r="E25" s="354"/>
      <c r="F25" s="354"/>
      <c r="G25" s="354"/>
      <c r="H25" s="354"/>
      <c r="I25" s="354"/>
      <c r="J25" s="354"/>
      <c r="K25" s="225"/>
    </row>
    <row r="26" spans="2:11" s="1" customFormat="1" ht="15" customHeight="1">
      <c r="B26" s="228"/>
      <c r="C26" s="354" t="s">
        <v>605</v>
      </c>
      <c r="D26" s="354"/>
      <c r="E26" s="354"/>
      <c r="F26" s="354"/>
      <c r="G26" s="354"/>
      <c r="H26" s="354"/>
      <c r="I26" s="354"/>
      <c r="J26" s="354"/>
      <c r="K26" s="225"/>
    </row>
    <row r="27" spans="2:11" s="1" customFormat="1" ht="15" customHeight="1">
      <c r="B27" s="228"/>
      <c r="C27" s="227"/>
      <c r="D27" s="354" t="s">
        <v>606</v>
      </c>
      <c r="E27" s="354"/>
      <c r="F27" s="354"/>
      <c r="G27" s="354"/>
      <c r="H27" s="354"/>
      <c r="I27" s="354"/>
      <c r="J27" s="354"/>
      <c r="K27" s="225"/>
    </row>
    <row r="28" spans="2:11" s="1" customFormat="1" ht="15" customHeight="1">
      <c r="B28" s="228"/>
      <c r="C28" s="229"/>
      <c r="D28" s="354" t="s">
        <v>607</v>
      </c>
      <c r="E28" s="354"/>
      <c r="F28" s="354"/>
      <c r="G28" s="354"/>
      <c r="H28" s="354"/>
      <c r="I28" s="354"/>
      <c r="J28" s="354"/>
      <c r="K28" s="225"/>
    </row>
    <row r="29" spans="2:11" s="1" customFormat="1" ht="12.75" customHeight="1">
      <c r="B29" s="228"/>
      <c r="C29" s="229"/>
      <c r="D29" s="229"/>
      <c r="E29" s="229"/>
      <c r="F29" s="229"/>
      <c r="G29" s="229"/>
      <c r="H29" s="229"/>
      <c r="I29" s="229"/>
      <c r="J29" s="229"/>
      <c r="K29" s="225"/>
    </row>
    <row r="30" spans="2:11" s="1" customFormat="1" ht="15" customHeight="1">
      <c r="B30" s="228"/>
      <c r="C30" s="229"/>
      <c r="D30" s="354" t="s">
        <v>608</v>
      </c>
      <c r="E30" s="354"/>
      <c r="F30" s="354"/>
      <c r="G30" s="354"/>
      <c r="H30" s="354"/>
      <c r="I30" s="354"/>
      <c r="J30" s="354"/>
      <c r="K30" s="225"/>
    </row>
    <row r="31" spans="2:11" s="1" customFormat="1" ht="15" customHeight="1">
      <c r="B31" s="228"/>
      <c r="C31" s="229"/>
      <c r="D31" s="354" t="s">
        <v>609</v>
      </c>
      <c r="E31" s="354"/>
      <c r="F31" s="354"/>
      <c r="G31" s="354"/>
      <c r="H31" s="354"/>
      <c r="I31" s="354"/>
      <c r="J31" s="354"/>
      <c r="K31" s="225"/>
    </row>
    <row r="32" spans="2:11" s="1" customFormat="1" ht="12.75" customHeight="1">
      <c r="B32" s="228"/>
      <c r="C32" s="229"/>
      <c r="D32" s="229"/>
      <c r="E32" s="229"/>
      <c r="F32" s="229"/>
      <c r="G32" s="229"/>
      <c r="H32" s="229"/>
      <c r="I32" s="229"/>
      <c r="J32" s="229"/>
      <c r="K32" s="225"/>
    </row>
    <row r="33" spans="2:11" s="1" customFormat="1" ht="15" customHeight="1">
      <c r="B33" s="228"/>
      <c r="C33" s="229"/>
      <c r="D33" s="354" t="s">
        <v>610</v>
      </c>
      <c r="E33" s="354"/>
      <c r="F33" s="354"/>
      <c r="G33" s="354"/>
      <c r="H33" s="354"/>
      <c r="I33" s="354"/>
      <c r="J33" s="354"/>
      <c r="K33" s="225"/>
    </row>
    <row r="34" spans="2:11" s="1" customFormat="1" ht="15" customHeight="1">
      <c r="B34" s="228"/>
      <c r="C34" s="229"/>
      <c r="D34" s="354" t="s">
        <v>611</v>
      </c>
      <c r="E34" s="354"/>
      <c r="F34" s="354"/>
      <c r="G34" s="354"/>
      <c r="H34" s="354"/>
      <c r="I34" s="354"/>
      <c r="J34" s="354"/>
      <c r="K34" s="225"/>
    </row>
    <row r="35" spans="2:11" s="1" customFormat="1" ht="15" customHeight="1">
      <c r="B35" s="228"/>
      <c r="C35" s="229"/>
      <c r="D35" s="354" t="s">
        <v>612</v>
      </c>
      <c r="E35" s="354"/>
      <c r="F35" s="354"/>
      <c r="G35" s="354"/>
      <c r="H35" s="354"/>
      <c r="I35" s="354"/>
      <c r="J35" s="354"/>
      <c r="K35" s="225"/>
    </row>
    <row r="36" spans="2:11" s="1" customFormat="1" ht="15" customHeight="1">
      <c r="B36" s="228"/>
      <c r="C36" s="229"/>
      <c r="D36" s="227"/>
      <c r="E36" s="230" t="s">
        <v>102</v>
      </c>
      <c r="F36" s="227"/>
      <c r="G36" s="354" t="s">
        <v>613</v>
      </c>
      <c r="H36" s="354"/>
      <c r="I36" s="354"/>
      <c r="J36" s="354"/>
      <c r="K36" s="225"/>
    </row>
    <row r="37" spans="2:11" s="1" customFormat="1" ht="30.75" customHeight="1">
      <c r="B37" s="228"/>
      <c r="C37" s="229"/>
      <c r="D37" s="227"/>
      <c r="E37" s="230" t="s">
        <v>614</v>
      </c>
      <c r="F37" s="227"/>
      <c r="G37" s="354" t="s">
        <v>615</v>
      </c>
      <c r="H37" s="354"/>
      <c r="I37" s="354"/>
      <c r="J37" s="354"/>
      <c r="K37" s="225"/>
    </row>
    <row r="38" spans="2:11" s="1" customFormat="1" ht="15" customHeight="1">
      <c r="B38" s="228"/>
      <c r="C38" s="229"/>
      <c r="D38" s="227"/>
      <c r="E38" s="230" t="s">
        <v>52</v>
      </c>
      <c r="F38" s="227"/>
      <c r="G38" s="354" t="s">
        <v>616</v>
      </c>
      <c r="H38" s="354"/>
      <c r="I38" s="354"/>
      <c r="J38" s="354"/>
      <c r="K38" s="225"/>
    </row>
    <row r="39" spans="2:11" s="1" customFormat="1" ht="15" customHeight="1">
      <c r="B39" s="228"/>
      <c r="C39" s="229"/>
      <c r="D39" s="227"/>
      <c r="E39" s="230" t="s">
        <v>53</v>
      </c>
      <c r="F39" s="227"/>
      <c r="G39" s="354" t="s">
        <v>617</v>
      </c>
      <c r="H39" s="354"/>
      <c r="I39" s="354"/>
      <c r="J39" s="354"/>
      <c r="K39" s="225"/>
    </row>
    <row r="40" spans="2:11" s="1" customFormat="1" ht="15" customHeight="1">
      <c r="B40" s="228"/>
      <c r="C40" s="229"/>
      <c r="D40" s="227"/>
      <c r="E40" s="230" t="s">
        <v>103</v>
      </c>
      <c r="F40" s="227"/>
      <c r="G40" s="354" t="s">
        <v>618</v>
      </c>
      <c r="H40" s="354"/>
      <c r="I40" s="354"/>
      <c r="J40" s="354"/>
      <c r="K40" s="225"/>
    </row>
    <row r="41" spans="2:11" s="1" customFormat="1" ht="15" customHeight="1">
      <c r="B41" s="228"/>
      <c r="C41" s="229"/>
      <c r="D41" s="227"/>
      <c r="E41" s="230" t="s">
        <v>104</v>
      </c>
      <c r="F41" s="227"/>
      <c r="G41" s="354" t="s">
        <v>619</v>
      </c>
      <c r="H41" s="354"/>
      <c r="I41" s="354"/>
      <c r="J41" s="354"/>
      <c r="K41" s="225"/>
    </row>
    <row r="42" spans="2:11" s="1" customFormat="1" ht="15" customHeight="1">
      <c r="B42" s="228"/>
      <c r="C42" s="229"/>
      <c r="D42" s="227"/>
      <c r="E42" s="230" t="s">
        <v>620</v>
      </c>
      <c r="F42" s="227"/>
      <c r="G42" s="354" t="s">
        <v>621</v>
      </c>
      <c r="H42" s="354"/>
      <c r="I42" s="354"/>
      <c r="J42" s="354"/>
      <c r="K42" s="225"/>
    </row>
    <row r="43" spans="2:11" s="1" customFormat="1" ht="15" customHeight="1">
      <c r="B43" s="228"/>
      <c r="C43" s="229"/>
      <c r="D43" s="227"/>
      <c r="E43" s="230"/>
      <c r="F43" s="227"/>
      <c r="G43" s="354" t="s">
        <v>622</v>
      </c>
      <c r="H43" s="354"/>
      <c r="I43" s="354"/>
      <c r="J43" s="354"/>
      <c r="K43" s="225"/>
    </row>
    <row r="44" spans="2:11" s="1" customFormat="1" ht="15" customHeight="1">
      <c r="B44" s="228"/>
      <c r="C44" s="229"/>
      <c r="D44" s="227"/>
      <c r="E44" s="230" t="s">
        <v>623</v>
      </c>
      <c r="F44" s="227"/>
      <c r="G44" s="354" t="s">
        <v>624</v>
      </c>
      <c r="H44" s="354"/>
      <c r="I44" s="354"/>
      <c r="J44" s="354"/>
      <c r="K44" s="225"/>
    </row>
    <row r="45" spans="2:11" s="1" customFormat="1" ht="15" customHeight="1">
      <c r="B45" s="228"/>
      <c r="C45" s="229"/>
      <c r="D45" s="227"/>
      <c r="E45" s="230" t="s">
        <v>106</v>
      </c>
      <c r="F45" s="227"/>
      <c r="G45" s="354" t="s">
        <v>625</v>
      </c>
      <c r="H45" s="354"/>
      <c r="I45" s="354"/>
      <c r="J45" s="354"/>
      <c r="K45" s="225"/>
    </row>
    <row r="46" spans="2:11" s="1" customFormat="1" ht="12.75" customHeight="1">
      <c r="B46" s="228"/>
      <c r="C46" s="229"/>
      <c r="D46" s="227"/>
      <c r="E46" s="227"/>
      <c r="F46" s="227"/>
      <c r="G46" s="227"/>
      <c r="H46" s="227"/>
      <c r="I46" s="227"/>
      <c r="J46" s="227"/>
      <c r="K46" s="225"/>
    </row>
    <row r="47" spans="2:11" s="1" customFormat="1" ht="15" customHeight="1">
      <c r="B47" s="228"/>
      <c r="C47" s="229"/>
      <c r="D47" s="354" t="s">
        <v>626</v>
      </c>
      <c r="E47" s="354"/>
      <c r="F47" s="354"/>
      <c r="G47" s="354"/>
      <c r="H47" s="354"/>
      <c r="I47" s="354"/>
      <c r="J47" s="354"/>
      <c r="K47" s="225"/>
    </row>
    <row r="48" spans="2:11" s="1" customFormat="1" ht="15" customHeight="1">
      <c r="B48" s="228"/>
      <c r="C48" s="229"/>
      <c r="D48" s="229"/>
      <c r="E48" s="354" t="s">
        <v>627</v>
      </c>
      <c r="F48" s="354"/>
      <c r="G48" s="354"/>
      <c r="H48" s="354"/>
      <c r="I48" s="354"/>
      <c r="J48" s="354"/>
      <c r="K48" s="225"/>
    </row>
    <row r="49" spans="2:11" s="1" customFormat="1" ht="15" customHeight="1">
      <c r="B49" s="228"/>
      <c r="C49" s="229"/>
      <c r="D49" s="229"/>
      <c r="E49" s="354" t="s">
        <v>628</v>
      </c>
      <c r="F49" s="354"/>
      <c r="G49" s="354"/>
      <c r="H49" s="354"/>
      <c r="I49" s="354"/>
      <c r="J49" s="354"/>
      <c r="K49" s="225"/>
    </row>
    <row r="50" spans="2:11" s="1" customFormat="1" ht="15" customHeight="1">
      <c r="B50" s="228"/>
      <c r="C50" s="229"/>
      <c r="D50" s="229"/>
      <c r="E50" s="354" t="s">
        <v>629</v>
      </c>
      <c r="F50" s="354"/>
      <c r="G50" s="354"/>
      <c r="H50" s="354"/>
      <c r="I50" s="354"/>
      <c r="J50" s="354"/>
      <c r="K50" s="225"/>
    </row>
    <row r="51" spans="2:11" s="1" customFormat="1" ht="15" customHeight="1">
      <c r="B51" s="228"/>
      <c r="C51" s="229"/>
      <c r="D51" s="354" t="s">
        <v>630</v>
      </c>
      <c r="E51" s="354"/>
      <c r="F51" s="354"/>
      <c r="G51" s="354"/>
      <c r="H51" s="354"/>
      <c r="I51" s="354"/>
      <c r="J51" s="354"/>
      <c r="K51" s="225"/>
    </row>
    <row r="52" spans="2:11" s="1" customFormat="1" ht="25.5" customHeight="1">
      <c r="B52" s="224"/>
      <c r="C52" s="355" t="s">
        <v>631</v>
      </c>
      <c r="D52" s="355"/>
      <c r="E52" s="355"/>
      <c r="F52" s="355"/>
      <c r="G52" s="355"/>
      <c r="H52" s="355"/>
      <c r="I52" s="355"/>
      <c r="J52" s="355"/>
      <c r="K52" s="225"/>
    </row>
    <row r="53" spans="2:11" s="1" customFormat="1" ht="5.25" customHeight="1">
      <c r="B53" s="224"/>
      <c r="C53" s="226"/>
      <c r="D53" s="226"/>
      <c r="E53" s="226"/>
      <c r="F53" s="226"/>
      <c r="G53" s="226"/>
      <c r="H53" s="226"/>
      <c r="I53" s="226"/>
      <c r="J53" s="226"/>
      <c r="K53" s="225"/>
    </row>
    <row r="54" spans="2:11" s="1" customFormat="1" ht="15" customHeight="1">
      <c r="B54" s="224"/>
      <c r="C54" s="354" t="s">
        <v>632</v>
      </c>
      <c r="D54" s="354"/>
      <c r="E54" s="354"/>
      <c r="F54" s="354"/>
      <c r="G54" s="354"/>
      <c r="H54" s="354"/>
      <c r="I54" s="354"/>
      <c r="J54" s="354"/>
      <c r="K54" s="225"/>
    </row>
    <row r="55" spans="2:11" s="1" customFormat="1" ht="15" customHeight="1">
      <c r="B55" s="224"/>
      <c r="C55" s="354" t="s">
        <v>633</v>
      </c>
      <c r="D55" s="354"/>
      <c r="E55" s="354"/>
      <c r="F55" s="354"/>
      <c r="G55" s="354"/>
      <c r="H55" s="354"/>
      <c r="I55" s="354"/>
      <c r="J55" s="354"/>
      <c r="K55" s="225"/>
    </row>
    <row r="56" spans="2:11" s="1" customFormat="1" ht="12.75" customHeight="1">
      <c r="B56" s="224"/>
      <c r="C56" s="227"/>
      <c r="D56" s="227"/>
      <c r="E56" s="227"/>
      <c r="F56" s="227"/>
      <c r="G56" s="227"/>
      <c r="H56" s="227"/>
      <c r="I56" s="227"/>
      <c r="J56" s="227"/>
      <c r="K56" s="225"/>
    </row>
    <row r="57" spans="2:11" s="1" customFormat="1" ht="15" customHeight="1">
      <c r="B57" s="224"/>
      <c r="C57" s="354" t="s">
        <v>634</v>
      </c>
      <c r="D57" s="354"/>
      <c r="E57" s="354"/>
      <c r="F57" s="354"/>
      <c r="G57" s="354"/>
      <c r="H57" s="354"/>
      <c r="I57" s="354"/>
      <c r="J57" s="354"/>
      <c r="K57" s="225"/>
    </row>
    <row r="58" spans="2:11" s="1" customFormat="1" ht="15" customHeight="1">
      <c r="B58" s="224"/>
      <c r="C58" s="229"/>
      <c r="D58" s="354" t="s">
        <v>635</v>
      </c>
      <c r="E58" s="354"/>
      <c r="F58" s="354"/>
      <c r="G58" s="354"/>
      <c r="H58" s="354"/>
      <c r="I58" s="354"/>
      <c r="J58" s="354"/>
      <c r="K58" s="225"/>
    </row>
    <row r="59" spans="2:11" s="1" customFormat="1" ht="15" customHeight="1">
      <c r="B59" s="224"/>
      <c r="C59" s="229"/>
      <c r="D59" s="354" t="s">
        <v>636</v>
      </c>
      <c r="E59" s="354"/>
      <c r="F59" s="354"/>
      <c r="G59" s="354"/>
      <c r="H59" s="354"/>
      <c r="I59" s="354"/>
      <c r="J59" s="354"/>
      <c r="K59" s="225"/>
    </row>
    <row r="60" spans="2:11" s="1" customFormat="1" ht="15" customHeight="1">
      <c r="B60" s="224"/>
      <c r="C60" s="229"/>
      <c r="D60" s="354" t="s">
        <v>637</v>
      </c>
      <c r="E60" s="354"/>
      <c r="F60" s="354"/>
      <c r="G60" s="354"/>
      <c r="H60" s="354"/>
      <c r="I60" s="354"/>
      <c r="J60" s="354"/>
      <c r="K60" s="225"/>
    </row>
    <row r="61" spans="2:11" s="1" customFormat="1" ht="15" customHeight="1">
      <c r="B61" s="224"/>
      <c r="C61" s="229"/>
      <c r="D61" s="354" t="s">
        <v>638</v>
      </c>
      <c r="E61" s="354"/>
      <c r="F61" s="354"/>
      <c r="G61" s="354"/>
      <c r="H61" s="354"/>
      <c r="I61" s="354"/>
      <c r="J61" s="354"/>
      <c r="K61" s="225"/>
    </row>
    <row r="62" spans="2:11" s="1" customFormat="1" ht="15" customHeight="1">
      <c r="B62" s="224"/>
      <c r="C62" s="229"/>
      <c r="D62" s="356" t="s">
        <v>639</v>
      </c>
      <c r="E62" s="356"/>
      <c r="F62" s="356"/>
      <c r="G62" s="356"/>
      <c r="H62" s="356"/>
      <c r="I62" s="356"/>
      <c r="J62" s="356"/>
      <c r="K62" s="225"/>
    </row>
    <row r="63" spans="2:11" s="1" customFormat="1" ht="15" customHeight="1">
      <c r="B63" s="224"/>
      <c r="C63" s="229"/>
      <c r="D63" s="354" t="s">
        <v>640</v>
      </c>
      <c r="E63" s="354"/>
      <c r="F63" s="354"/>
      <c r="G63" s="354"/>
      <c r="H63" s="354"/>
      <c r="I63" s="354"/>
      <c r="J63" s="354"/>
      <c r="K63" s="225"/>
    </row>
    <row r="64" spans="2:11" s="1" customFormat="1" ht="12.75" customHeight="1">
      <c r="B64" s="224"/>
      <c r="C64" s="229"/>
      <c r="D64" s="229"/>
      <c r="E64" s="232"/>
      <c r="F64" s="229"/>
      <c r="G64" s="229"/>
      <c r="H64" s="229"/>
      <c r="I64" s="229"/>
      <c r="J64" s="229"/>
      <c r="K64" s="225"/>
    </row>
    <row r="65" spans="2:11" s="1" customFormat="1" ht="15" customHeight="1">
      <c r="B65" s="224"/>
      <c r="C65" s="229"/>
      <c r="D65" s="354" t="s">
        <v>641</v>
      </c>
      <c r="E65" s="354"/>
      <c r="F65" s="354"/>
      <c r="G65" s="354"/>
      <c r="H65" s="354"/>
      <c r="I65" s="354"/>
      <c r="J65" s="354"/>
      <c r="K65" s="225"/>
    </row>
    <row r="66" spans="2:11" s="1" customFormat="1" ht="15" customHeight="1">
      <c r="B66" s="224"/>
      <c r="C66" s="229"/>
      <c r="D66" s="356" t="s">
        <v>642</v>
      </c>
      <c r="E66" s="356"/>
      <c r="F66" s="356"/>
      <c r="G66" s="356"/>
      <c r="H66" s="356"/>
      <c r="I66" s="356"/>
      <c r="J66" s="356"/>
      <c r="K66" s="225"/>
    </row>
    <row r="67" spans="2:11" s="1" customFormat="1" ht="15" customHeight="1">
      <c r="B67" s="224"/>
      <c r="C67" s="229"/>
      <c r="D67" s="354" t="s">
        <v>643</v>
      </c>
      <c r="E67" s="354"/>
      <c r="F67" s="354"/>
      <c r="G67" s="354"/>
      <c r="H67" s="354"/>
      <c r="I67" s="354"/>
      <c r="J67" s="354"/>
      <c r="K67" s="225"/>
    </row>
    <row r="68" spans="2:11" s="1" customFormat="1" ht="15" customHeight="1">
      <c r="B68" s="224"/>
      <c r="C68" s="229"/>
      <c r="D68" s="354" t="s">
        <v>644</v>
      </c>
      <c r="E68" s="354"/>
      <c r="F68" s="354"/>
      <c r="G68" s="354"/>
      <c r="H68" s="354"/>
      <c r="I68" s="354"/>
      <c r="J68" s="354"/>
      <c r="K68" s="225"/>
    </row>
    <row r="69" spans="2:11" s="1" customFormat="1" ht="15" customHeight="1">
      <c r="B69" s="224"/>
      <c r="C69" s="229"/>
      <c r="D69" s="354" t="s">
        <v>645</v>
      </c>
      <c r="E69" s="354"/>
      <c r="F69" s="354"/>
      <c r="G69" s="354"/>
      <c r="H69" s="354"/>
      <c r="I69" s="354"/>
      <c r="J69" s="354"/>
      <c r="K69" s="225"/>
    </row>
    <row r="70" spans="2:11" s="1" customFormat="1" ht="15" customHeight="1">
      <c r="B70" s="224"/>
      <c r="C70" s="229"/>
      <c r="D70" s="354" t="s">
        <v>646</v>
      </c>
      <c r="E70" s="354"/>
      <c r="F70" s="354"/>
      <c r="G70" s="354"/>
      <c r="H70" s="354"/>
      <c r="I70" s="354"/>
      <c r="J70" s="354"/>
      <c r="K70" s="225"/>
    </row>
    <row r="71" spans="2:1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pans="2:11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pans="2:11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pans="2:11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pans="2:11" s="1" customFormat="1" ht="45" customHeight="1">
      <c r="B75" s="241"/>
      <c r="C75" s="349" t="s">
        <v>647</v>
      </c>
      <c r="D75" s="349"/>
      <c r="E75" s="349"/>
      <c r="F75" s="349"/>
      <c r="G75" s="349"/>
      <c r="H75" s="349"/>
      <c r="I75" s="349"/>
      <c r="J75" s="349"/>
      <c r="K75" s="242"/>
    </row>
    <row r="76" spans="2:11" s="1" customFormat="1" ht="17.25" customHeight="1">
      <c r="B76" s="241"/>
      <c r="C76" s="243" t="s">
        <v>648</v>
      </c>
      <c r="D76" s="243"/>
      <c r="E76" s="243"/>
      <c r="F76" s="243" t="s">
        <v>649</v>
      </c>
      <c r="G76" s="244"/>
      <c r="H76" s="243" t="s">
        <v>53</v>
      </c>
      <c r="I76" s="243" t="s">
        <v>56</v>
      </c>
      <c r="J76" s="243" t="s">
        <v>650</v>
      </c>
      <c r="K76" s="242"/>
    </row>
    <row r="77" spans="2:11" s="1" customFormat="1" ht="17.25" customHeight="1">
      <c r="B77" s="241"/>
      <c r="C77" s="245" t="s">
        <v>651</v>
      </c>
      <c r="D77" s="245"/>
      <c r="E77" s="245"/>
      <c r="F77" s="246" t="s">
        <v>652</v>
      </c>
      <c r="G77" s="247"/>
      <c r="H77" s="245"/>
      <c r="I77" s="245"/>
      <c r="J77" s="245" t="s">
        <v>653</v>
      </c>
      <c r="K77" s="242"/>
    </row>
    <row r="78" spans="2:11" s="1" customFormat="1" ht="5.25" customHeight="1">
      <c r="B78" s="241"/>
      <c r="C78" s="248"/>
      <c r="D78" s="248"/>
      <c r="E78" s="248"/>
      <c r="F78" s="248"/>
      <c r="G78" s="249"/>
      <c r="H78" s="248"/>
      <c r="I78" s="248"/>
      <c r="J78" s="248"/>
      <c r="K78" s="242"/>
    </row>
    <row r="79" spans="2:11" s="1" customFormat="1" ht="15" customHeight="1">
      <c r="B79" s="241"/>
      <c r="C79" s="230" t="s">
        <v>52</v>
      </c>
      <c r="D79" s="250"/>
      <c r="E79" s="250"/>
      <c r="F79" s="251" t="s">
        <v>654</v>
      </c>
      <c r="G79" s="252"/>
      <c r="H79" s="230" t="s">
        <v>655</v>
      </c>
      <c r="I79" s="230" t="s">
        <v>656</v>
      </c>
      <c r="J79" s="230">
        <v>20</v>
      </c>
      <c r="K79" s="242"/>
    </row>
    <row r="80" spans="2:11" s="1" customFormat="1" ht="15" customHeight="1">
      <c r="B80" s="241"/>
      <c r="C80" s="230" t="s">
        <v>657</v>
      </c>
      <c r="D80" s="230"/>
      <c r="E80" s="230"/>
      <c r="F80" s="251" t="s">
        <v>654</v>
      </c>
      <c r="G80" s="252"/>
      <c r="H80" s="230" t="s">
        <v>658</v>
      </c>
      <c r="I80" s="230" t="s">
        <v>656</v>
      </c>
      <c r="J80" s="230">
        <v>120</v>
      </c>
      <c r="K80" s="242"/>
    </row>
    <row r="81" spans="2:11" s="1" customFormat="1" ht="15" customHeight="1">
      <c r="B81" s="253"/>
      <c r="C81" s="230" t="s">
        <v>659</v>
      </c>
      <c r="D81" s="230"/>
      <c r="E81" s="230"/>
      <c r="F81" s="251" t="s">
        <v>660</v>
      </c>
      <c r="G81" s="252"/>
      <c r="H81" s="230" t="s">
        <v>661</v>
      </c>
      <c r="I81" s="230" t="s">
        <v>656</v>
      </c>
      <c r="J81" s="230">
        <v>50</v>
      </c>
      <c r="K81" s="242"/>
    </row>
    <row r="82" spans="2:11" s="1" customFormat="1" ht="15" customHeight="1">
      <c r="B82" s="253"/>
      <c r="C82" s="230" t="s">
        <v>662</v>
      </c>
      <c r="D82" s="230"/>
      <c r="E82" s="230"/>
      <c r="F82" s="251" t="s">
        <v>654</v>
      </c>
      <c r="G82" s="252"/>
      <c r="H82" s="230" t="s">
        <v>663</v>
      </c>
      <c r="I82" s="230" t="s">
        <v>664</v>
      </c>
      <c r="J82" s="230"/>
      <c r="K82" s="242"/>
    </row>
    <row r="83" spans="2:11" s="1" customFormat="1" ht="15" customHeight="1">
      <c r="B83" s="253"/>
      <c r="C83" s="254" t="s">
        <v>665</v>
      </c>
      <c r="D83" s="254"/>
      <c r="E83" s="254"/>
      <c r="F83" s="255" t="s">
        <v>660</v>
      </c>
      <c r="G83" s="254"/>
      <c r="H83" s="254" t="s">
        <v>666</v>
      </c>
      <c r="I83" s="254" t="s">
        <v>656</v>
      </c>
      <c r="J83" s="254">
        <v>15</v>
      </c>
      <c r="K83" s="242"/>
    </row>
    <row r="84" spans="2:11" s="1" customFormat="1" ht="15" customHeight="1">
      <c r="B84" s="253"/>
      <c r="C84" s="254" t="s">
        <v>667</v>
      </c>
      <c r="D84" s="254"/>
      <c r="E84" s="254"/>
      <c r="F84" s="255" t="s">
        <v>660</v>
      </c>
      <c r="G84" s="254"/>
      <c r="H84" s="254" t="s">
        <v>668</v>
      </c>
      <c r="I84" s="254" t="s">
        <v>656</v>
      </c>
      <c r="J84" s="254">
        <v>15</v>
      </c>
      <c r="K84" s="242"/>
    </row>
    <row r="85" spans="2:11" s="1" customFormat="1" ht="15" customHeight="1">
      <c r="B85" s="253"/>
      <c r="C85" s="254" t="s">
        <v>669</v>
      </c>
      <c r="D85" s="254"/>
      <c r="E85" s="254"/>
      <c r="F85" s="255" t="s">
        <v>660</v>
      </c>
      <c r="G85" s="254"/>
      <c r="H85" s="254" t="s">
        <v>670</v>
      </c>
      <c r="I85" s="254" t="s">
        <v>656</v>
      </c>
      <c r="J85" s="254">
        <v>20</v>
      </c>
      <c r="K85" s="242"/>
    </row>
    <row r="86" spans="2:11" s="1" customFormat="1" ht="15" customHeight="1">
      <c r="B86" s="253"/>
      <c r="C86" s="254" t="s">
        <v>671</v>
      </c>
      <c r="D86" s="254"/>
      <c r="E86" s="254"/>
      <c r="F86" s="255" t="s">
        <v>660</v>
      </c>
      <c r="G86" s="254"/>
      <c r="H86" s="254" t="s">
        <v>672</v>
      </c>
      <c r="I86" s="254" t="s">
        <v>656</v>
      </c>
      <c r="J86" s="254">
        <v>20</v>
      </c>
      <c r="K86" s="242"/>
    </row>
    <row r="87" spans="2:11" s="1" customFormat="1" ht="15" customHeight="1">
      <c r="B87" s="253"/>
      <c r="C87" s="230" t="s">
        <v>673</v>
      </c>
      <c r="D87" s="230"/>
      <c r="E87" s="230"/>
      <c r="F87" s="251" t="s">
        <v>660</v>
      </c>
      <c r="G87" s="252"/>
      <c r="H87" s="230" t="s">
        <v>674</v>
      </c>
      <c r="I87" s="230" t="s">
        <v>656</v>
      </c>
      <c r="J87" s="230">
        <v>50</v>
      </c>
      <c r="K87" s="242"/>
    </row>
    <row r="88" spans="2:11" s="1" customFormat="1" ht="15" customHeight="1">
      <c r="B88" s="253"/>
      <c r="C88" s="230" t="s">
        <v>675</v>
      </c>
      <c r="D88" s="230"/>
      <c r="E88" s="230"/>
      <c r="F88" s="251" t="s">
        <v>660</v>
      </c>
      <c r="G88" s="252"/>
      <c r="H88" s="230" t="s">
        <v>676</v>
      </c>
      <c r="I88" s="230" t="s">
        <v>656</v>
      </c>
      <c r="J88" s="230">
        <v>20</v>
      </c>
      <c r="K88" s="242"/>
    </row>
    <row r="89" spans="2:11" s="1" customFormat="1" ht="15" customHeight="1">
      <c r="B89" s="253"/>
      <c r="C89" s="230" t="s">
        <v>677</v>
      </c>
      <c r="D89" s="230"/>
      <c r="E89" s="230"/>
      <c r="F89" s="251" t="s">
        <v>660</v>
      </c>
      <c r="G89" s="252"/>
      <c r="H89" s="230" t="s">
        <v>678</v>
      </c>
      <c r="I89" s="230" t="s">
        <v>656</v>
      </c>
      <c r="J89" s="230">
        <v>20</v>
      </c>
      <c r="K89" s="242"/>
    </row>
    <row r="90" spans="2:11" s="1" customFormat="1" ht="15" customHeight="1">
      <c r="B90" s="253"/>
      <c r="C90" s="230" t="s">
        <v>679</v>
      </c>
      <c r="D90" s="230"/>
      <c r="E90" s="230"/>
      <c r="F90" s="251" t="s">
        <v>660</v>
      </c>
      <c r="G90" s="252"/>
      <c r="H90" s="230" t="s">
        <v>680</v>
      </c>
      <c r="I90" s="230" t="s">
        <v>656</v>
      </c>
      <c r="J90" s="230">
        <v>50</v>
      </c>
      <c r="K90" s="242"/>
    </row>
    <row r="91" spans="2:11" s="1" customFormat="1" ht="15" customHeight="1">
      <c r="B91" s="253"/>
      <c r="C91" s="230" t="s">
        <v>681</v>
      </c>
      <c r="D91" s="230"/>
      <c r="E91" s="230"/>
      <c r="F91" s="251" t="s">
        <v>660</v>
      </c>
      <c r="G91" s="252"/>
      <c r="H91" s="230" t="s">
        <v>681</v>
      </c>
      <c r="I91" s="230" t="s">
        <v>656</v>
      </c>
      <c r="J91" s="230">
        <v>50</v>
      </c>
      <c r="K91" s="242"/>
    </row>
    <row r="92" spans="2:11" s="1" customFormat="1" ht="15" customHeight="1">
      <c r="B92" s="253"/>
      <c r="C92" s="230" t="s">
        <v>682</v>
      </c>
      <c r="D92" s="230"/>
      <c r="E92" s="230"/>
      <c r="F92" s="251" t="s">
        <v>660</v>
      </c>
      <c r="G92" s="252"/>
      <c r="H92" s="230" t="s">
        <v>683</v>
      </c>
      <c r="I92" s="230" t="s">
        <v>656</v>
      </c>
      <c r="J92" s="230">
        <v>255</v>
      </c>
      <c r="K92" s="242"/>
    </row>
    <row r="93" spans="2:11" s="1" customFormat="1" ht="15" customHeight="1">
      <c r="B93" s="253"/>
      <c r="C93" s="230" t="s">
        <v>684</v>
      </c>
      <c r="D93" s="230"/>
      <c r="E93" s="230"/>
      <c r="F93" s="251" t="s">
        <v>654</v>
      </c>
      <c r="G93" s="252"/>
      <c r="H93" s="230" t="s">
        <v>685</v>
      </c>
      <c r="I93" s="230" t="s">
        <v>686</v>
      </c>
      <c r="J93" s="230"/>
      <c r="K93" s="242"/>
    </row>
    <row r="94" spans="2:11" s="1" customFormat="1" ht="15" customHeight="1">
      <c r="B94" s="253"/>
      <c r="C94" s="230" t="s">
        <v>687</v>
      </c>
      <c r="D94" s="230"/>
      <c r="E94" s="230"/>
      <c r="F94" s="251" t="s">
        <v>654</v>
      </c>
      <c r="G94" s="252"/>
      <c r="H94" s="230" t="s">
        <v>688</v>
      </c>
      <c r="I94" s="230" t="s">
        <v>689</v>
      </c>
      <c r="J94" s="230"/>
      <c r="K94" s="242"/>
    </row>
    <row r="95" spans="2:11" s="1" customFormat="1" ht="15" customHeight="1">
      <c r="B95" s="253"/>
      <c r="C95" s="230" t="s">
        <v>690</v>
      </c>
      <c r="D95" s="230"/>
      <c r="E95" s="230"/>
      <c r="F95" s="251" t="s">
        <v>654</v>
      </c>
      <c r="G95" s="252"/>
      <c r="H95" s="230" t="s">
        <v>690</v>
      </c>
      <c r="I95" s="230" t="s">
        <v>689</v>
      </c>
      <c r="J95" s="230"/>
      <c r="K95" s="242"/>
    </row>
    <row r="96" spans="2:11" s="1" customFormat="1" ht="15" customHeight="1">
      <c r="B96" s="253"/>
      <c r="C96" s="230" t="s">
        <v>37</v>
      </c>
      <c r="D96" s="230"/>
      <c r="E96" s="230"/>
      <c r="F96" s="251" t="s">
        <v>654</v>
      </c>
      <c r="G96" s="252"/>
      <c r="H96" s="230" t="s">
        <v>691</v>
      </c>
      <c r="I96" s="230" t="s">
        <v>689</v>
      </c>
      <c r="J96" s="230"/>
      <c r="K96" s="242"/>
    </row>
    <row r="97" spans="2:11" s="1" customFormat="1" ht="15" customHeight="1">
      <c r="B97" s="253"/>
      <c r="C97" s="230" t="s">
        <v>47</v>
      </c>
      <c r="D97" s="230"/>
      <c r="E97" s="230"/>
      <c r="F97" s="251" t="s">
        <v>654</v>
      </c>
      <c r="G97" s="252"/>
      <c r="H97" s="230" t="s">
        <v>692</v>
      </c>
      <c r="I97" s="230" t="s">
        <v>689</v>
      </c>
      <c r="J97" s="230"/>
      <c r="K97" s="242"/>
    </row>
    <row r="98" spans="2:11" s="1" customFormat="1" ht="15" customHeight="1">
      <c r="B98" s="256"/>
      <c r="C98" s="257"/>
      <c r="D98" s="257"/>
      <c r="E98" s="257"/>
      <c r="F98" s="257"/>
      <c r="G98" s="257"/>
      <c r="H98" s="257"/>
      <c r="I98" s="257"/>
      <c r="J98" s="257"/>
      <c r="K98" s="258"/>
    </row>
    <row r="99" spans="2:11" s="1" customFormat="1" ht="18.75" customHeight="1">
      <c r="B99" s="259"/>
      <c r="C99" s="260"/>
      <c r="D99" s="260"/>
      <c r="E99" s="260"/>
      <c r="F99" s="260"/>
      <c r="G99" s="260"/>
      <c r="H99" s="260"/>
      <c r="I99" s="260"/>
      <c r="J99" s="260"/>
      <c r="K99" s="259"/>
    </row>
    <row r="100" spans="2:11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pans="2:1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pans="2:11" s="1" customFormat="1" ht="45" customHeight="1">
      <c r="B102" s="241"/>
      <c r="C102" s="349" t="s">
        <v>693</v>
      </c>
      <c r="D102" s="349"/>
      <c r="E102" s="349"/>
      <c r="F102" s="349"/>
      <c r="G102" s="349"/>
      <c r="H102" s="349"/>
      <c r="I102" s="349"/>
      <c r="J102" s="349"/>
      <c r="K102" s="242"/>
    </row>
    <row r="103" spans="2:11" s="1" customFormat="1" ht="17.25" customHeight="1">
      <c r="B103" s="241"/>
      <c r="C103" s="243" t="s">
        <v>648</v>
      </c>
      <c r="D103" s="243"/>
      <c r="E103" s="243"/>
      <c r="F103" s="243" t="s">
        <v>649</v>
      </c>
      <c r="G103" s="244"/>
      <c r="H103" s="243" t="s">
        <v>53</v>
      </c>
      <c r="I103" s="243" t="s">
        <v>56</v>
      </c>
      <c r="J103" s="243" t="s">
        <v>650</v>
      </c>
      <c r="K103" s="242"/>
    </row>
    <row r="104" spans="2:11" s="1" customFormat="1" ht="17.25" customHeight="1">
      <c r="B104" s="241"/>
      <c r="C104" s="245" t="s">
        <v>651</v>
      </c>
      <c r="D104" s="245"/>
      <c r="E104" s="245"/>
      <c r="F104" s="246" t="s">
        <v>652</v>
      </c>
      <c r="G104" s="247"/>
      <c r="H104" s="245"/>
      <c r="I104" s="245"/>
      <c r="J104" s="245" t="s">
        <v>653</v>
      </c>
      <c r="K104" s="242"/>
    </row>
    <row r="105" spans="2:11" s="1" customFormat="1" ht="5.25" customHeight="1">
      <c r="B105" s="241"/>
      <c r="C105" s="243"/>
      <c r="D105" s="243"/>
      <c r="E105" s="243"/>
      <c r="F105" s="243"/>
      <c r="G105" s="261"/>
      <c r="H105" s="243"/>
      <c r="I105" s="243"/>
      <c r="J105" s="243"/>
      <c r="K105" s="242"/>
    </row>
    <row r="106" spans="2:11" s="1" customFormat="1" ht="15" customHeight="1">
      <c r="B106" s="241"/>
      <c r="C106" s="230" t="s">
        <v>52</v>
      </c>
      <c r="D106" s="250"/>
      <c r="E106" s="250"/>
      <c r="F106" s="251" t="s">
        <v>654</v>
      </c>
      <c r="G106" s="230"/>
      <c r="H106" s="230" t="s">
        <v>694</v>
      </c>
      <c r="I106" s="230" t="s">
        <v>656</v>
      </c>
      <c r="J106" s="230">
        <v>20</v>
      </c>
      <c r="K106" s="242"/>
    </row>
    <row r="107" spans="2:11" s="1" customFormat="1" ht="15" customHeight="1">
      <c r="B107" s="241"/>
      <c r="C107" s="230" t="s">
        <v>657</v>
      </c>
      <c r="D107" s="230"/>
      <c r="E107" s="230"/>
      <c r="F107" s="251" t="s">
        <v>654</v>
      </c>
      <c r="G107" s="230"/>
      <c r="H107" s="230" t="s">
        <v>694</v>
      </c>
      <c r="I107" s="230" t="s">
        <v>656</v>
      </c>
      <c r="J107" s="230">
        <v>120</v>
      </c>
      <c r="K107" s="242"/>
    </row>
    <row r="108" spans="2:11" s="1" customFormat="1" ht="15" customHeight="1">
      <c r="B108" s="253"/>
      <c r="C108" s="230" t="s">
        <v>659</v>
      </c>
      <c r="D108" s="230"/>
      <c r="E108" s="230"/>
      <c r="F108" s="251" t="s">
        <v>660</v>
      </c>
      <c r="G108" s="230"/>
      <c r="H108" s="230" t="s">
        <v>694</v>
      </c>
      <c r="I108" s="230" t="s">
        <v>656</v>
      </c>
      <c r="J108" s="230">
        <v>50</v>
      </c>
      <c r="K108" s="242"/>
    </row>
    <row r="109" spans="2:11" s="1" customFormat="1" ht="15" customHeight="1">
      <c r="B109" s="253"/>
      <c r="C109" s="230" t="s">
        <v>662</v>
      </c>
      <c r="D109" s="230"/>
      <c r="E109" s="230"/>
      <c r="F109" s="251" t="s">
        <v>654</v>
      </c>
      <c r="G109" s="230"/>
      <c r="H109" s="230" t="s">
        <v>694</v>
      </c>
      <c r="I109" s="230" t="s">
        <v>664</v>
      </c>
      <c r="J109" s="230"/>
      <c r="K109" s="242"/>
    </row>
    <row r="110" spans="2:11" s="1" customFormat="1" ht="15" customHeight="1">
      <c r="B110" s="253"/>
      <c r="C110" s="230" t="s">
        <v>673</v>
      </c>
      <c r="D110" s="230"/>
      <c r="E110" s="230"/>
      <c r="F110" s="251" t="s">
        <v>660</v>
      </c>
      <c r="G110" s="230"/>
      <c r="H110" s="230" t="s">
        <v>694</v>
      </c>
      <c r="I110" s="230" t="s">
        <v>656</v>
      </c>
      <c r="J110" s="230">
        <v>50</v>
      </c>
      <c r="K110" s="242"/>
    </row>
    <row r="111" spans="2:11" s="1" customFormat="1" ht="15" customHeight="1">
      <c r="B111" s="253"/>
      <c r="C111" s="230" t="s">
        <v>681</v>
      </c>
      <c r="D111" s="230"/>
      <c r="E111" s="230"/>
      <c r="F111" s="251" t="s">
        <v>660</v>
      </c>
      <c r="G111" s="230"/>
      <c r="H111" s="230" t="s">
        <v>694</v>
      </c>
      <c r="I111" s="230" t="s">
        <v>656</v>
      </c>
      <c r="J111" s="230">
        <v>50</v>
      </c>
      <c r="K111" s="242"/>
    </row>
    <row r="112" spans="2:11" s="1" customFormat="1" ht="15" customHeight="1">
      <c r="B112" s="253"/>
      <c r="C112" s="230" t="s">
        <v>679</v>
      </c>
      <c r="D112" s="230"/>
      <c r="E112" s="230"/>
      <c r="F112" s="251" t="s">
        <v>660</v>
      </c>
      <c r="G112" s="230"/>
      <c r="H112" s="230" t="s">
        <v>694</v>
      </c>
      <c r="I112" s="230" t="s">
        <v>656</v>
      </c>
      <c r="J112" s="230">
        <v>50</v>
      </c>
      <c r="K112" s="242"/>
    </row>
    <row r="113" spans="2:11" s="1" customFormat="1" ht="15" customHeight="1">
      <c r="B113" s="253"/>
      <c r="C113" s="230" t="s">
        <v>52</v>
      </c>
      <c r="D113" s="230"/>
      <c r="E113" s="230"/>
      <c r="F113" s="251" t="s">
        <v>654</v>
      </c>
      <c r="G113" s="230"/>
      <c r="H113" s="230" t="s">
        <v>695</v>
      </c>
      <c r="I113" s="230" t="s">
        <v>656</v>
      </c>
      <c r="J113" s="230">
        <v>20</v>
      </c>
      <c r="K113" s="242"/>
    </row>
    <row r="114" spans="2:11" s="1" customFormat="1" ht="15" customHeight="1">
      <c r="B114" s="253"/>
      <c r="C114" s="230" t="s">
        <v>696</v>
      </c>
      <c r="D114" s="230"/>
      <c r="E114" s="230"/>
      <c r="F114" s="251" t="s">
        <v>654</v>
      </c>
      <c r="G114" s="230"/>
      <c r="H114" s="230" t="s">
        <v>697</v>
      </c>
      <c r="I114" s="230" t="s">
        <v>656</v>
      </c>
      <c r="J114" s="230">
        <v>120</v>
      </c>
      <c r="K114" s="242"/>
    </row>
    <row r="115" spans="2:11" s="1" customFormat="1" ht="15" customHeight="1">
      <c r="B115" s="253"/>
      <c r="C115" s="230" t="s">
        <v>37</v>
      </c>
      <c r="D115" s="230"/>
      <c r="E115" s="230"/>
      <c r="F115" s="251" t="s">
        <v>654</v>
      </c>
      <c r="G115" s="230"/>
      <c r="H115" s="230" t="s">
        <v>698</v>
      </c>
      <c r="I115" s="230" t="s">
        <v>689</v>
      </c>
      <c r="J115" s="230"/>
      <c r="K115" s="242"/>
    </row>
    <row r="116" spans="2:11" s="1" customFormat="1" ht="15" customHeight="1">
      <c r="B116" s="253"/>
      <c r="C116" s="230" t="s">
        <v>47</v>
      </c>
      <c r="D116" s="230"/>
      <c r="E116" s="230"/>
      <c r="F116" s="251" t="s">
        <v>654</v>
      </c>
      <c r="G116" s="230"/>
      <c r="H116" s="230" t="s">
        <v>699</v>
      </c>
      <c r="I116" s="230" t="s">
        <v>689</v>
      </c>
      <c r="J116" s="230"/>
      <c r="K116" s="242"/>
    </row>
    <row r="117" spans="2:11" s="1" customFormat="1" ht="15" customHeight="1">
      <c r="B117" s="253"/>
      <c r="C117" s="230" t="s">
        <v>56</v>
      </c>
      <c r="D117" s="230"/>
      <c r="E117" s="230"/>
      <c r="F117" s="251" t="s">
        <v>654</v>
      </c>
      <c r="G117" s="230"/>
      <c r="H117" s="230" t="s">
        <v>700</v>
      </c>
      <c r="I117" s="230" t="s">
        <v>701</v>
      </c>
      <c r="J117" s="230"/>
      <c r="K117" s="242"/>
    </row>
    <row r="118" spans="2:11" s="1" customFormat="1" ht="15" customHeight="1">
      <c r="B118" s="256"/>
      <c r="C118" s="262"/>
      <c r="D118" s="262"/>
      <c r="E118" s="262"/>
      <c r="F118" s="262"/>
      <c r="G118" s="262"/>
      <c r="H118" s="262"/>
      <c r="I118" s="262"/>
      <c r="J118" s="262"/>
      <c r="K118" s="258"/>
    </row>
    <row r="119" spans="2:11" s="1" customFormat="1" ht="18.75" customHeight="1">
      <c r="B119" s="263"/>
      <c r="C119" s="264"/>
      <c r="D119" s="264"/>
      <c r="E119" s="264"/>
      <c r="F119" s="265"/>
      <c r="G119" s="264"/>
      <c r="H119" s="264"/>
      <c r="I119" s="264"/>
      <c r="J119" s="264"/>
      <c r="K119" s="263"/>
    </row>
    <row r="120" spans="2:11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pans="2:11" s="1" customFormat="1" ht="7.5" customHeight="1">
      <c r="B121" s="266"/>
      <c r="C121" s="267"/>
      <c r="D121" s="267"/>
      <c r="E121" s="267"/>
      <c r="F121" s="267"/>
      <c r="G121" s="267"/>
      <c r="H121" s="267"/>
      <c r="I121" s="267"/>
      <c r="J121" s="267"/>
      <c r="K121" s="268"/>
    </row>
    <row r="122" spans="2:11" s="1" customFormat="1" ht="45" customHeight="1">
      <c r="B122" s="269"/>
      <c r="C122" s="350" t="s">
        <v>702</v>
      </c>
      <c r="D122" s="350"/>
      <c r="E122" s="350"/>
      <c r="F122" s="350"/>
      <c r="G122" s="350"/>
      <c r="H122" s="350"/>
      <c r="I122" s="350"/>
      <c r="J122" s="350"/>
      <c r="K122" s="270"/>
    </row>
    <row r="123" spans="2:11" s="1" customFormat="1" ht="17.25" customHeight="1">
      <c r="B123" s="271"/>
      <c r="C123" s="243" t="s">
        <v>648</v>
      </c>
      <c r="D123" s="243"/>
      <c r="E123" s="243"/>
      <c r="F123" s="243" t="s">
        <v>649</v>
      </c>
      <c r="G123" s="244"/>
      <c r="H123" s="243" t="s">
        <v>53</v>
      </c>
      <c r="I123" s="243" t="s">
        <v>56</v>
      </c>
      <c r="J123" s="243" t="s">
        <v>650</v>
      </c>
      <c r="K123" s="272"/>
    </row>
    <row r="124" spans="2:11" s="1" customFormat="1" ht="17.25" customHeight="1">
      <c r="B124" s="271"/>
      <c r="C124" s="245" t="s">
        <v>651</v>
      </c>
      <c r="D124" s="245"/>
      <c r="E124" s="245"/>
      <c r="F124" s="246" t="s">
        <v>652</v>
      </c>
      <c r="G124" s="247"/>
      <c r="H124" s="245"/>
      <c r="I124" s="245"/>
      <c r="J124" s="245" t="s">
        <v>653</v>
      </c>
      <c r="K124" s="272"/>
    </row>
    <row r="125" spans="2:11" s="1" customFormat="1" ht="5.25" customHeight="1">
      <c r="B125" s="273"/>
      <c r="C125" s="248"/>
      <c r="D125" s="248"/>
      <c r="E125" s="248"/>
      <c r="F125" s="248"/>
      <c r="G125" s="274"/>
      <c r="H125" s="248"/>
      <c r="I125" s="248"/>
      <c r="J125" s="248"/>
      <c r="K125" s="275"/>
    </row>
    <row r="126" spans="2:11" s="1" customFormat="1" ht="15" customHeight="1">
      <c r="B126" s="273"/>
      <c r="C126" s="230" t="s">
        <v>657</v>
      </c>
      <c r="D126" s="250"/>
      <c r="E126" s="250"/>
      <c r="F126" s="251" t="s">
        <v>654</v>
      </c>
      <c r="G126" s="230"/>
      <c r="H126" s="230" t="s">
        <v>694</v>
      </c>
      <c r="I126" s="230" t="s">
        <v>656</v>
      </c>
      <c r="J126" s="230">
        <v>120</v>
      </c>
      <c r="K126" s="276"/>
    </row>
    <row r="127" spans="2:11" s="1" customFormat="1" ht="15" customHeight="1">
      <c r="B127" s="273"/>
      <c r="C127" s="230" t="s">
        <v>703</v>
      </c>
      <c r="D127" s="230"/>
      <c r="E127" s="230"/>
      <c r="F127" s="251" t="s">
        <v>654</v>
      </c>
      <c r="G127" s="230"/>
      <c r="H127" s="230" t="s">
        <v>704</v>
      </c>
      <c r="I127" s="230" t="s">
        <v>656</v>
      </c>
      <c r="J127" s="230" t="s">
        <v>705</v>
      </c>
      <c r="K127" s="276"/>
    </row>
    <row r="128" spans="2:11" s="1" customFormat="1" ht="15" customHeight="1">
      <c r="B128" s="273"/>
      <c r="C128" s="230" t="s">
        <v>602</v>
      </c>
      <c r="D128" s="230"/>
      <c r="E128" s="230"/>
      <c r="F128" s="251" t="s">
        <v>654</v>
      </c>
      <c r="G128" s="230"/>
      <c r="H128" s="230" t="s">
        <v>706</v>
      </c>
      <c r="I128" s="230" t="s">
        <v>656</v>
      </c>
      <c r="J128" s="230" t="s">
        <v>705</v>
      </c>
      <c r="K128" s="276"/>
    </row>
    <row r="129" spans="2:11" s="1" customFormat="1" ht="15" customHeight="1">
      <c r="B129" s="273"/>
      <c r="C129" s="230" t="s">
        <v>665</v>
      </c>
      <c r="D129" s="230"/>
      <c r="E129" s="230"/>
      <c r="F129" s="251" t="s">
        <v>660</v>
      </c>
      <c r="G129" s="230"/>
      <c r="H129" s="230" t="s">
        <v>666</v>
      </c>
      <c r="I129" s="230" t="s">
        <v>656</v>
      </c>
      <c r="J129" s="230">
        <v>15</v>
      </c>
      <c r="K129" s="276"/>
    </row>
    <row r="130" spans="2:11" s="1" customFormat="1" ht="15" customHeight="1">
      <c r="B130" s="273"/>
      <c r="C130" s="254" t="s">
        <v>667</v>
      </c>
      <c r="D130" s="254"/>
      <c r="E130" s="254"/>
      <c r="F130" s="255" t="s">
        <v>660</v>
      </c>
      <c r="G130" s="254"/>
      <c r="H130" s="254" t="s">
        <v>668</v>
      </c>
      <c r="I130" s="254" t="s">
        <v>656</v>
      </c>
      <c r="J130" s="254">
        <v>15</v>
      </c>
      <c r="K130" s="276"/>
    </row>
    <row r="131" spans="2:11" s="1" customFormat="1" ht="15" customHeight="1">
      <c r="B131" s="273"/>
      <c r="C131" s="254" t="s">
        <v>669</v>
      </c>
      <c r="D131" s="254"/>
      <c r="E131" s="254"/>
      <c r="F131" s="255" t="s">
        <v>660</v>
      </c>
      <c r="G131" s="254"/>
      <c r="H131" s="254" t="s">
        <v>670</v>
      </c>
      <c r="I131" s="254" t="s">
        <v>656</v>
      </c>
      <c r="J131" s="254">
        <v>20</v>
      </c>
      <c r="K131" s="276"/>
    </row>
    <row r="132" spans="2:11" s="1" customFormat="1" ht="15" customHeight="1">
      <c r="B132" s="273"/>
      <c r="C132" s="254" t="s">
        <v>671</v>
      </c>
      <c r="D132" s="254"/>
      <c r="E132" s="254"/>
      <c r="F132" s="255" t="s">
        <v>660</v>
      </c>
      <c r="G132" s="254"/>
      <c r="H132" s="254" t="s">
        <v>672</v>
      </c>
      <c r="I132" s="254" t="s">
        <v>656</v>
      </c>
      <c r="J132" s="254">
        <v>20</v>
      </c>
      <c r="K132" s="276"/>
    </row>
    <row r="133" spans="2:11" s="1" customFormat="1" ht="15" customHeight="1">
      <c r="B133" s="273"/>
      <c r="C133" s="230" t="s">
        <v>659</v>
      </c>
      <c r="D133" s="230"/>
      <c r="E133" s="230"/>
      <c r="F133" s="251" t="s">
        <v>660</v>
      </c>
      <c r="G133" s="230"/>
      <c r="H133" s="230" t="s">
        <v>694</v>
      </c>
      <c r="I133" s="230" t="s">
        <v>656</v>
      </c>
      <c r="J133" s="230">
        <v>50</v>
      </c>
      <c r="K133" s="276"/>
    </row>
    <row r="134" spans="2:11" s="1" customFormat="1" ht="15" customHeight="1">
      <c r="B134" s="273"/>
      <c r="C134" s="230" t="s">
        <v>673</v>
      </c>
      <c r="D134" s="230"/>
      <c r="E134" s="230"/>
      <c r="F134" s="251" t="s">
        <v>660</v>
      </c>
      <c r="G134" s="230"/>
      <c r="H134" s="230" t="s">
        <v>694</v>
      </c>
      <c r="I134" s="230" t="s">
        <v>656</v>
      </c>
      <c r="J134" s="230">
        <v>50</v>
      </c>
      <c r="K134" s="276"/>
    </row>
    <row r="135" spans="2:11" s="1" customFormat="1" ht="15" customHeight="1">
      <c r="B135" s="273"/>
      <c r="C135" s="230" t="s">
        <v>679</v>
      </c>
      <c r="D135" s="230"/>
      <c r="E135" s="230"/>
      <c r="F135" s="251" t="s">
        <v>660</v>
      </c>
      <c r="G135" s="230"/>
      <c r="H135" s="230" t="s">
        <v>694</v>
      </c>
      <c r="I135" s="230" t="s">
        <v>656</v>
      </c>
      <c r="J135" s="230">
        <v>50</v>
      </c>
      <c r="K135" s="276"/>
    </row>
    <row r="136" spans="2:11" s="1" customFormat="1" ht="15" customHeight="1">
      <c r="B136" s="273"/>
      <c r="C136" s="230" t="s">
        <v>681</v>
      </c>
      <c r="D136" s="230"/>
      <c r="E136" s="230"/>
      <c r="F136" s="251" t="s">
        <v>660</v>
      </c>
      <c r="G136" s="230"/>
      <c r="H136" s="230" t="s">
        <v>694</v>
      </c>
      <c r="I136" s="230" t="s">
        <v>656</v>
      </c>
      <c r="J136" s="230">
        <v>50</v>
      </c>
      <c r="K136" s="276"/>
    </row>
    <row r="137" spans="2:11" s="1" customFormat="1" ht="15" customHeight="1">
      <c r="B137" s="273"/>
      <c r="C137" s="230" t="s">
        <v>682</v>
      </c>
      <c r="D137" s="230"/>
      <c r="E137" s="230"/>
      <c r="F137" s="251" t="s">
        <v>660</v>
      </c>
      <c r="G137" s="230"/>
      <c r="H137" s="230" t="s">
        <v>707</v>
      </c>
      <c r="I137" s="230" t="s">
        <v>656</v>
      </c>
      <c r="J137" s="230">
        <v>255</v>
      </c>
      <c r="K137" s="276"/>
    </row>
    <row r="138" spans="2:11" s="1" customFormat="1" ht="15" customHeight="1">
      <c r="B138" s="273"/>
      <c r="C138" s="230" t="s">
        <v>684</v>
      </c>
      <c r="D138" s="230"/>
      <c r="E138" s="230"/>
      <c r="F138" s="251" t="s">
        <v>654</v>
      </c>
      <c r="G138" s="230"/>
      <c r="H138" s="230" t="s">
        <v>708</v>
      </c>
      <c r="I138" s="230" t="s">
        <v>686</v>
      </c>
      <c r="J138" s="230"/>
      <c r="K138" s="276"/>
    </row>
    <row r="139" spans="2:11" s="1" customFormat="1" ht="15" customHeight="1">
      <c r="B139" s="273"/>
      <c r="C139" s="230" t="s">
        <v>687</v>
      </c>
      <c r="D139" s="230"/>
      <c r="E139" s="230"/>
      <c r="F139" s="251" t="s">
        <v>654</v>
      </c>
      <c r="G139" s="230"/>
      <c r="H139" s="230" t="s">
        <v>709</v>
      </c>
      <c r="I139" s="230" t="s">
        <v>689</v>
      </c>
      <c r="J139" s="230"/>
      <c r="K139" s="276"/>
    </row>
    <row r="140" spans="2:11" s="1" customFormat="1" ht="15" customHeight="1">
      <c r="B140" s="273"/>
      <c r="C140" s="230" t="s">
        <v>690</v>
      </c>
      <c r="D140" s="230"/>
      <c r="E140" s="230"/>
      <c r="F140" s="251" t="s">
        <v>654</v>
      </c>
      <c r="G140" s="230"/>
      <c r="H140" s="230" t="s">
        <v>690</v>
      </c>
      <c r="I140" s="230" t="s">
        <v>689</v>
      </c>
      <c r="J140" s="230"/>
      <c r="K140" s="276"/>
    </row>
    <row r="141" spans="2:11" s="1" customFormat="1" ht="15" customHeight="1">
      <c r="B141" s="273"/>
      <c r="C141" s="230" t="s">
        <v>37</v>
      </c>
      <c r="D141" s="230"/>
      <c r="E141" s="230"/>
      <c r="F141" s="251" t="s">
        <v>654</v>
      </c>
      <c r="G141" s="230"/>
      <c r="H141" s="230" t="s">
        <v>710</v>
      </c>
      <c r="I141" s="230" t="s">
        <v>689</v>
      </c>
      <c r="J141" s="230"/>
      <c r="K141" s="276"/>
    </row>
    <row r="142" spans="2:11" s="1" customFormat="1" ht="15" customHeight="1">
      <c r="B142" s="273"/>
      <c r="C142" s="230" t="s">
        <v>711</v>
      </c>
      <c r="D142" s="230"/>
      <c r="E142" s="230"/>
      <c r="F142" s="251" t="s">
        <v>654</v>
      </c>
      <c r="G142" s="230"/>
      <c r="H142" s="230" t="s">
        <v>712</v>
      </c>
      <c r="I142" s="230" t="s">
        <v>689</v>
      </c>
      <c r="J142" s="230"/>
      <c r="K142" s="276"/>
    </row>
    <row r="143" spans="2:11" s="1" customFormat="1" ht="15" customHeight="1">
      <c r="B143" s="277"/>
      <c r="C143" s="278"/>
      <c r="D143" s="278"/>
      <c r="E143" s="278"/>
      <c r="F143" s="278"/>
      <c r="G143" s="278"/>
      <c r="H143" s="278"/>
      <c r="I143" s="278"/>
      <c r="J143" s="278"/>
      <c r="K143" s="279"/>
    </row>
    <row r="144" spans="2:11" s="1" customFormat="1" ht="18.75" customHeight="1">
      <c r="B144" s="264"/>
      <c r="C144" s="264"/>
      <c r="D144" s="264"/>
      <c r="E144" s="264"/>
      <c r="F144" s="265"/>
      <c r="G144" s="264"/>
      <c r="H144" s="264"/>
      <c r="I144" s="264"/>
      <c r="J144" s="264"/>
      <c r="K144" s="264"/>
    </row>
    <row r="145" spans="2:11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pans="2:11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pans="2:11" s="1" customFormat="1" ht="45" customHeight="1">
      <c r="B147" s="241"/>
      <c r="C147" s="349" t="s">
        <v>713</v>
      </c>
      <c r="D147" s="349"/>
      <c r="E147" s="349"/>
      <c r="F147" s="349"/>
      <c r="G147" s="349"/>
      <c r="H147" s="349"/>
      <c r="I147" s="349"/>
      <c r="J147" s="349"/>
      <c r="K147" s="242"/>
    </row>
    <row r="148" spans="2:11" s="1" customFormat="1" ht="17.25" customHeight="1">
      <c r="B148" s="241"/>
      <c r="C148" s="243" t="s">
        <v>648</v>
      </c>
      <c r="D148" s="243"/>
      <c r="E148" s="243"/>
      <c r="F148" s="243" t="s">
        <v>649</v>
      </c>
      <c r="G148" s="244"/>
      <c r="H148" s="243" t="s">
        <v>53</v>
      </c>
      <c r="I148" s="243" t="s">
        <v>56</v>
      </c>
      <c r="J148" s="243" t="s">
        <v>650</v>
      </c>
      <c r="K148" s="242"/>
    </row>
    <row r="149" spans="2:11" s="1" customFormat="1" ht="17.25" customHeight="1">
      <c r="B149" s="241"/>
      <c r="C149" s="245" t="s">
        <v>651</v>
      </c>
      <c r="D149" s="245"/>
      <c r="E149" s="245"/>
      <c r="F149" s="246" t="s">
        <v>652</v>
      </c>
      <c r="G149" s="247"/>
      <c r="H149" s="245"/>
      <c r="I149" s="245"/>
      <c r="J149" s="245" t="s">
        <v>653</v>
      </c>
      <c r="K149" s="242"/>
    </row>
    <row r="150" spans="2:11" s="1" customFormat="1" ht="5.25" customHeight="1">
      <c r="B150" s="253"/>
      <c r="C150" s="248"/>
      <c r="D150" s="248"/>
      <c r="E150" s="248"/>
      <c r="F150" s="248"/>
      <c r="G150" s="249"/>
      <c r="H150" s="248"/>
      <c r="I150" s="248"/>
      <c r="J150" s="248"/>
      <c r="K150" s="276"/>
    </row>
    <row r="151" spans="2:11" s="1" customFormat="1" ht="15" customHeight="1">
      <c r="B151" s="253"/>
      <c r="C151" s="280" t="s">
        <v>657</v>
      </c>
      <c r="D151" s="230"/>
      <c r="E151" s="230"/>
      <c r="F151" s="281" t="s">
        <v>654</v>
      </c>
      <c r="G151" s="230"/>
      <c r="H151" s="280" t="s">
        <v>694</v>
      </c>
      <c r="I151" s="280" t="s">
        <v>656</v>
      </c>
      <c r="J151" s="280">
        <v>120</v>
      </c>
      <c r="K151" s="276"/>
    </row>
    <row r="152" spans="2:11" s="1" customFormat="1" ht="15" customHeight="1">
      <c r="B152" s="253"/>
      <c r="C152" s="280" t="s">
        <v>703</v>
      </c>
      <c r="D152" s="230"/>
      <c r="E152" s="230"/>
      <c r="F152" s="281" t="s">
        <v>654</v>
      </c>
      <c r="G152" s="230"/>
      <c r="H152" s="280" t="s">
        <v>714</v>
      </c>
      <c r="I152" s="280" t="s">
        <v>656</v>
      </c>
      <c r="J152" s="280" t="s">
        <v>705</v>
      </c>
      <c r="K152" s="276"/>
    </row>
    <row r="153" spans="2:11" s="1" customFormat="1" ht="15" customHeight="1">
      <c r="B153" s="253"/>
      <c r="C153" s="280" t="s">
        <v>602</v>
      </c>
      <c r="D153" s="230"/>
      <c r="E153" s="230"/>
      <c r="F153" s="281" t="s">
        <v>654</v>
      </c>
      <c r="G153" s="230"/>
      <c r="H153" s="280" t="s">
        <v>715</v>
      </c>
      <c r="I153" s="280" t="s">
        <v>656</v>
      </c>
      <c r="J153" s="280" t="s">
        <v>705</v>
      </c>
      <c r="K153" s="276"/>
    </row>
    <row r="154" spans="2:11" s="1" customFormat="1" ht="15" customHeight="1">
      <c r="B154" s="253"/>
      <c r="C154" s="280" t="s">
        <v>659</v>
      </c>
      <c r="D154" s="230"/>
      <c r="E154" s="230"/>
      <c r="F154" s="281" t="s">
        <v>660</v>
      </c>
      <c r="G154" s="230"/>
      <c r="H154" s="280" t="s">
        <v>694</v>
      </c>
      <c r="I154" s="280" t="s">
        <v>656</v>
      </c>
      <c r="J154" s="280">
        <v>50</v>
      </c>
      <c r="K154" s="276"/>
    </row>
    <row r="155" spans="2:11" s="1" customFormat="1" ht="15" customHeight="1">
      <c r="B155" s="253"/>
      <c r="C155" s="280" t="s">
        <v>662</v>
      </c>
      <c r="D155" s="230"/>
      <c r="E155" s="230"/>
      <c r="F155" s="281" t="s">
        <v>654</v>
      </c>
      <c r="G155" s="230"/>
      <c r="H155" s="280" t="s">
        <v>694</v>
      </c>
      <c r="I155" s="280" t="s">
        <v>664</v>
      </c>
      <c r="J155" s="280"/>
      <c r="K155" s="276"/>
    </row>
    <row r="156" spans="2:11" s="1" customFormat="1" ht="15" customHeight="1">
      <c r="B156" s="253"/>
      <c r="C156" s="280" t="s">
        <v>673</v>
      </c>
      <c r="D156" s="230"/>
      <c r="E156" s="230"/>
      <c r="F156" s="281" t="s">
        <v>660</v>
      </c>
      <c r="G156" s="230"/>
      <c r="H156" s="280" t="s">
        <v>694</v>
      </c>
      <c r="I156" s="280" t="s">
        <v>656</v>
      </c>
      <c r="J156" s="280">
        <v>50</v>
      </c>
      <c r="K156" s="276"/>
    </row>
    <row r="157" spans="2:11" s="1" customFormat="1" ht="15" customHeight="1">
      <c r="B157" s="253"/>
      <c r="C157" s="280" t="s">
        <v>681</v>
      </c>
      <c r="D157" s="230"/>
      <c r="E157" s="230"/>
      <c r="F157" s="281" t="s">
        <v>660</v>
      </c>
      <c r="G157" s="230"/>
      <c r="H157" s="280" t="s">
        <v>694</v>
      </c>
      <c r="I157" s="280" t="s">
        <v>656</v>
      </c>
      <c r="J157" s="280">
        <v>50</v>
      </c>
      <c r="K157" s="276"/>
    </row>
    <row r="158" spans="2:11" s="1" customFormat="1" ht="15" customHeight="1">
      <c r="B158" s="253"/>
      <c r="C158" s="280" t="s">
        <v>679</v>
      </c>
      <c r="D158" s="230"/>
      <c r="E158" s="230"/>
      <c r="F158" s="281" t="s">
        <v>660</v>
      </c>
      <c r="G158" s="230"/>
      <c r="H158" s="280" t="s">
        <v>694</v>
      </c>
      <c r="I158" s="280" t="s">
        <v>656</v>
      </c>
      <c r="J158" s="280">
        <v>50</v>
      </c>
      <c r="K158" s="276"/>
    </row>
    <row r="159" spans="2:11" s="1" customFormat="1" ht="15" customHeight="1">
      <c r="B159" s="253"/>
      <c r="C159" s="280" t="s">
        <v>90</v>
      </c>
      <c r="D159" s="230"/>
      <c r="E159" s="230"/>
      <c r="F159" s="281" t="s">
        <v>654</v>
      </c>
      <c r="G159" s="230"/>
      <c r="H159" s="280" t="s">
        <v>716</v>
      </c>
      <c r="I159" s="280" t="s">
        <v>656</v>
      </c>
      <c r="J159" s="280" t="s">
        <v>717</v>
      </c>
      <c r="K159" s="276"/>
    </row>
    <row r="160" spans="2:11" s="1" customFormat="1" ht="15" customHeight="1">
      <c r="B160" s="253"/>
      <c r="C160" s="280" t="s">
        <v>718</v>
      </c>
      <c r="D160" s="230"/>
      <c r="E160" s="230"/>
      <c r="F160" s="281" t="s">
        <v>654</v>
      </c>
      <c r="G160" s="230"/>
      <c r="H160" s="280" t="s">
        <v>719</v>
      </c>
      <c r="I160" s="280" t="s">
        <v>689</v>
      </c>
      <c r="J160" s="280"/>
      <c r="K160" s="276"/>
    </row>
    <row r="161" spans="2:11" s="1" customFormat="1" ht="15" customHeight="1">
      <c r="B161" s="282"/>
      <c r="C161" s="262"/>
      <c r="D161" s="262"/>
      <c r="E161" s="262"/>
      <c r="F161" s="262"/>
      <c r="G161" s="262"/>
      <c r="H161" s="262"/>
      <c r="I161" s="262"/>
      <c r="J161" s="262"/>
      <c r="K161" s="283"/>
    </row>
    <row r="162" spans="2:11" s="1" customFormat="1" ht="18.75" customHeight="1">
      <c r="B162" s="264"/>
      <c r="C162" s="274"/>
      <c r="D162" s="274"/>
      <c r="E162" s="274"/>
      <c r="F162" s="284"/>
      <c r="G162" s="274"/>
      <c r="H162" s="274"/>
      <c r="I162" s="274"/>
      <c r="J162" s="274"/>
      <c r="K162" s="264"/>
    </row>
    <row r="163" spans="2:11" s="1" customFormat="1" ht="18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</row>
    <row r="164" spans="2:11" s="1" customFormat="1" ht="7.5" customHeight="1">
      <c r="B164" s="219"/>
      <c r="C164" s="220"/>
      <c r="D164" s="220"/>
      <c r="E164" s="220"/>
      <c r="F164" s="220"/>
      <c r="G164" s="220"/>
      <c r="H164" s="220"/>
      <c r="I164" s="220"/>
      <c r="J164" s="220"/>
      <c r="K164" s="221"/>
    </row>
    <row r="165" spans="2:11" s="1" customFormat="1" ht="45" customHeight="1">
      <c r="B165" s="222"/>
      <c r="C165" s="350" t="s">
        <v>720</v>
      </c>
      <c r="D165" s="350"/>
      <c r="E165" s="350"/>
      <c r="F165" s="350"/>
      <c r="G165" s="350"/>
      <c r="H165" s="350"/>
      <c r="I165" s="350"/>
      <c r="J165" s="350"/>
      <c r="K165" s="223"/>
    </row>
    <row r="166" spans="2:11" s="1" customFormat="1" ht="17.25" customHeight="1">
      <c r="B166" s="222"/>
      <c r="C166" s="243" t="s">
        <v>648</v>
      </c>
      <c r="D166" s="243"/>
      <c r="E166" s="243"/>
      <c r="F166" s="243" t="s">
        <v>649</v>
      </c>
      <c r="G166" s="285"/>
      <c r="H166" s="286" t="s">
        <v>53</v>
      </c>
      <c r="I166" s="286" t="s">
        <v>56</v>
      </c>
      <c r="J166" s="243" t="s">
        <v>650</v>
      </c>
      <c r="K166" s="223"/>
    </row>
    <row r="167" spans="2:11" s="1" customFormat="1" ht="17.25" customHeight="1">
      <c r="B167" s="224"/>
      <c r="C167" s="245" t="s">
        <v>651</v>
      </c>
      <c r="D167" s="245"/>
      <c r="E167" s="245"/>
      <c r="F167" s="246" t="s">
        <v>652</v>
      </c>
      <c r="G167" s="287"/>
      <c r="H167" s="288"/>
      <c r="I167" s="288"/>
      <c r="J167" s="245" t="s">
        <v>653</v>
      </c>
      <c r="K167" s="225"/>
    </row>
    <row r="168" spans="2:11" s="1" customFormat="1" ht="5.25" customHeight="1">
      <c r="B168" s="253"/>
      <c r="C168" s="248"/>
      <c r="D168" s="248"/>
      <c r="E168" s="248"/>
      <c r="F168" s="248"/>
      <c r="G168" s="249"/>
      <c r="H168" s="248"/>
      <c r="I168" s="248"/>
      <c r="J168" s="248"/>
      <c r="K168" s="276"/>
    </row>
    <row r="169" spans="2:11" s="1" customFormat="1" ht="15" customHeight="1">
      <c r="B169" s="253"/>
      <c r="C169" s="230" t="s">
        <v>657</v>
      </c>
      <c r="D169" s="230"/>
      <c r="E169" s="230"/>
      <c r="F169" s="251" t="s">
        <v>654</v>
      </c>
      <c r="G169" s="230"/>
      <c r="H169" s="230" t="s">
        <v>694</v>
      </c>
      <c r="I169" s="230" t="s">
        <v>656</v>
      </c>
      <c r="J169" s="230">
        <v>120</v>
      </c>
      <c r="K169" s="276"/>
    </row>
    <row r="170" spans="2:11" s="1" customFormat="1" ht="15" customHeight="1">
      <c r="B170" s="253"/>
      <c r="C170" s="230" t="s">
        <v>703</v>
      </c>
      <c r="D170" s="230"/>
      <c r="E170" s="230"/>
      <c r="F170" s="251" t="s">
        <v>654</v>
      </c>
      <c r="G170" s="230"/>
      <c r="H170" s="230" t="s">
        <v>704</v>
      </c>
      <c r="I170" s="230" t="s">
        <v>656</v>
      </c>
      <c r="J170" s="230" t="s">
        <v>705</v>
      </c>
      <c r="K170" s="276"/>
    </row>
    <row r="171" spans="2:11" s="1" customFormat="1" ht="15" customHeight="1">
      <c r="B171" s="253"/>
      <c r="C171" s="230" t="s">
        <v>602</v>
      </c>
      <c r="D171" s="230"/>
      <c r="E171" s="230"/>
      <c r="F171" s="251" t="s">
        <v>654</v>
      </c>
      <c r="G171" s="230"/>
      <c r="H171" s="230" t="s">
        <v>721</v>
      </c>
      <c r="I171" s="230" t="s">
        <v>656</v>
      </c>
      <c r="J171" s="230" t="s">
        <v>705</v>
      </c>
      <c r="K171" s="276"/>
    </row>
    <row r="172" spans="2:11" s="1" customFormat="1" ht="15" customHeight="1">
      <c r="B172" s="253"/>
      <c r="C172" s="230" t="s">
        <v>659</v>
      </c>
      <c r="D172" s="230"/>
      <c r="E172" s="230"/>
      <c r="F172" s="251" t="s">
        <v>660</v>
      </c>
      <c r="G172" s="230"/>
      <c r="H172" s="230" t="s">
        <v>721</v>
      </c>
      <c r="I172" s="230" t="s">
        <v>656</v>
      </c>
      <c r="J172" s="230">
        <v>50</v>
      </c>
      <c r="K172" s="276"/>
    </row>
    <row r="173" spans="2:11" s="1" customFormat="1" ht="15" customHeight="1">
      <c r="B173" s="253"/>
      <c r="C173" s="230" t="s">
        <v>662</v>
      </c>
      <c r="D173" s="230"/>
      <c r="E173" s="230"/>
      <c r="F173" s="251" t="s">
        <v>654</v>
      </c>
      <c r="G173" s="230"/>
      <c r="H173" s="230" t="s">
        <v>721</v>
      </c>
      <c r="I173" s="230" t="s">
        <v>664</v>
      </c>
      <c r="J173" s="230"/>
      <c r="K173" s="276"/>
    </row>
    <row r="174" spans="2:11" s="1" customFormat="1" ht="15" customHeight="1">
      <c r="B174" s="253"/>
      <c r="C174" s="230" t="s">
        <v>673</v>
      </c>
      <c r="D174" s="230"/>
      <c r="E174" s="230"/>
      <c r="F174" s="251" t="s">
        <v>660</v>
      </c>
      <c r="G174" s="230"/>
      <c r="H174" s="230" t="s">
        <v>721</v>
      </c>
      <c r="I174" s="230" t="s">
        <v>656</v>
      </c>
      <c r="J174" s="230">
        <v>50</v>
      </c>
      <c r="K174" s="276"/>
    </row>
    <row r="175" spans="2:11" s="1" customFormat="1" ht="15" customHeight="1">
      <c r="B175" s="253"/>
      <c r="C175" s="230" t="s">
        <v>681</v>
      </c>
      <c r="D175" s="230"/>
      <c r="E175" s="230"/>
      <c r="F175" s="251" t="s">
        <v>660</v>
      </c>
      <c r="G175" s="230"/>
      <c r="H175" s="230" t="s">
        <v>721</v>
      </c>
      <c r="I175" s="230" t="s">
        <v>656</v>
      </c>
      <c r="J175" s="230">
        <v>50</v>
      </c>
      <c r="K175" s="276"/>
    </row>
    <row r="176" spans="2:11" s="1" customFormat="1" ht="15" customHeight="1">
      <c r="B176" s="253"/>
      <c r="C176" s="230" t="s">
        <v>679</v>
      </c>
      <c r="D176" s="230"/>
      <c r="E176" s="230"/>
      <c r="F176" s="251" t="s">
        <v>660</v>
      </c>
      <c r="G176" s="230"/>
      <c r="H176" s="230" t="s">
        <v>721</v>
      </c>
      <c r="I176" s="230" t="s">
        <v>656</v>
      </c>
      <c r="J176" s="230">
        <v>50</v>
      </c>
      <c r="K176" s="276"/>
    </row>
    <row r="177" spans="2:11" s="1" customFormat="1" ht="15" customHeight="1">
      <c r="B177" s="253"/>
      <c r="C177" s="230" t="s">
        <v>102</v>
      </c>
      <c r="D177" s="230"/>
      <c r="E177" s="230"/>
      <c r="F177" s="251" t="s">
        <v>654</v>
      </c>
      <c r="G177" s="230"/>
      <c r="H177" s="230" t="s">
        <v>722</v>
      </c>
      <c r="I177" s="230" t="s">
        <v>723</v>
      </c>
      <c r="J177" s="230"/>
      <c r="K177" s="276"/>
    </row>
    <row r="178" spans="2:11" s="1" customFormat="1" ht="15" customHeight="1">
      <c r="B178" s="253"/>
      <c r="C178" s="230" t="s">
        <v>56</v>
      </c>
      <c r="D178" s="230"/>
      <c r="E178" s="230"/>
      <c r="F178" s="251" t="s">
        <v>654</v>
      </c>
      <c r="G178" s="230"/>
      <c r="H178" s="230" t="s">
        <v>724</v>
      </c>
      <c r="I178" s="230" t="s">
        <v>725</v>
      </c>
      <c r="J178" s="230">
        <v>1</v>
      </c>
      <c r="K178" s="276"/>
    </row>
    <row r="179" spans="2:11" s="1" customFormat="1" ht="15" customHeight="1">
      <c r="B179" s="253"/>
      <c r="C179" s="230" t="s">
        <v>52</v>
      </c>
      <c r="D179" s="230"/>
      <c r="E179" s="230"/>
      <c r="F179" s="251" t="s">
        <v>654</v>
      </c>
      <c r="G179" s="230"/>
      <c r="H179" s="230" t="s">
        <v>726</v>
      </c>
      <c r="I179" s="230" t="s">
        <v>656</v>
      </c>
      <c r="J179" s="230">
        <v>20</v>
      </c>
      <c r="K179" s="276"/>
    </row>
    <row r="180" spans="2:11" s="1" customFormat="1" ht="15" customHeight="1">
      <c r="B180" s="253"/>
      <c r="C180" s="230" t="s">
        <v>53</v>
      </c>
      <c r="D180" s="230"/>
      <c r="E180" s="230"/>
      <c r="F180" s="251" t="s">
        <v>654</v>
      </c>
      <c r="G180" s="230"/>
      <c r="H180" s="230" t="s">
        <v>727</v>
      </c>
      <c r="I180" s="230" t="s">
        <v>656</v>
      </c>
      <c r="J180" s="230">
        <v>255</v>
      </c>
      <c r="K180" s="276"/>
    </row>
    <row r="181" spans="2:11" s="1" customFormat="1" ht="15" customHeight="1">
      <c r="B181" s="253"/>
      <c r="C181" s="230" t="s">
        <v>103</v>
      </c>
      <c r="D181" s="230"/>
      <c r="E181" s="230"/>
      <c r="F181" s="251" t="s">
        <v>654</v>
      </c>
      <c r="G181" s="230"/>
      <c r="H181" s="230" t="s">
        <v>618</v>
      </c>
      <c r="I181" s="230" t="s">
        <v>656</v>
      </c>
      <c r="J181" s="230">
        <v>10</v>
      </c>
      <c r="K181" s="276"/>
    </row>
    <row r="182" spans="2:11" s="1" customFormat="1" ht="15" customHeight="1">
      <c r="B182" s="253"/>
      <c r="C182" s="230" t="s">
        <v>104</v>
      </c>
      <c r="D182" s="230"/>
      <c r="E182" s="230"/>
      <c r="F182" s="251" t="s">
        <v>654</v>
      </c>
      <c r="G182" s="230"/>
      <c r="H182" s="230" t="s">
        <v>728</v>
      </c>
      <c r="I182" s="230" t="s">
        <v>689</v>
      </c>
      <c r="J182" s="230"/>
      <c r="K182" s="276"/>
    </row>
    <row r="183" spans="2:11" s="1" customFormat="1" ht="15" customHeight="1">
      <c r="B183" s="253"/>
      <c r="C183" s="230" t="s">
        <v>729</v>
      </c>
      <c r="D183" s="230"/>
      <c r="E183" s="230"/>
      <c r="F183" s="251" t="s">
        <v>654</v>
      </c>
      <c r="G183" s="230"/>
      <c r="H183" s="230" t="s">
        <v>730</v>
      </c>
      <c r="I183" s="230" t="s">
        <v>689</v>
      </c>
      <c r="J183" s="230"/>
      <c r="K183" s="276"/>
    </row>
    <row r="184" spans="2:11" s="1" customFormat="1" ht="15" customHeight="1">
      <c r="B184" s="253"/>
      <c r="C184" s="230" t="s">
        <v>718</v>
      </c>
      <c r="D184" s="230"/>
      <c r="E184" s="230"/>
      <c r="F184" s="251" t="s">
        <v>654</v>
      </c>
      <c r="G184" s="230"/>
      <c r="H184" s="230" t="s">
        <v>731</v>
      </c>
      <c r="I184" s="230" t="s">
        <v>689</v>
      </c>
      <c r="J184" s="230"/>
      <c r="K184" s="276"/>
    </row>
    <row r="185" spans="2:11" s="1" customFormat="1" ht="15" customHeight="1">
      <c r="B185" s="253"/>
      <c r="C185" s="230" t="s">
        <v>106</v>
      </c>
      <c r="D185" s="230"/>
      <c r="E185" s="230"/>
      <c r="F185" s="251" t="s">
        <v>660</v>
      </c>
      <c r="G185" s="230"/>
      <c r="H185" s="230" t="s">
        <v>732</v>
      </c>
      <c r="I185" s="230" t="s">
        <v>656</v>
      </c>
      <c r="J185" s="230">
        <v>50</v>
      </c>
      <c r="K185" s="276"/>
    </row>
    <row r="186" spans="2:11" s="1" customFormat="1" ht="15" customHeight="1">
      <c r="B186" s="253"/>
      <c r="C186" s="230" t="s">
        <v>733</v>
      </c>
      <c r="D186" s="230"/>
      <c r="E186" s="230"/>
      <c r="F186" s="251" t="s">
        <v>660</v>
      </c>
      <c r="G186" s="230"/>
      <c r="H186" s="230" t="s">
        <v>734</v>
      </c>
      <c r="I186" s="230" t="s">
        <v>735</v>
      </c>
      <c r="J186" s="230"/>
      <c r="K186" s="276"/>
    </row>
    <row r="187" spans="2:11" s="1" customFormat="1" ht="15" customHeight="1">
      <c r="B187" s="253"/>
      <c r="C187" s="230" t="s">
        <v>736</v>
      </c>
      <c r="D187" s="230"/>
      <c r="E187" s="230"/>
      <c r="F187" s="251" t="s">
        <v>660</v>
      </c>
      <c r="G187" s="230"/>
      <c r="H187" s="230" t="s">
        <v>737</v>
      </c>
      <c r="I187" s="230" t="s">
        <v>735</v>
      </c>
      <c r="J187" s="230"/>
      <c r="K187" s="276"/>
    </row>
    <row r="188" spans="2:11" s="1" customFormat="1" ht="15" customHeight="1">
      <c r="B188" s="253"/>
      <c r="C188" s="230" t="s">
        <v>738</v>
      </c>
      <c r="D188" s="230"/>
      <c r="E188" s="230"/>
      <c r="F188" s="251" t="s">
        <v>660</v>
      </c>
      <c r="G188" s="230"/>
      <c r="H188" s="230" t="s">
        <v>739</v>
      </c>
      <c r="I188" s="230" t="s">
        <v>735</v>
      </c>
      <c r="J188" s="230"/>
      <c r="K188" s="276"/>
    </row>
    <row r="189" spans="2:11" s="1" customFormat="1" ht="15" customHeight="1">
      <c r="B189" s="253"/>
      <c r="C189" s="289" t="s">
        <v>740</v>
      </c>
      <c r="D189" s="230"/>
      <c r="E189" s="230"/>
      <c r="F189" s="251" t="s">
        <v>660</v>
      </c>
      <c r="G189" s="230"/>
      <c r="H189" s="230" t="s">
        <v>741</v>
      </c>
      <c r="I189" s="230" t="s">
        <v>742</v>
      </c>
      <c r="J189" s="290" t="s">
        <v>743</v>
      </c>
      <c r="K189" s="276"/>
    </row>
    <row r="190" spans="2:11" s="1" customFormat="1" ht="15" customHeight="1">
      <c r="B190" s="253"/>
      <c r="C190" s="289" t="s">
        <v>41</v>
      </c>
      <c r="D190" s="230"/>
      <c r="E190" s="230"/>
      <c r="F190" s="251" t="s">
        <v>654</v>
      </c>
      <c r="G190" s="230"/>
      <c r="H190" s="227" t="s">
        <v>744</v>
      </c>
      <c r="I190" s="230" t="s">
        <v>745</v>
      </c>
      <c r="J190" s="230"/>
      <c r="K190" s="276"/>
    </row>
    <row r="191" spans="2:11" s="1" customFormat="1" ht="15" customHeight="1">
      <c r="B191" s="253"/>
      <c r="C191" s="289" t="s">
        <v>746</v>
      </c>
      <c r="D191" s="230"/>
      <c r="E191" s="230"/>
      <c r="F191" s="251" t="s">
        <v>654</v>
      </c>
      <c r="G191" s="230"/>
      <c r="H191" s="230" t="s">
        <v>747</v>
      </c>
      <c r="I191" s="230" t="s">
        <v>689</v>
      </c>
      <c r="J191" s="230"/>
      <c r="K191" s="276"/>
    </row>
    <row r="192" spans="2:11" s="1" customFormat="1" ht="15" customHeight="1">
      <c r="B192" s="253"/>
      <c r="C192" s="289" t="s">
        <v>748</v>
      </c>
      <c r="D192" s="230"/>
      <c r="E192" s="230"/>
      <c r="F192" s="251" t="s">
        <v>654</v>
      </c>
      <c r="G192" s="230"/>
      <c r="H192" s="230" t="s">
        <v>749</v>
      </c>
      <c r="I192" s="230" t="s">
        <v>689</v>
      </c>
      <c r="J192" s="230"/>
      <c r="K192" s="276"/>
    </row>
    <row r="193" spans="2:11" s="1" customFormat="1" ht="15" customHeight="1">
      <c r="B193" s="253"/>
      <c r="C193" s="289" t="s">
        <v>750</v>
      </c>
      <c r="D193" s="230"/>
      <c r="E193" s="230"/>
      <c r="F193" s="251" t="s">
        <v>660</v>
      </c>
      <c r="G193" s="230"/>
      <c r="H193" s="230" t="s">
        <v>751</v>
      </c>
      <c r="I193" s="230" t="s">
        <v>689</v>
      </c>
      <c r="J193" s="230"/>
      <c r="K193" s="276"/>
    </row>
    <row r="194" spans="2:11" s="1" customFormat="1" ht="15" customHeight="1">
      <c r="B194" s="282"/>
      <c r="C194" s="291"/>
      <c r="D194" s="262"/>
      <c r="E194" s="262"/>
      <c r="F194" s="262"/>
      <c r="G194" s="262"/>
      <c r="H194" s="262"/>
      <c r="I194" s="262"/>
      <c r="J194" s="262"/>
      <c r="K194" s="283"/>
    </row>
    <row r="195" spans="2:11" s="1" customFormat="1" ht="18.75" customHeight="1">
      <c r="B195" s="264"/>
      <c r="C195" s="274"/>
      <c r="D195" s="274"/>
      <c r="E195" s="274"/>
      <c r="F195" s="284"/>
      <c r="G195" s="274"/>
      <c r="H195" s="274"/>
      <c r="I195" s="274"/>
      <c r="J195" s="274"/>
      <c r="K195" s="264"/>
    </row>
    <row r="196" spans="2:11" s="1" customFormat="1" ht="18.75" customHeight="1">
      <c r="B196" s="264"/>
      <c r="C196" s="274"/>
      <c r="D196" s="274"/>
      <c r="E196" s="274"/>
      <c r="F196" s="284"/>
      <c r="G196" s="274"/>
      <c r="H196" s="274"/>
      <c r="I196" s="274"/>
      <c r="J196" s="274"/>
      <c r="K196" s="264"/>
    </row>
    <row r="197" spans="2:11" s="1" customFormat="1" ht="18.75" customHeight="1">
      <c r="B197" s="237"/>
      <c r="C197" s="237"/>
      <c r="D197" s="237"/>
      <c r="E197" s="237"/>
      <c r="F197" s="237"/>
      <c r="G197" s="237"/>
      <c r="H197" s="237"/>
      <c r="I197" s="237"/>
      <c r="J197" s="237"/>
      <c r="K197" s="237"/>
    </row>
    <row r="198" spans="2:11" s="1" customFormat="1" ht="13.5">
      <c r="B198" s="219"/>
      <c r="C198" s="220"/>
      <c r="D198" s="220"/>
      <c r="E198" s="220"/>
      <c r="F198" s="220"/>
      <c r="G198" s="220"/>
      <c r="H198" s="220"/>
      <c r="I198" s="220"/>
      <c r="J198" s="220"/>
      <c r="K198" s="221"/>
    </row>
    <row r="199" spans="2:11" s="1" customFormat="1" ht="21">
      <c r="B199" s="222"/>
      <c r="C199" s="350" t="s">
        <v>752</v>
      </c>
      <c r="D199" s="350"/>
      <c r="E199" s="350"/>
      <c r="F199" s="350"/>
      <c r="G199" s="350"/>
      <c r="H199" s="350"/>
      <c r="I199" s="350"/>
      <c r="J199" s="350"/>
      <c r="K199" s="223"/>
    </row>
    <row r="200" spans="2:11" s="1" customFormat="1" ht="25.5" customHeight="1">
      <c r="B200" s="222"/>
      <c r="C200" s="292" t="s">
        <v>753</v>
      </c>
      <c r="D200" s="292"/>
      <c r="E200" s="292"/>
      <c r="F200" s="292" t="s">
        <v>754</v>
      </c>
      <c r="G200" s="293"/>
      <c r="H200" s="351" t="s">
        <v>755</v>
      </c>
      <c r="I200" s="351"/>
      <c r="J200" s="351"/>
      <c r="K200" s="223"/>
    </row>
    <row r="201" spans="2:11" s="1" customFormat="1" ht="5.25" customHeight="1">
      <c r="B201" s="253"/>
      <c r="C201" s="248"/>
      <c r="D201" s="248"/>
      <c r="E201" s="248"/>
      <c r="F201" s="248"/>
      <c r="G201" s="274"/>
      <c r="H201" s="248"/>
      <c r="I201" s="248"/>
      <c r="J201" s="248"/>
      <c r="K201" s="276"/>
    </row>
    <row r="202" spans="2:11" s="1" customFormat="1" ht="15" customHeight="1">
      <c r="B202" s="253"/>
      <c r="C202" s="230" t="s">
        <v>745</v>
      </c>
      <c r="D202" s="230"/>
      <c r="E202" s="230"/>
      <c r="F202" s="251" t="s">
        <v>42</v>
      </c>
      <c r="G202" s="230"/>
      <c r="H202" s="352" t="s">
        <v>756</v>
      </c>
      <c r="I202" s="352"/>
      <c r="J202" s="352"/>
      <c r="K202" s="276"/>
    </row>
    <row r="203" spans="2:11" s="1" customFormat="1" ht="15" customHeight="1">
      <c r="B203" s="253"/>
      <c r="C203" s="230"/>
      <c r="D203" s="230"/>
      <c r="E203" s="230"/>
      <c r="F203" s="251" t="s">
        <v>43</v>
      </c>
      <c r="G203" s="230"/>
      <c r="H203" s="352" t="s">
        <v>757</v>
      </c>
      <c r="I203" s="352"/>
      <c r="J203" s="352"/>
      <c r="K203" s="276"/>
    </row>
    <row r="204" spans="2:11" s="1" customFormat="1" ht="15" customHeight="1">
      <c r="B204" s="253"/>
      <c r="C204" s="230"/>
      <c r="D204" s="230"/>
      <c r="E204" s="230"/>
      <c r="F204" s="251" t="s">
        <v>46</v>
      </c>
      <c r="G204" s="230"/>
      <c r="H204" s="352" t="s">
        <v>758</v>
      </c>
      <c r="I204" s="352"/>
      <c r="J204" s="352"/>
      <c r="K204" s="276"/>
    </row>
    <row r="205" spans="2:11" s="1" customFormat="1" ht="15" customHeight="1">
      <c r="B205" s="253"/>
      <c r="C205" s="230"/>
      <c r="D205" s="230"/>
      <c r="E205" s="230"/>
      <c r="F205" s="251" t="s">
        <v>44</v>
      </c>
      <c r="G205" s="230"/>
      <c r="H205" s="352" t="s">
        <v>759</v>
      </c>
      <c r="I205" s="352"/>
      <c r="J205" s="352"/>
      <c r="K205" s="276"/>
    </row>
    <row r="206" spans="2:11" s="1" customFormat="1" ht="15" customHeight="1">
      <c r="B206" s="253"/>
      <c r="C206" s="230"/>
      <c r="D206" s="230"/>
      <c r="E206" s="230"/>
      <c r="F206" s="251" t="s">
        <v>45</v>
      </c>
      <c r="G206" s="230"/>
      <c r="H206" s="352" t="s">
        <v>760</v>
      </c>
      <c r="I206" s="352"/>
      <c r="J206" s="352"/>
      <c r="K206" s="276"/>
    </row>
    <row r="207" spans="2:11" s="1" customFormat="1" ht="15" customHeight="1">
      <c r="B207" s="253"/>
      <c r="C207" s="230"/>
      <c r="D207" s="230"/>
      <c r="E207" s="230"/>
      <c r="F207" s="251"/>
      <c r="G207" s="230"/>
      <c r="H207" s="230"/>
      <c r="I207" s="230"/>
      <c r="J207" s="230"/>
      <c r="K207" s="276"/>
    </row>
    <row r="208" spans="2:11" s="1" customFormat="1" ht="15" customHeight="1">
      <c r="B208" s="253"/>
      <c r="C208" s="230" t="s">
        <v>701</v>
      </c>
      <c r="D208" s="230"/>
      <c r="E208" s="230"/>
      <c r="F208" s="251" t="s">
        <v>78</v>
      </c>
      <c r="G208" s="230"/>
      <c r="H208" s="352" t="s">
        <v>761</v>
      </c>
      <c r="I208" s="352"/>
      <c r="J208" s="352"/>
      <c r="K208" s="276"/>
    </row>
    <row r="209" spans="2:11" s="1" customFormat="1" ht="15" customHeight="1">
      <c r="B209" s="253"/>
      <c r="C209" s="230"/>
      <c r="D209" s="230"/>
      <c r="E209" s="230"/>
      <c r="F209" s="251" t="s">
        <v>598</v>
      </c>
      <c r="G209" s="230"/>
      <c r="H209" s="352" t="s">
        <v>599</v>
      </c>
      <c r="I209" s="352"/>
      <c r="J209" s="352"/>
      <c r="K209" s="276"/>
    </row>
    <row r="210" spans="2:11" s="1" customFormat="1" ht="15" customHeight="1">
      <c r="B210" s="253"/>
      <c r="C210" s="230"/>
      <c r="D210" s="230"/>
      <c r="E210" s="230"/>
      <c r="F210" s="251" t="s">
        <v>596</v>
      </c>
      <c r="G210" s="230"/>
      <c r="H210" s="352" t="s">
        <v>762</v>
      </c>
      <c r="I210" s="352"/>
      <c r="J210" s="352"/>
      <c r="K210" s="276"/>
    </row>
    <row r="211" spans="2:11" s="1" customFormat="1" ht="15" customHeight="1">
      <c r="B211" s="294"/>
      <c r="C211" s="230"/>
      <c r="D211" s="230"/>
      <c r="E211" s="230"/>
      <c r="F211" s="251" t="s">
        <v>83</v>
      </c>
      <c r="G211" s="289"/>
      <c r="H211" s="353" t="s">
        <v>84</v>
      </c>
      <c r="I211" s="353"/>
      <c r="J211" s="353"/>
      <c r="K211" s="295"/>
    </row>
    <row r="212" spans="2:11" s="1" customFormat="1" ht="15" customHeight="1">
      <c r="B212" s="294"/>
      <c r="C212" s="230"/>
      <c r="D212" s="230"/>
      <c r="E212" s="230"/>
      <c r="F212" s="251" t="s">
        <v>600</v>
      </c>
      <c r="G212" s="289"/>
      <c r="H212" s="353" t="s">
        <v>553</v>
      </c>
      <c r="I212" s="353"/>
      <c r="J212" s="353"/>
      <c r="K212" s="295"/>
    </row>
    <row r="213" spans="2:11" s="1" customFormat="1" ht="15" customHeight="1">
      <c r="B213" s="294"/>
      <c r="C213" s="230"/>
      <c r="D213" s="230"/>
      <c r="E213" s="230"/>
      <c r="F213" s="251"/>
      <c r="G213" s="289"/>
      <c r="H213" s="280"/>
      <c r="I213" s="280"/>
      <c r="J213" s="280"/>
      <c r="K213" s="295"/>
    </row>
    <row r="214" spans="2:11" s="1" customFormat="1" ht="15" customHeight="1">
      <c r="B214" s="294"/>
      <c r="C214" s="230" t="s">
        <v>725</v>
      </c>
      <c r="D214" s="230"/>
      <c r="E214" s="230"/>
      <c r="F214" s="251">
        <v>1</v>
      </c>
      <c r="G214" s="289"/>
      <c r="H214" s="353" t="s">
        <v>763</v>
      </c>
      <c r="I214" s="353"/>
      <c r="J214" s="353"/>
      <c r="K214" s="295"/>
    </row>
    <row r="215" spans="2:11" s="1" customFormat="1" ht="15" customHeight="1">
      <c r="B215" s="294"/>
      <c r="C215" s="230"/>
      <c r="D215" s="230"/>
      <c r="E215" s="230"/>
      <c r="F215" s="251">
        <v>2</v>
      </c>
      <c r="G215" s="289"/>
      <c r="H215" s="353" t="s">
        <v>764</v>
      </c>
      <c r="I215" s="353"/>
      <c r="J215" s="353"/>
      <c r="K215" s="295"/>
    </row>
    <row r="216" spans="2:11" s="1" customFormat="1" ht="15" customHeight="1">
      <c r="B216" s="294"/>
      <c r="C216" s="230"/>
      <c r="D216" s="230"/>
      <c r="E216" s="230"/>
      <c r="F216" s="251">
        <v>3</v>
      </c>
      <c r="G216" s="289"/>
      <c r="H216" s="353" t="s">
        <v>765</v>
      </c>
      <c r="I216" s="353"/>
      <c r="J216" s="353"/>
      <c r="K216" s="295"/>
    </row>
    <row r="217" spans="2:11" s="1" customFormat="1" ht="15" customHeight="1">
      <c r="B217" s="294"/>
      <c r="C217" s="230"/>
      <c r="D217" s="230"/>
      <c r="E217" s="230"/>
      <c r="F217" s="251">
        <v>4</v>
      </c>
      <c r="G217" s="289"/>
      <c r="H217" s="353" t="s">
        <v>766</v>
      </c>
      <c r="I217" s="353"/>
      <c r="J217" s="353"/>
      <c r="K217" s="295"/>
    </row>
    <row r="218" spans="2:11" s="1" customFormat="1" ht="12.75" customHeight="1">
      <c r="B218" s="296"/>
      <c r="C218" s="297"/>
      <c r="D218" s="297"/>
      <c r="E218" s="297"/>
      <c r="F218" s="297"/>
      <c r="G218" s="297"/>
      <c r="H218" s="297"/>
      <c r="I218" s="297"/>
      <c r="J218" s="297"/>
      <c r="K218" s="29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7" ma:contentTypeDescription="Vytvoří nový dokument" ma:contentTypeScope="" ma:versionID="72dbe626b4aff30de33e221ac963fb70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516ec0dccc98ff6053e736047deffef0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6ac09c3-4060-4832-9b3c-cf864eb6295d" xsi:nil="true"/>
    <lcf76f155ced4ddcb4097134ff3c332f xmlns="bfcce5ea-2c06-460a-8f42-937bb651c2e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FCF7446-29B7-42A0-8058-88526644C5C9}"/>
</file>

<file path=customXml/itemProps2.xml><?xml version="1.0" encoding="utf-8"?>
<ds:datastoreItem xmlns:ds="http://schemas.openxmlformats.org/officeDocument/2006/customXml" ds:itemID="{6940975F-0EC3-485C-A8B6-03E423172AC7}"/>
</file>

<file path=customXml/itemProps3.xml><?xml version="1.0" encoding="utf-8"?>
<ds:datastoreItem xmlns:ds="http://schemas.openxmlformats.org/officeDocument/2006/customXml" ds:itemID="{62623FBE-AC2E-4202-89CA-A83FB77D60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SO-104 - Cesta HPC2R 1. č...</vt:lpstr>
      <vt:lpstr>VON - Vedlejší a ostatní ...</vt:lpstr>
      <vt:lpstr>Pokyny pro vyplnění</vt:lpstr>
      <vt:lpstr>'Rekapitulace stavby'!Názvy_tisku</vt:lpstr>
      <vt:lpstr>'SO-104 - Cesta HPC2R 1. č...'!Názvy_tisku</vt:lpstr>
      <vt:lpstr>'VON - Vedlejší a ostatní ...'!Názvy_tisku</vt:lpstr>
      <vt:lpstr>'Pokyny pro vyplnění'!Oblast_tisku</vt:lpstr>
      <vt:lpstr>'Rekapitulace stavby'!Oblast_tisku</vt:lpstr>
      <vt:lpstr>'SO-104 - Cesta HPC2R 1. č...'!Oblast_tisku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2023-05-29T07:08:41Z</dcterms:created>
  <dcterms:modified xsi:type="dcterms:W3CDTF">2023-05-29T07:10:48Z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</Properties>
</file>