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85" windowWidth="20775" windowHeight="10680"/>
  </bookViews>
  <sheets>
    <sheet name="Rekapitulace stavby" sheetId="1" r:id="rId1"/>
    <sheet name="SO-101 - Cesta HPC2R - Cech" sheetId="2" r:id="rId2"/>
    <sheet name="VON - Vedlejší a ostatní ..." sheetId="3" r:id="rId3"/>
    <sheet name="Pokyny pro vyplnění" sheetId="4" r:id="rId4"/>
  </sheets>
  <definedNames>
    <definedName name="_xlnm._FilterDatabase" localSheetId="1" hidden="1">'SO-101 - Cesta HPC2R - Cech'!$C$91:$K$345</definedName>
    <definedName name="_xlnm._FilterDatabase" localSheetId="2" hidden="1">'VON - Vedlejší a ostatní ...'!$C$81:$K$112</definedName>
    <definedName name="_xlnm.Print_Titles" localSheetId="0">'Rekapitulace stavby'!$52:$52</definedName>
    <definedName name="_xlnm.Print_Titles" localSheetId="1">'SO-101 - Cesta HPC2R - Cech'!$91:$91</definedName>
    <definedName name="_xlnm.Print_Titles" localSheetId="2">'VON - Vedlejší a ostatní ...'!$81:$81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1">'SO-101 - Cesta HPC2R - Cech'!$C$4:$J$39,'SO-101 - Cesta HPC2R - Cech'!$C$45:$J$73,'SO-101 - Cesta HPC2R - Cech'!$C$79:$K$345</definedName>
    <definedName name="_xlnm.Print_Area" localSheetId="2">'VON - Vedlejší a ostatní ...'!$C$4:$J$39,'VON - Vedlejší a ostatní ...'!$C$45:$J$63,'VON - Vedlejší a ostatní ...'!$C$69:$K$112</definedName>
  </definedNames>
  <calcPr calcId="125725"/>
</workbook>
</file>

<file path=xl/calcChain.xml><?xml version="1.0" encoding="utf-8"?>
<calcChain xmlns="http://schemas.openxmlformats.org/spreadsheetml/2006/main">
  <c r="J37" i="3"/>
  <c r="J36"/>
  <c r="AY56" i="1"/>
  <c r="J35" i="3"/>
  <c r="AX56" i="1"/>
  <c r="BI110" i="3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 s="1"/>
  <c r="J23"/>
  <c r="J18"/>
  <c r="E18"/>
  <c r="F79" s="1"/>
  <c r="J17"/>
  <c r="J12"/>
  <c r="J76"/>
  <c r="E7"/>
  <c r="E48" s="1"/>
  <c r="J37" i="2"/>
  <c r="J36"/>
  <c r="AY55" i="1" s="1"/>
  <c r="J35" i="2"/>
  <c r="AX55" i="1"/>
  <c r="BI343" i="2"/>
  <c r="BH343"/>
  <c r="BG343"/>
  <c r="BF343"/>
  <c r="T343"/>
  <c r="R343"/>
  <c r="P343"/>
  <c r="BI339"/>
  <c r="BH339"/>
  <c r="BG339"/>
  <c r="BF339"/>
  <c r="T339"/>
  <c r="R339"/>
  <c r="P339"/>
  <c r="BI335"/>
  <c r="BH335"/>
  <c r="BG335"/>
  <c r="BF335"/>
  <c r="T335"/>
  <c r="R335"/>
  <c r="P335"/>
  <c r="BI330"/>
  <c r="BH330"/>
  <c r="BG330"/>
  <c r="BF330"/>
  <c r="T330"/>
  <c r="R330"/>
  <c r="P330"/>
  <c r="BI327"/>
  <c r="BH327"/>
  <c r="BG327"/>
  <c r="BF327"/>
  <c r="T327"/>
  <c r="R327"/>
  <c r="P327"/>
  <c r="BI323"/>
  <c r="BH323"/>
  <c r="BG323"/>
  <c r="BF323"/>
  <c r="T323"/>
  <c r="R323"/>
  <c r="P323"/>
  <c r="BI318"/>
  <c r="BH318"/>
  <c r="BG318"/>
  <c r="BF318"/>
  <c r="T318"/>
  <c r="T317"/>
  <c r="R318"/>
  <c r="R317" s="1"/>
  <c r="P318"/>
  <c r="P317"/>
  <c r="BI313"/>
  <c r="BH313"/>
  <c r="BG313"/>
  <c r="BF313"/>
  <c r="T313"/>
  <c r="R313"/>
  <c r="P313"/>
  <c r="BI309"/>
  <c r="BH309"/>
  <c r="BG309"/>
  <c r="BF309"/>
  <c r="T309"/>
  <c r="R309"/>
  <c r="P309"/>
  <c r="BI305"/>
  <c r="BH305"/>
  <c r="BG305"/>
  <c r="BF305"/>
  <c r="T305"/>
  <c r="R305"/>
  <c r="P305"/>
  <c r="BI301"/>
  <c r="BH301"/>
  <c r="BG301"/>
  <c r="BF301"/>
  <c r="T301"/>
  <c r="R301"/>
  <c r="P301"/>
  <c r="BI297"/>
  <c r="BH297"/>
  <c r="BG297"/>
  <c r="BF297"/>
  <c r="T297"/>
  <c r="R297"/>
  <c r="P297"/>
  <c r="BI293"/>
  <c r="BH293"/>
  <c r="BG293"/>
  <c r="BF293"/>
  <c r="T293"/>
  <c r="R293"/>
  <c r="P293"/>
  <c r="BI289"/>
  <c r="BH289"/>
  <c r="BG289"/>
  <c r="BF289"/>
  <c r="T289"/>
  <c r="R289"/>
  <c r="P289"/>
  <c r="BI285"/>
  <c r="BH285"/>
  <c r="BG285"/>
  <c r="BF285"/>
  <c r="T285"/>
  <c r="R285"/>
  <c r="P285"/>
  <c r="BI283"/>
  <c r="BH283"/>
  <c r="BG283"/>
  <c r="BF283"/>
  <c r="T283"/>
  <c r="R283"/>
  <c r="P283"/>
  <c r="BI279"/>
  <c r="BH279"/>
  <c r="BG279"/>
  <c r="BF279"/>
  <c r="T279"/>
  <c r="R279"/>
  <c r="P279"/>
  <c r="BI274"/>
  <c r="BH274"/>
  <c r="BG274"/>
  <c r="BF274"/>
  <c r="T274"/>
  <c r="R274"/>
  <c r="P274"/>
  <c r="BI271"/>
  <c r="BH271"/>
  <c r="BG271"/>
  <c r="BF271"/>
  <c r="T271"/>
  <c r="R271"/>
  <c r="P271"/>
  <c r="BI266"/>
  <c r="BH266"/>
  <c r="BG266"/>
  <c r="BF266"/>
  <c r="T266"/>
  <c r="R266"/>
  <c r="P266"/>
  <c r="BI261"/>
  <c r="BH261"/>
  <c r="BG261"/>
  <c r="BF261"/>
  <c r="T261"/>
  <c r="R261"/>
  <c r="P261"/>
  <c r="BI256"/>
  <c r="BH256"/>
  <c r="BG256"/>
  <c r="BF256"/>
  <c r="T256"/>
  <c r="R256"/>
  <c r="P256"/>
  <c r="BI251"/>
  <c r="BH251"/>
  <c r="BG251"/>
  <c r="BF251"/>
  <c r="T251"/>
  <c r="R251"/>
  <c r="P251"/>
  <c r="BI247"/>
  <c r="BH247"/>
  <c r="BG247"/>
  <c r="BF247"/>
  <c r="T247"/>
  <c r="R247"/>
  <c r="P247"/>
  <c r="BI242"/>
  <c r="BH242"/>
  <c r="BG242"/>
  <c r="BF242"/>
  <c r="T242"/>
  <c r="R242"/>
  <c r="P242"/>
  <c r="BI237"/>
  <c r="BH237"/>
  <c r="BG237"/>
  <c r="BF237"/>
  <c r="T237"/>
  <c r="R237"/>
  <c r="P237"/>
  <c r="BI234"/>
  <c r="BH234"/>
  <c r="BG234"/>
  <c r="BF234"/>
  <c r="T234"/>
  <c r="R234"/>
  <c r="P234"/>
  <c r="BI229"/>
  <c r="BH229"/>
  <c r="BG229"/>
  <c r="BF229"/>
  <c r="T229"/>
  <c r="R229"/>
  <c r="P229"/>
  <c r="BI224"/>
  <c r="BH224"/>
  <c r="BG224"/>
  <c r="BF224"/>
  <c r="T224"/>
  <c r="T223"/>
  <c r="R224"/>
  <c r="R223"/>
  <c r="P224"/>
  <c r="P223"/>
  <c r="BI219"/>
  <c r="BH219"/>
  <c r="BG219"/>
  <c r="BF219"/>
  <c r="T219"/>
  <c r="R219"/>
  <c r="P219"/>
  <c r="BI214"/>
  <c r="BH214"/>
  <c r="BG214"/>
  <c r="BF214"/>
  <c r="T214"/>
  <c r="R214"/>
  <c r="P214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6"/>
  <c r="BH186"/>
  <c r="BG186"/>
  <c r="BF186"/>
  <c r="T186"/>
  <c r="R186"/>
  <c r="P186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4"/>
  <c r="BH104"/>
  <c r="BG104"/>
  <c r="BF104"/>
  <c r="T104"/>
  <c r="R104"/>
  <c r="P104"/>
  <c r="BI100"/>
  <c r="BH100"/>
  <c r="BG100"/>
  <c r="BF100"/>
  <c r="T100"/>
  <c r="R100"/>
  <c r="P100"/>
  <c r="BI95"/>
  <c r="BH95"/>
  <c r="BG95"/>
  <c r="BF95"/>
  <c r="T95"/>
  <c r="R95"/>
  <c r="P95"/>
  <c r="J88"/>
  <c r="F88"/>
  <c r="F86"/>
  <c r="E84"/>
  <c r="J54"/>
  <c r="F54"/>
  <c r="F52"/>
  <c r="E50"/>
  <c r="J24"/>
  <c r="E24"/>
  <c r="J89" s="1"/>
  <c r="J23"/>
  <c r="J18"/>
  <c r="E18"/>
  <c r="F55" s="1"/>
  <c r="J17"/>
  <c r="J12"/>
  <c r="J86"/>
  <c r="E7"/>
  <c r="E48" s="1"/>
  <c r="L50" i="1"/>
  <c r="AM50"/>
  <c r="AM49"/>
  <c r="L49"/>
  <c r="AM47"/>
  <c r="L47"/>
  <c r="L45"/>
  <c r="L44"/>
  <c r="J219" i="2"/>
  <c r="AS54" i="1"/>
  <c r="J251" i="2"/>
  <c r="BK117"/>
  <c r="BK209"/>
  <c r="BK141"/>
  <c r="J34" i="3"/>
  <c r="J109" i="2"/>
  <c r="J206"/>
  <c r="J110" i="3"/>
  <c r="BK110"/>
  <c r="BK293" i="2"/>
  <c r="J165"/>
  <c r="BK285"/>
  <c r="J173"/>
  <c r="J305"/>
  <c r="J203"/>
  <c r="J339"/>
  <c r="J195"/>
  <c r="BK107" i="3"/>
  <c r="J107"/>
  <c r="J271" i="2"/>
  <c r="BK125"/>
  <c r="BK203"/>
  <c r="J327"/>
  <c r="BK199"/>
  <c r="BK330"/>
  <c r="J214"/>
  <c r="J100"/>
  <c r="BK88" i="3"/>
  <c r="BK313" i="2"/>
  <c r="BK177"/>
  <c r="BK229"/>
  <c r="J133"/>
  <c r="J293"/>
  <c r="BK161"/>
  <c r="BK289"/>
  <c r="BK191"/>
  <c r="J88" i="3"/>
  <c r="BK274" i="2"/>
  <c r="BK214"/>
  <c r="BK109"/>
  <c r="J279"/>
  <c r="J181"/>
  <c r="J323"/>
  <c r="BK256"/>
  <c r="J125"/>
  <c r="J261"/>
  <c r="J154"/>
  <c r="J85" i="3"/>
  <c r="BK327" i="2"/>
  <c r="J186"/>
  <c r="J313"/>
  <c r="BK195"/>
  <c r="J289"/>
  <c r="J137"/>
  <c r="BK271"/>
  <c r="BK219"/>
  <c r="BK95" i="3"/>
  <c r="BK343" i="2"/>
  <c r="BK181"/>
  <c r="BK95"/>
  <c r="BK234"/>
  <c r="J141"/>
  <c r="J274"/>
  <c r="J121"/>
  <c r="J234"/>
  <c r="J146"/>
  <c r="BK92" i="3"/>
  <c r="BK297" i="2"/>
  <c r="BK113"/>
  <c r="J191"/>
  <c r="BK335"/>
  <c r="BK279"/>
  <c r="BK323"/>
  <c r="BK237"/>
  <c r="J92" i="3"/>
  <c r="J343" i="2"/>
  <c r="J168"/>
  <c r="BK339"/>
  <c r="BK206"/>
  <c r="BK146"/>
  <c r="J301"/>
  <c r="J209"/>
  <c r="J335"/>
  <c r="J229"/>
  <c r="J129"/>
  <c r="J104" i="3"/>
  <c r="BK247" i="2"/>
  <c r="J104"/>
  <c r="J237"/>
  <c r="J330"/>
  <c r="BK168"/>
  <c r="BK318"/>
  <c r="BK251"/>
  <c r="BK104"/>
  <c r="J98" i="3"/>
  <c r="J224" i="2"/>
  <c r="J309"/>
  <c r="BK154"/>
  <c r="J285"/>
  <c r="BK165"/>
  <c r="J297"/>
  <c r="J199"/>
  <c r="BK104" i="3"/>
  <c r="J256" i="2"/>
  <c r="J247"/>
  <c r="BK150"/>
  <c r="J318"/>
  <c r="BK186"/>
  <c r="J95"/>
  <c r="BK158"/>
  <c r="BK101" i="3"/>
  <c r="BK242" i="2"/>
  <c r="BK133"/>
  <c r="BK305"/>
  <c r="J242"/>
  <c r="BK121"/>
  <c r="BK283"/>
  <c r="J177"/>
  <c r="BK309"/>
  <c r="BK173"/>
  <c r="J101" i="3"/>
  <c r="BK85"/>
  <c r="BK129" i="2"/>
  <c r="BK261"/>
  <c r="BK137"/>
  <c r="J266"/>
  <c r="J113"/>
  <c r="J150"/>
  <c r="J95" i="3"/>
  <c r="BK301" i="2"/>
  <c r="J158"/>
  <c r="J283"/>
  <c r="J117"/>
  <c r="BK224"/>
  <c r="BK100"/>
  <c r="BK266"/>
  <c r="J161"/>
  <c r="BK98" i="3"/>
  <c r="T94" i="2" l="1"/>
  <c r="R213"/>
  <c r="P228"/>
  <c r="R270"/>
  <c r="T278"/>
  <c r="P304"/>
  <c r="T322"/>
  <c r="T321" s="1"/>
  <c r="P334"/>
  <c r="P333" s="1"/>
  <c r="BK91" i="3"/>
  <c r="J91" s="1"/>
  <c r="J62" s="1"/>
  <c r="BK94" i="2"/>
  <c r="J94" s="1"/>
  <c r="J61" s="1"/>
  <c r="BK213"/>
  <c r="J213" s="1"/>
  <c r="J62" s="1"/>
  <c r="T228"/>
  <c r="T270"/>
  <c r="P278"/>
  <c r="T304"/>
  <c r="BK322"/>
  <c r="J322"/>
  <c r="J70" s="1"/>
  <c r="R334"/>
  <c r="R333" s="1"/>
  <c r="BK84" i="3"/>
  <c r="J84" s="1"/>
  <c r="J61" s="1"/>
  <c r="R84"/>
  <c r="P91"/>
  <c r="P94" i="2"/>
  <c r="P93" s="1"/>
  <c r="P92" s="1"/>
  <c r="AU55" i="1" s="1"/>
  <c r="P213" i="2"/>
  <c r="R228"/>
  <c r="P270"/>
  <c r="R278"/>
  <c r="R304"/>
  <c r="P322"/>
  <c r="P321" s="1"/>
  <c r="T334"/>
  <c r="T333" s="1"/>
  <c r="T84" i="3"/>
  <c r="R91"/>
  <c r="R94" i="2"/>
  <c r="R93" s="1"/>
  <c r="T213"/>
  <c r="BK228"/>
  <c r="J228" s="1"/>
  <c r="J64" s="1"/>
  <c r="BK270"/>
  <c r="J270"/>
  <c r="J65" s="1"/>
  <c r="BK278"/>
  <c r="J278" s="1"/>
  <c r="J66" s="1"/>
  <c r="BK304"/>
  <c r="J304" s="1"/>
  <c r="J67" s="1"/>
  <c r="R322"/>
  <c r="R321" s="1"/>
  <c r="BK334"/>
  <c r="J334" s="1"/>
  <c r="J72" s="1"/>
  <c r="P84" i="3"/>
  <c r="P83" s="1"/>
  <c r="P82" s="1"/>
  <c r="AU56" i="1" s="1"/>
  <c r="T91" i="3"/>
  <c r="BK223" i="2"/>
  <c r="J223" s="1"/>
  <c r="J63" s="1"/>
  <c r="BK317"/>
  <c r="J317" s="1"/>
  <c r="J68" s="1"/>
  <c r="BK321"/>
  <c r="J321" s="1"/>
  <c r="J69" s="1"/>
  <c r="E72" i="3"/>
  <c r="BE98"/>
  <c r="BE107"/>
  <c r="J52"/>
  <c r="J55"/>
  <c r="BE88"/>
  <c r="BE104"/>
  <c r="BE110"/>
  <c r="AW56" i="1"/>
  <c r="F55" i="3"/>
  <c r="BE85"/>
  <c r="BE92"/>
  <c r="BE95"/>
  <c r="BE101"/>
  <c r="J52" i="2"/>
  <c r="E82"/>
  <c r="BE95"/>
  <c r="BE113"/>
  <c r="BE117"/>
  <c r="BE121"/>
  <c r="BE129"/>
  <c r="BE161"/>
  <c r="BE181"/>
  <c r="BE195"/>
  <c r="BE224"/>
  <c r="BE242"/>
  <c r="BE274"/>
  <c r="BE313"/>
  <c r="J55"/>
  <c r="BE125"/>
  <c r="BE137"/>
  <c r="BE150"/>
  <c r="BE154"/>
  <c r="BE177"/>
  <c r="BE203"/>
  <c r="BE219"/>
  <c r="BE229"/>
  <c r="BE234"/>
  <c r="BE237"/>
  <c r="BE309"/>
  <c r="F89"/>
  <c r="BE100"/>
  <c r="BE104"/>
  <c r="BE109"/>
  <c r="BE165"/>
  <c r="BE173"/>
  <c r="BE209"/>
  <c r="BE214"/>
  <c r="BE266"/>
  <c r="BE271"/>
  <c r="BE289"/>
  <c r="BE293"/>
  <c r="BE297"/>
  <c r="BE301"/>
  <c r="BE323"/>
  <c r="BE327"/>
  <c r="BE335"/>
  <c r="BE133"/>
  <c r="BE141"/>
  <c r="BE146"/>
  <c r="BE158"/>
  <c r="BE168"/>
  <c r="BE186"/>
  <c r="BE191"/>
  <c r="BE199"/>
  <c r="BE206"/>
  <c r="BE247"/>
  <c r="BE251"/>
  <c r="BE256"/>
  <c r="BE261"/>
  <c r="BE279"/>
  <c r="BE283"/>
  <c r="BE285"/>
  <c r="BE305"/>
  <c r="BE318"/>
  <c r="BE330"/>
  <c r="BE339"/>
  <c r="BE343"/>
  <c r="F36" i="3"/>
  <c r="BC56" i="1" s="1"/>
  <c r="F35" i="3"/>
  <c r="BB56" i="1" s="1"/>
  <c r="F34" i="2"/>
  <c r="BA55" i="1" s="1"/>
  <c r="F37" i="3"/>
  <c r="BD56" i="1" s="1"/>
  <c r="F35" i="2"/>
  <c r="BB55" i="1" s="1"/>
  <c r="F34" i="3"/>
  <c r="BA56" i="1" s="1"/>
  <c r="F37" i="2"/>
  <c r="BD55" i="1" s="1"/>
  <c r="F36" i="2"/>
  <c r="BC55" i="1" s="1"/>
  <c r="J34" i="2"/>
  <c r="AW55" i="1" s="1"/>
  <c r="R92" i="2" l="1"/>
  <c r="BK333"/>
  <c r="J333" s="1"/>
  <c r="J71" s="1"/>
  <c r="R83" i="3"/>
  <c r="R82" s="1"/>
  <c r="T83"/>
  <c r="T82" s="1"/>
  <c r="T93" i="2"/>
  <c r="T92" s="1"/>
  <c r="BK83" i="3"/>
  <c r="J83" s="1"/>
  <c r="J60" s="1"/>
  <c r="BK93" i="2"/>
  <c r="J93"/>
  <c r="J60" s="1"/>
  <c r="BD54" i="1"/>
  <c r="W33" s="1"/>
  <c r="J33" i="3"/>
  <c r="AV56" i="1" s="1"/>
  <c r="AT56" s="1"/>
  <c r="AU54"/>
  <c r="BB54"/>
  <c r="AX54" s="1"/>
  <c r="J33" i="2"/>
  <c r="AV55" i="1" s="1"/>
  <c r="AT55" s="1"/>
  <c r="F33" i="2"/>
  <c r="AZ55" i="1" s="1"/>
  <c r="BC54"/>
  <c r="W32"/>
  <c r="BA54"/>
  <c r="W30" s="1"/>
  <c r="F33" i="3"/>
  <c r="AZ56" i="1"/>
  <c r="BK92" i="2" l="1"/>
  <c r="J92" s="1"/>
  <c r="BK82" i="3"/>
  <c r="J82" s="1"/>
  <c r="J30" s="1"/>
  <c r="AG56" i="1" s="1"/>
  <c r="AY54"/>
  <c r="W31"/>
  <c r="AW54"/>
  <c r="AK30" s="1"/>
  <c r="AZ54"/>
  <c r="AV54" s="1"/>
  <c r="AK29" s="1"/>
  <c r="J30" i="2" l="1"/>
  <c r="AG55" i="1" s="1"/>
  <c r="AN55" s="1"/>
  <c r="J59" i="2"/>
  <c r="J39" i="3"/>
  <c r="J59"/>
  <c r="AN56" i="1"/>
  <c r="AT54"/>
  <c r="W29"/>
  <c r="J39" i="2" l="1"/>
  <c r="AG54" i="1"/>
  <c r="AK26" s="1"/>
  <c r="AK35" s="1"/>
  <c r="AN54" l="1"/>
</calcChain>
</file>

<file path=xl/sharedStrings.xml><?xml version="1.0" encoding="utf-8"?>
<sst xmlns="http://schemas.openxmlformats.org/spreadsheetml/2006/main" count="3066" uniqueCount="782">
  <si>
    <t>Export Komplet</t>
  </si>
  <si>
    <t>VZ</t>
  </si>
  <si>
    <t>2.0</t>
  </si>
  <si>
    <t>ZAMOK</t>
  </si>
  <si>
    <t>False</t>
  </si>
  <si>
    <t>{72163d09-a265-4c8b-b190-6cc97bf2f1b5}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</si>
  <si>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</si>
  <si>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</si>
  <si>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</si>
  <si>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</si>
  <si>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</si>
  <si>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</si>
  <si>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</si>
  <si>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</si>
  <si>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HRD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</si>
  <si>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</si>
  <si>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</si>
  <si>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HPC2R - Cech v k.ú. Ratibořice u Tábora</t>
  </si>
  <si>
    <t>KSO:</t>
  </si>
  <si>
    <t/>
  </si>
  <si>
    <t>CC-CZ:</t>
  </si>
  <si>
    <t>Místo:</t>
  </si>
  <si>
    <t xml:space="preserve"> </t>
  </si>
  <si>
    <t>Datum:</t>
  </si>
  <si>
    <t>16. 2. 2023</t>
  </si>
  <si>
    <t>Zadavatel:</t>
  </si>
  <si>
    <t>IČ:</t>
  </si>
  <si>
    <t>ČR-SPÚ, Pobočka Tábor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</si>
  <si>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</si>
  <si>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</si>
  <si>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</si>
  <si>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</si>
  <si>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</si>
  <si>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</si>
  <si>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</si>
  <si>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</si>
  <si>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</si>
  <si>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</si>
  <si>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</si>
  <si>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</si>
  <si>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</si>
  <si>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</si>
  <si>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</si>
  <si>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</si>
  <si>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</si>
  <si>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</si>
  <si>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</si>
  <si>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</si>
  <si>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</si>
  <si>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</si>
  <si>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</si>
  <si>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</si>
  <si>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</si>
  <si>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</si>
  <si>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</si>
  <si>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</si>
  <si>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</si>
  <si>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</si>
  <si>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</si>
  <si>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</si>
  <si>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</si>
  <si>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</si>
  <si>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</si>
  <si>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</si>
  <si>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</si>
  <si>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</si>
  <si>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</si>
  <si>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</si>
  <si>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</si>
  <si>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</si>
  <si>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</si>
  <si>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</si>
  <si>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</si>
  <si>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</si>
  <si>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</si>
  <si>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</si>
  <si>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SO-101</t>
  </si>
  <si>
    <t>Cesta HPC2R - Cech</t>
  </si>
  <si>
    <t>STA</t>
  </si>
  <si>
    <t>1</t>
  </si>
  <si>
    <t>{1c79f131-b44f-4282-8e9d-b7236d6fd7d6}</t>
  </si>
  <si>
    <t>822 2</t>
  </si>
  <si>
    <t>2</t>
  </si>
  <si>
    <t>VON</t>
  </si>
  <si>
    <t>Vedlejší a ostatní náklady</t>
  </si>
  <si>
    <t>{5c1a7523-35e6-4d74-9d0c-65b1301283a3}</t>
  </si>
  <si>
    <t>KRYCÍ LIST SOUPISU PRACÍ</t>
  </si>
  <si>
    <t>Objekt:</t>
  </si>
  <si>
    <t>SO-101 - Cesta HPC2R - Cech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</si>
  <si>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</si>
  <si>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</si>
  <si>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</si>
  <si>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</si>
  <si>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</si>
  <si>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</si>
  <si>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</si>
  <si>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</si>
  <si>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</si>
  <si>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</si>
  <si>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</si>
  <si>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</si>
  <si>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</si>
  <si>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</si>
  <si>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</si>
  <si>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</si>
  <si>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</si>
  <si>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</si>
  <si>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</si>
  <si>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</si>
  <si>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</si>
  <si>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</si>
  <si>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</si>
  <si>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</si>
  <si>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</si>
  <si>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</si>
  <si>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</si>
  <si>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</si>
  <si>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</si>
  <si>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</si>
  <si>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</si>
  <si>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</si>
  <si>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</si>
  <si>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</si>
  <si>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</si>
  <si>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113151111</t>
  </si>
  <si>
    <t>Rozebrání zpevněných ploch ze silničních dílců</t>
  </si>
  <si>
    <t>m2</t>
  </si>
  <si>
    <t>CS ÚRS 2023 01</t>
  </si>
  <si>
    <t>4</t>
  </si>
  <si>
    <t>2058731739</t>
  </si>
  <si>
    <t>PP</t>
  </si>
  <si>
    <t>Rozebírání zpevněných ploch s přemístěním na skládku na vzdálenost do 20 m nebo s naložením na dopravní prostředek ze silničních panelů</t>
  </si>
  <si>
    <t>Online PSC</t>
  </si>
  <si>
    <t>https://podminky.urs.cz/item/CS_URS_2023_01/113151111</t>
  </si>
  <si>
    <t>P</t>
  </si>
  <si>
    <t>Poznámka k položce:_x000D_
- ponechat na místě vlastníkovi</t>
  </si>
  <si>
    <t>VV</t>
  </si>
  <si>
    <t>"2 panely - viz. D.1.1.2.1." 5,0</t>
  </si>
  <si>
    <t>119001421</t>
  </si>
  <si>
    <t>Dočasné zajištění kabelů a kabelových tratí ze 3 volně ložených kabelů</t>
  </si>
  <si>
    <t>m</t>
  </si>
  <si>
    <t>-601539576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</si>
  <si>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</si>
  <si>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https://podminky.urs.cz/item/CS_URS_2023_01/119001421</t>
  </si>
  <si>
    <t>"křížení silového kabelu - viz. D.1.1.2.1." 9,0</t>
  </si>
  <si>
    <t>3</t>
  </si>
  <si>
    <t>121151123</t>
  </si>
  <si>
    <t>Sejmutí ornice plochy přes 500 m2 tl vrstvy do 200 mm strojně</t>
  </si>
  <si>
    <t>132228703</t>
  </si>
  <si>
    <t>Sejmutí ornice strojně při souvislé ploše přes 500 m2, tl. vrstvy do 200 mm</t>
  </si>
  <si>
    <t>https://podminky.urs.cz/item/CS_URS_2023_01/121151123</t>
  </si>
  <si>
    <t>Poznámka k položce:_x000D_
V cenách jsou započteny i náklady na_x000D_
a) naložení sejmuté ornice na dopravní prostředek_x000D_
b) vodorovné přemístění na hromady v místě upotřebení nebo na dočasné či trvalé skládky na vzdálenost do 50 m a se složením.</t>
  </si>
  <si>
    <t>"viz. Tabulka kubatur D.1.1.2.5." 241,8/0,2</t>
  </si>
  <si>
    <t>122252203</t>
  </si>
  <si>
    <t>Odkopávky a prokopávky nezapažené pro silnice a dálnice v hornině třídy těžitelnosti I objem do 100 m3 strojně</t>
  </si>
  <si>
    <t>m3</t>
  </si>
  <si>
    <t>1915090816</t>
  </si>
  <si>
    <t>Odkopávky a prokopávky nezapažené pro silnice a dálnice strojně v hornině třídy těžitelnosti I do 100 m3</t>
  </si>
  <si>
    <t>https://podminky.urs.cz/item/CS_URS_2023_01/122252203</t>
  </si>
  <si>
    <t>"navážka" 10,0</t>
  </si>
  <si>
    <t>5</t>
  </si>
  <si>
    <t>122252204</t>
  </si>
  <si>
    <t>Odkopávky a prokopávky nezapažené pro silnice a dálnice v hornině třídy těžitelnosti I objem do 500 m3 strojně</t>
  </si>
  <si>
    <t>-1743372649</t>
  </si>
  <si>
    <t>Odkopávky a prokopávky nezapažené pro silnice a dálnice strojně v hornině třídy těžitelnosti I přes 100 do 500 m3</t>
  </si>
  <si>
    <t>https://podminky.urs.cz/item/CS_URS_2023_01/122252204</t>
  </si>
  <si>
    <t>"viz. Tabulka kubatur D.1.1.2.5." 224,0</t>
  </si>
  <si>
    <t>6</t>
  </si>
  <si>
    <t>129001101</t>
  </si>
  <si>
    <t>Příplatek za ztížení odkopávky nebo prokopávky v blízkosti inženýrských sítí</t>
  </si>
  <si>
    <t>1578966522</t>
  </si>
  <si>
    <t>Příplatek k cenám vykopávek za ztížení vykopávky v blízkosti podzemního vedení nebo výbušnin v horninách jakékoliv třídy</t>
  </si>
  <si>
    <t>https://podminky.urs.cz/item/CS_URS_2023_01/129001101</t>
  </si>
  <si>
    <t>"souběh sděl. vedení metalického - viz. D.1.1.2.2." 148,5*1,1*0,4</t>
  </si>
  <si>
    <t>7</t>
  </si>
  <si>
    <t>132251103</t>
  </si>
  <si>
    <t>Hloubení rýh nezapažených š do 800 mm v hornině třídy těžitelnosti I skupiny 3 objem do 100 m3 strojně</t>
  </si>
  <si>
    <t>165746804</t>
  </si>
  <si>
    <t>Hloubení nezapažených rýh šířky do 800 mm strojně s urovnáním dna do předepsaného profilu a spádu v hornině třídy těžitelnosti I skupiny 3 přes 50 do 100 m3</t>
  </si>
  <si>
    <t>https://podminky.urs.cz/item/CS_URS_2023_01/132251103</t>
  </si>
  <si>
    <t>"drenáž - viz. Tabulka kubatur D.1.1.2.5." 77,2</t>
  </si>
  <si>
    <t>8</t>
  </si>
  <si>
    <t>132251251</t>
  </si>
  <si>
    <t>Hloubení rýh nezapažených š do 2000 mm v hornině třídy těžitelnosti I skupiny 3 objem do 20 m3 strojně</t>
  </si>
  <si>
    <t>-325215222</t>
  </si>
  <si>
    <t>Hloubení nezapažených rýh šířky přes 800 do 2 000 mm strojně s urovnáním dna do předepsaného profilu a spádu v hornině třídy těžitelnosti I skupiny 3 do 20 m3</t>
  </si>
  <si>
    <t>https://podminky.urs.cz/item/CS_URS_2023_01/132251251</t>
  </si>
  <si>
    <t>"křížení silového kabelu - viz. D.1.1.2.1." 9,0*1,1*1,2</t>
  </si>
  <si>
    <t>9</t>
  </si>
  <si>
    <t>139001101</t>
  </si>
  <si>
    <t>Příplatek za ztížení vykopávky v blízkosti podzemního vedení</t>
  </si>
  <si>
    <t>1482076220</t>
  </si>
  <si>
    <t>Příplatek k cenám hloubených vykopávek za ztížení vykopávky v blízkosti podzemního vedení nebo výbušnin pro jakoukoliv třídu horniny</t>
  </si>
  <si>
    <t>https://podminky.urs.cz/item/CS_URS_2023_01/139001101</t>
  </si>
  <si>
    <t>10</t>
  </si>
  <si>
    <t>162751117</t>
  </si>
  <si>
    <t>Vodorovné přemístění přes 9 000 do 10000 m výkopku/sypaniny z horniny třídy těžitelnosti I skupiny 1 až 3</t>
  </si>
  <si>
    <t>1394001460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</si>
  <si>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</si>
  <si>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</si>
  <si>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"přebytečná zemina" 224,0+77,2+11,9-3,4</t>
  </si>
  <si>
    <t>11</t>
  </si>
  <si>
    <t>162751119</t>
  </si>
  <si>
    <t>Příplatek k vodorovnému přemístění výkopku/sypaniny z horniny třídy těžitelnosti I skupiny 1 až 3 ZKD 1000 m přes 10000 m</t>
  </si>
  <si>
    <t>1916359127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</si>
  <si>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</si>
  <si>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https://podminky.urs.cz/item/CS_URS_2023_01/162751119</t>
  </si>
  <si>
    <t>13*309,7</t>
  </si>
  <si>
    <t>12</t>
  </si>
  <si>
    <t>171151131</t>
  </si>
  <si>
    <t>Uložení sypaniny z hornin nesoudržných a soudržných střídavě do násypů zhutněných strojně</t>
  </si>
  <si>
    <t>-1403536341</t>
  </si>
  <si>
    <t>Uložení sypanin do násypů strojně s rozprostřením sypaniny ve vrstvách a s hrubým urovnáním zhutněných z hornin nesoudržných a soudržných střídavě ukládaných</t>
  </si>
  <si>
    <t>https://podminky.urs.cz/item/CS_URS_2023_01/171151131</t>
  </si>
  <si>
    <t>"zemina - viz. Tabulka kubatur D.1.1.2.5." 3,4</t>
  </si>
  <si>
    <t>"ornice - viz. Tabulka kubatur D.1.1.2.5." 71,7</t>
  </si>
  <si>
    <t>13</t>
  </si>
  <si>
    <t>171201231</t>
  </si>
  <si>
    <t>Poplatek za uložení zeminy a kamení na recyklační skládce (skládkovné) kód odpadu 17 05 04</t>
  </si>
  <si>
    <t>t</t>
  </si>
  <si>
    <t>278315359</t>
  </si>
  <si>
    <t>Poplatek za uložení stavebního odpadu na recyklační skládce (skládkovné) zeminy a kamení zatříděného do Katalogu odpadů pod kódem 17 05 04</t>
  </si>
  <si>
    <t>https://podminky.urs.cz/item/CS_URS_2023_01/171201231</t>
  </si>
  <si>
    <t>"přebytečná zemina" 309,7*1,8</t>
  </si>
  <si>
    <t>14</t>
  </si>
  <si>
    <t>171251201</t>
  </si>
  <si>
    <t>Uložení sypaniny na skládky nebo meziskládky</t>
  </si>
  <si>
    <t>1408608137</t>
  </si>
  <si>
    <t>Uložení sypaniny na skládky nebo meziskládky bez hutnění s upravením uložené sypaniny do předepsaného tvaru</t>
  </si>
  <si>
    <t>https://podminky.urs.cz/item/CS_URS_2023_01/171251201</t>
  </si>
  <si>
    <t>"přebytečná zemina" 309,7</t>
  </si>
  <si>
    <t>174151101</t>
  </si>
  <si>
    <t>Zásyp jam, šachet rýh nebo kolem objektů sypaninou se zhutněním</t>
  </si>
  <si>
    <t>410898835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</si>
  <si>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</si>
  <si>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</si>
  <si>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"křížení silového kabelu - viz. D.1.1.2.1." 9,0*1,1*0,4</t>
  </si>
  <si>
    <t>16</t>
  </si>
  <si>
    <t>M</t>
  </si>
  <si>
    <t>58344197</t>
  </si>
  <si>
    <t>štěrkodrť frakce 0/63</t>
  </si>
  <si>
    <t>1635714776</t>
  </si>
  <si>
    <t>3,96*1,7*1,01</t>
  </si>
  <si>
    <t>17</t>
  </si>
  <si>
    <t>175151101</t>
  </si>
  <si>
    <t>Obsypání potrubí strojně sypaninou bez prohození, uloženou do 3 m</t>
  </si>
  <si>
    <t>2005783748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</si>
  <si>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</si>
  <si>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https://podminky.urs.cz/item/CS_URS_2023_01/175151101</t>
  </si>
  <si>
    <t>18</t>
  </si>
  <si>
    <t>58337302</t>
  </si>
  <si>
    <t>štěrkopísek frakce 0/16</t>
  </si>
  <si>
    <t>-1711536315</t>
  </si>
  <si>
    <t>3,96*1,67*1,01</t>
  </si>
  <si>
    <t>19</t>
  </si>
  <si>
    <t>181351113</t>
  </si>
  <si>
    <t>Rozprostření ornice tl vrstvy do 200 mm pl přes 500 m2 v rovině nebo ve svahu do 1:5 strojně</t>
  </si>
  <si>
    <t>595350819</t>
  </si>
  <si>
    <t>Rozprostření a urovnání ornice v rovině nebo ve svahu sklonu do 1:5 strojně při souvislé ploše přes 500 m2, tl. vrstvy do 200 mm</t>
  </si>
  <si>
    <t>https://podminky.urs.cz/item/CS_URS_2023_01/181351113</t>
  </si>
  <si>
    <t>Poznámka k položce:_x000D_
- ornice bude rozprostřena v rámci rekultivace pozemku</t>
  </si>
  <si>
    <t>"přebytečná ornice" (1209,0*0,2-71,7)/0,1</t>
  </si>
  <si>
    <t>20</t>
  </si>
  <si>
    <t>181411121</t>
  </si>
  <si>
    <t>Založení lučního trávníku výsevem pl do 1000 m2 v rovině a ve svahu do 1:5</t>
  </si>
  <si>
    <t>-1270561610</t>
  </si>
  <si>
    <t>Založení trávníku na půdě předem připravené plochy do 1000 m2 výsevem včetně utažení lučního v rovině nebo na svahu do 1:5</t>
  </si>
  <si>
    <t>https://podminky.urs.cz/item/CS_URS_2023_01/181411121</t>
  </si>
  <si>
    <t>"dosypané plochy ornicí - viz. Příčné řezy D.1.1.2.3. + Tabulka kubatur D.1.1.2.5. (85%)" 530,9*0,85</t>
  </si>
  <si>
    <t>181411122</t>
  </si>
  <si>
    <t>Založení lučního trávníku výsevem pl do 1000 m2 ve svahu přes 1:5 do 1:2</t>
  </si>
  <si>
    <t>-1139754247</t>
  </si>
  <si>
    <t>Založení trávníku na půdě předem připravené plochy do 1000 m2 výsevem včetně utažení lučního na svahu přes 1:5 do 1:2</t>
  </si>
  <si>
    <t>https://podminky.urs.cz/item/CS_URS_2023_01/181411122</t>
  </si>
  <si>
    <t>"dosypané plochy ornicí - viz. Příčné řezy D.1.1.2.3. + Tabulka kubatur D.1.1.2.5. (15%)" 530,9*0,15</t>
  </si>
  <si>
    <t>22</t>
  </si>
  <si>
    <t>00572470</t>
  </si>
  <si>
    <t>osivo směs travní univerzál</t>
  </si>
  <si>
    <t>kg</t>
  </si>
  <si>
    <t>-1296351862</t>
  </si>
  <si>
    <t xml:space="preserve">Poznámka k položce:_x000D_
20 g/m2_x000D_
</t>
  </si>
  <si>
    <t>(451,3+79,6)*0,02*1,03</t>
  </si>
  <si>
    <t>10,937*0,02 'Přepočtené koeficientem množství</t>
  </si>
  <si>
    <t>23</t>
  </si>
  <si>
    <t>181951112</t>
  </si>
  <si>
    <t>Úprava pláně v hornině třídy těžitelnosti I skupiny 1 až 3 se zhutněním strojně</t>
  </si>
  <si>
    <t>728526961</t>
  </si>
  <si>
    <t>Úprava pláně vyrovnáním výškových rozdílů strojně v hornině třídy těžitelnosti I, skupiny 1 až 3 se zhutněním</t>
  </si>
  <si>
    <t>https://podminky.urs.cz/item/CS_URS_2023_01/181951112</t>
  </si>
  <si>
    <t>"viz. Tabulka kubatur D.1.1.2.5." 1630,5</t>
  </si>
  <si>
    <t>"přípočty - viz. D.1.1.2.1." 43+17+8,7+3+12+51,8</t>
  </si>
  <si>
    <t>24</t>
  </si>
  <si>
    <t>182151111</t>
  </si>
  <si>
    <t>Svahování v zářezech v hornině třídy těžitelnosti I skupiny 1 až 3 strojně</t>
  </si>
  <si>
    <t>1964693045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</si>
  <si>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</si>
  <si>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https://podminky.urs.cz/item/CS_URS_2023_01/182151111</t>
  </si>
  <si>
    <t>"viz. Tabulka kubatur D.1.1.2.5." 58,5</t>
  </si>
  <si>
    <t>25</t>
  </si>
  <si>
    <t>182251101</t>
  </si>
  <si>
    <t>Svahování násypů strojně</t>
  </si>
  <si>
    <t>891887518</t>
  </si>
  <si>
    <t>Svahování trvalých svahů do projektovaných profilů strojně s potřebným přemístěním výkopku při svahování násypů v jakékoliv hornině</t>
  </si>
  <si>
    <t>https://podminky.urs.cz/item/CS_URS_2023_01/182251101</t>
  </si>
  <si>
    <t>"viz. Tabulka kubatur D.1.1.2.5." 530,9</t>
  </si>
  <si>
    <t>26</t>
  </si>
  <si>
    <t>183408322</t>
  </si>
  <si>
    <t>Smykování na plochách do 1 ha v půdě střední</t>
  </si>
  <si>
    <t>ha</t>
  </si>
  <si>
    <t>-1107215379</t>
  </si>
  <si>
    <t>Smykování na plochách jednotlivě do 1 ha, v půdě střední</t>
  </si>
  <si>
    <t>https://podminky.urs.cz/item/CS_URS_2023_01/183408322</t>
  </si>
  <si>
    <t>"rekultivace pozemku - viz. TZ D.1.1.1.1. + D.1.1.2.1." 0,0900</t>
  </si>
  <si>
    <t>27</t>
  </si>
  <si>
    <t>183551614</t>
  </si>
  <si>
    <t>Úprava půdy hloubkovým melioračním kypřením do 0,8 m ploch do 5 ha sklonu přes 5°</t>
  </si>
  <si>
    <t>-1549069476</t>
  </si>
  <si>
    <t>Úprava zemědělské půdy - orba hloubkovým melioračním kypřením, hl. do 0,8 m do 5 ha, o sklonu přes 5°</t>
  </si>
  <si>
    <t>https://podminky.urs.cz/item/CS_URS_2023_01/183551614</t>
  </si>
  <si>
    <t>28</t>
  </si>
  <si>
    <t>183552114</t>
  </si>
  <si>
    <t>Hnojení půdy průmyslovými hnojivy do 0,5 t/ha ploch do 5 ha sklonu přes 5°</t>
  </si>
  <si>
    <t>2003585886</t>
  </si>
  <si>
    <t>Úprava zemědělské půdy - hnojení průmyslovými hnojivy při dávce do 0,5 t/ha, na ploše jednotlivě do 5 ha, o sklonu přes 5°</t>
  </si>
  <si>
    <t>https://podminky.urs.cz/item/CS_URS_2023_01/183552114</t>
  </si>
  <si>
    <t>29</t>
  </si>
  <si>
    <t>25191155</t>
  </si>
  <si>
    <t>hnojivo průmyslové</t>
  </si>
  <si>
    <t>1128249376</t>
  </si>
  <si>
    <t>Poznámka k položce:_x000D_
100 kg/ha</t>
  </si>
  <si>
    <t>0,090*100</t>
  </si>
  <si>
    <t>Zakládání</t>
  </si>
  <si>
    <t>30</t>
  </si>
  <si>
    <t>211531111</t>
  </si>
  <si>
    <t>Výplň odvodňovacích žeber nebo trativodů kamenivem hrubým drceným frakce 16 až 63 mm</t>
  </si>
  <si>
    <t>-1138646154</t>
  </si>
  <si>
    <t>Výplň kamenivem do rýh odvodňovacích žeber nebo trativodů bez zhutnění, s úpravou povrchu výplně kamenivem hrubým drceným frakce 16 až 63 mm</t>
  </si>
  <si>
    <t>https://podminky.urs.cz/item/CS_URS_2023_01/211531111</t>
  </si>
  <si>
    <t>Poznámka k položce:_x000D_
- kamenivo fr. 16-32 mm</t>
  </si>
  <si>
    <t>"drenáž - viz. Tabulka kubatur D.1.1.2.5." 75,1</t>
  </si>
  <si>
    <t>31</t>
  </si>
  <si>
    <t>212755214</t>
  </si>
  <si>
    <t>Trativody z drenážních trubek plastových flexibilních D 100 mm bez lože</t>
  </si>
  <si>
    <t>-122678204</t>
  </si>
  <si>
    <t>Trativody bez lože z drenážních trubek plastových flexibilních D 100 mm</t>
  </si>
  <si>
    <t>https://podminky.urs.cz/item/CS_URS_2023_01/212755214</t>
  </si>
  <si>
    <t>"drenáž - viz. D.1.1.2.1." 273,0</t>
  </si>
  <si>
    <t>Vodorovné konstrukce</t>
  </si>
  <si>
    <t>32</t>
  </si>
  <si>
    <t>451573111</t>
  </si>
  <si>
    <t>Lože pod potrubí otevřený výkop ze štěrkopísku</t>
  </si>
  <si>
    <t>1534642031</t>
  </si>
  <si>
    <t>Lože pod potrubí, stoky a drobné objekty v otevřeném výkopu z písku a štěrkopísku do 63 mm</t>
  </si>
  <si>
    <t>https://podminky.urs.cz/item/CS_URS_2023_01/451573111</t>
  </si>
  <si>
    <t>"křížení silového kabelu - viz. D.1.1.2.1." 9,0*1,1*0,1</t>
  </si>
  <si>
    <t>Komunikace pozemní</t>
  </si>
  <si>
    <t>33</t>
  </si>
  <si>
    <t>561081121</t>
  </si>
  <si>
    <t>Zřízení podkladu ze zeminy upravené vápnem, cementem, směsnými pojivy tl přes 450 do 500 mm pl přes 1000 do 5000 m2</t>
  </si>
  <si>
    <t>883620391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</si>
  <si>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 mm</t>
  </si>
  <si>
    <t>https://podminky.urs.cz/item/CS_URS_2023_01/561081121</t>
  </si>
  <si>
    <t>"viz. Vzorový př. řez D.1.1.2.1. + Tabulka kubatur D.1.1.2.5." 267,51*5,7</t>
  </si>
  <si>
    <t>34</t>
  </si>
  <si>
    <t>58591002</t>
  </si>
  <si>
    <t>pojivo hydraulické pro stabilizaci zeminy 50% vápna</t>
  </si>
  <si>
    <t>-1981287543</t>
  </si>
  <si>
    <t>"5%=44,2 kg/m2" 1660,3*44,2*0,001</t>
  </si>
  <si>
    <t>35</t>
  </si>
  <si>
    <t>564851111</t>
  </si>
  <si>
    <t>Podklad ze štěrkodrtě ŠD plochy přes 100 m2 tl 150 mm</t>
  </si>
  <si>
    <t>865083800</t>
  </si>
  <si>
    <t>Podklad ze štěrkodrti ŠD s rozprostřením a zhutněním plochy přes 100 m2, po zhutnění tl. 150 mm</t>
  </si>
  <si>
    <t>https://podminky.urs.cz/item/CS_URS_2023_01/564851111</t>
  </si>
  <si>
    <t>"viz. Tabulka kubatur D.1.1.2.5." 1573,5+1465,8</t>
  </si>
  <si>
    <t>36</t>
  </si>
  <si>
    <t>565155121</t>
  </si>
  <si>
    <t>Asfaltový beton vrstva podkladní ACP 16+ (obalované kamenivo OKS) tl 70 mm š přes 3 m</t>
  </si>
  <si>
    <t>-28848885</t>
  </si>
  <si>
    <t>Asfaltový beton vrstva podkladní ACP 16+ (obalované kamenivo střednězrnné - OKS) s rozprostřením a zhutněním v pruhu šířky přes 3 m, po zhutnění tl. 70 mm</t>
  </si>
  <si>
    <t>https://podminky.urs.cz/item/CS_URS_2023_01/565155121</t>
  </si>
  <si>
    <t>"viz. Vzorový př. řez D.1.1.2.1." 267,51*4,23</t>
  </si>
  <si>
    <t>37</t>
  </si>
  <si>
    <t>569941131</t>
  </si>
  <si>
    <t>Zpevnění krajnic asfaltovým recyklátem tl 110 mm</t>
  </si>
  <si>
    <t>-244166456</t>
  </si>
  <si>
    <t>Zpevnění krajnic nebo komunikací pro pěší s rozprostřením a zhutněním, po zhutnění asfaltovým recyklátem tl. 110 mm</t>
  </si>
  <si>
    <t>https://podminky.urs.cz/item/CS_URS_2023_01/569941131</t>
  </si>
  <si>
    <t>"viz. Vzorový př. řez D.1.1.2.1." 267,51*0,25*2</t>
  </si>
  <si>
    <t>38</t>
  </si>
  <si>
    <t>573111112</t>
  </si>
  <si>
    <t>Postřik živičný infiltrační s posypem z asfaltu množství 1 kg/m2</t>
  </si>
  <si>
    <t>807373735</t>
  </si>
  <si>
    <t>Postřik infiltrační PI z asfaltu silničního s posypem kamenivem, v množství 1,00 kg/m2</t>
  </si>
  <si>
    <t>https://podminky.urs.cz/item/CS_URS_2023_01/573111112</t>
  </si>
  <si>
    <t>"viz. Vzorový př. řez D.1.1.2.1." 267,51*4,83</t>
  </si>
  <si>
    <t>39</t>
  </si>
  <si>
    <t>573211112</t>
  </si>
  <si>
    <t>Postřik živičný spojovací z asfaltu v množství 0,70 kg/m2</t>
  </si>
  <si>
    <t>-1743612908</t>
  </si>
  <si>
    <t>Postřik spojovací PS bez posypu kamenivem z asfaltu silničního, v množství 0,70 kg/m2</t>
  </si>
  <si>
    <t>https://podminky.urs.cz/item/CS_URS_2023_01/573211112</t>
  </si>
  <si>
    <t>"viz. Vzorový př. řez D.1.1.2.1." 267,51*4,12</t>
  </si>
  <si>
    <t>40</t>
  </si>
  <si>
    <t>577134221</t>
  </si>
  <si>
    <t>Asfaltový beton vrstva obrusná ACO 11 (ABS) tř. II tl 40 mm š přes 3 m z nemodifikovaného asfaltu</t>
  </si>
  <si>
    <t>-271365092</t>
  </si>
  <si>
    <t>Asfaltový beton vrstva obrusná ACO 11 (ABS) s rozprostřením a se zhutněním z nemodifikovaného asfaltu v pruhu šířky přes 3 m tř. II, po zhutnění tl. 40 mm</t>
  </si>
  <si>
    <t>https://podminky.urs.cz/item/CS_URS_2023_01/577134221</t>
  </si>
  <si>
    <t>"viz. Vzorový př. řez D.1.1.2.1." 267,51*4,06</t>
  </si>
  <si>
    <t>41</t>
  </si>
  <si>
    <t>599142111</t>
  </si>
  <si>
    <t>Úprava zálivky dilatačních nebo pracovních spár v cementobetonovém krytu hl do 40 mm š přes 20 do 40 mm</t>
  </si>
  <si>
    <t>235427086</t>
  </si>
  <si>
    <t>Úprava zálivky dilatačních nebo pracovních spár v cementobetonovém krytu, hloubky do 40 mm, šířky přes 20 do 40 mm</t>
  </si>
  <si>
    <t>https://podminky.urs.cz/item/CS_URS_2023_01/599142111</t>
  </si>
  <si>
    <t>"napojení na cestu na ZÚ - viz. D.1.1.2.1." 9,4</t>
  </si>
  <si>
    <t>Trubní vedení</t>
  </si>
  <si>
    <t>42</t>
  </si>
  <si>
    <t>899999003-R</t>
  </si>
  <si>
    <t xml:space="preserve">M+D dělené kabelové chráničky PE 110 </t>
  </si>
  <si>
    <t>690139681</t>
  </si>
  <si>
    <t>M+D dělené kabelové chráničky PE 110</t>
  </si>
  <si>
    <t>43</t>
  </si>
  <si>
    <t>899999005-R</t>
  </si>
  <si>
    <t>M+D chráničky HDPE 40</t>
  </si>
  <si>
    <t>-2077067202</t>
  </si>
  <si>
    <t>Poznámka k položce:_x000D_
Osazení chráničky HDPE 40 se zatahovacím lankem, na koncích zaslepena a opatřena minimarkery.</t>
  </si>
  <si>
    <t>"chránička - viz. D.1.1.2.1." 125,0</t>
  </si>
  <si>
    <t>Ostatní konstrukce a práce, bourání</t>
  </si>
  <si>
    <t>44</t>
  </si>
  <si>
    <t>916131213</t>
  </si>
  <si>
    <t>Osazení silničního obrubníku betonového stojatého s boční opěrou do lože z betonu prostého</t>
  </si>
  <si>
    <t>1524274799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</si>
  <si>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</si>
  <si>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https://podminky.urs.cz/item/CS_URS_2023_01/916131213</t>
  </si>
  <si>
    <t>"sjezdy - viz. D.1.1.2.1." 3+4+3+5</t>
  </si>
  <si>
    <t>45</t>
  </si>
  <si>
    <t>59217031</t>
  </si>
  <si>
    <t>obrubník betonový silniční 1000x150x250mm</t>
  </si>
  <si>
    <t>-1826102152</t>
  </si>
  <si>
    <t>46</t>
  </si>
  <si>
    <t>916921112</t>
  </si>
  <si>
    <t>Monolitické příkopy, krajníky nebo obrubníky pl přes 0,10 do 0,15 m2 v přímce nebo oblouku r přes 20 m</t>
  </si>
  <si>
    <t>1474594841</t>
  </si>
  <si>
    <t>Monolitické příkopové žlaby, rigoly, krajníky nebo obrubníky z betonové směsi pro cementobetonové vozovky a letištní plochy v přímce nebo v oblouku o poloměru přes 20 m, průřezových ploch přes 0,10 do 0,15 m2</t>
  </si>
  <si>
    <t>https://podminky.urs.cz/item/CS_URS_2023_01/916921112</t>
  </si>
  <si>
    <t>"svodný žlab - viz. D.1.1.2.4." 6,8</t>
  </si>
  <si>
    <t>47</t>
  </si>
  <si>
    <t>916991121</t>
  </si>
  <si>
    <t>Lože pod obrubníky, krajníky nebo obruby z dlažebních kostek z betonu prostého</t>
  </si>
  <si>
    <t>-1545060963</t>
  </si>
  <si>
    <t>Lože pod obrubníky, krajníky nebo obruby z dlažebních kostek z betonu prostého</t>
  </si>
  <si>
    <t>https://podminky.urs.cz/item/CS_URS_2023_01/916991121</t>
  </si>
  <si>
    <t>"lože nad 10 cm" 15,0*0,45*0,05</t>
  </si>
  <si>
    <t>48</t>
  </si>
  <si>
    <t>919735111</t>
  </si>
  <si>
    <t>Řezání stávajícího živičného krytu hl do 50 mm</t>
  </si>
  <si>
    <t>1609226934</t>
  </si>
  <si>
    <t>Řezání stávajícího živičného krytu nebo podkladu hloubky do 50 mm</t>
  </si>
  <si>
    <t>https://podminky.urs.cz/item/CS_URS_2023_01/919735111</t>
  </si>
  <si>
    <t>49</t>
  </si>
  <si>
    <t>935112211</t>
  </si>
  <si>
    <t>Osazení příkopového žlabu do betonu tl 100 mm z betonových tvárnic š 800 mm</t>
  </si>
  <si>
    <t>116319946</t>
  </si>
  <si>
    <t>Osazení betonového příkopového žlabu s vyplněním a zatřením spár cementovou maltou s ložem tl. 100 mm z betonu prostého z betonových příkopových tvárnic šířky přes 500 do 800 mm</t>
  </si>
  <si>
    <t>https://podminky.urs.cz/item/CS_URS_2023_01/935112211</t>
  </si>
  <si>
    <t>"žlabovky od svodného žlabu - viz. D.1.1.2.4." 9,0</t>
  </si>
  <si>
    <t>50</t>
  </si>
  <si>
    <t>59227029-R</t>
  </si>
  <si>
    <t>žlabovka příkopová betonová 500x720x80mm</t>
  </si>
  <si>
    <t>1220685247</t>
  </si>
  <si>
    <t>Poznámka k položce:_x000D_
-  šířka 600 mm, hl. koryta 220 mm</t>
  </si>
  <si>
    <t>997</t>
  </si>
  <si>
    <t>Přesun sutě</t>
  </si>
  <si>
    <t>51</t>
  </si>
  <si>
    <t>997013501</t>
  </si>
  <si>
    <t>Odvoz suti a vybouraných hmot na skládku nebo meziskládku do 1 km se složením</t>
  </si>
  <si>
    <t>976807198</t>
  </si>
  <si>
    <t>Odvoz suti a vybouraných hmot na skládku nebo meziskládku se složením, na vzdálenost do 1 km</t>
  </si>
  <si>
    <t>https://podminky.urs.cz/item/CS_URS_2023_01/997013501</t>
  </si>
  <si>
    <t>"navážka" 10,0*2,0</t>
  </si>
  <si>
    <t>52</t>
  </si>
  <si>
    <t>997013509</t>
  </si>
  <si>
    <t>Příplatek k odvozu suti a vybouraných hmot na skládku ZKD 1 km přes 1 km</t>
  </si>
  <si>
    <t>-919124907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</si>
  <si>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</si>
  <si>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</si>
  <si>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>9*20,0</t>
  </si>
  <si>
    <t>53</t>
  </si>
  <si>
    <t>997013631</t>
  </si>
  <si>
    <t>Poplatek za uložení na skládce (skládkovné) stavebního odpadu směsného kód odpadu 17 09 04</t>
  </si>
  <si>
    <t>896945804</t>
  </si>
  <si>
    <t>Poplatek za uložení stavebního odpadu na skládce (skládkovné) směsného stavebního a demoličního zatříděného do Katalogu odpadů pod kódem 17 09 04</t>
  </si>
  <si>
    <t>https://podminky.urs.cz/item/CS_URS_2023_01/997013631</t>
  </si>
  <si>
    <t>998</t>
  </si>
  <si>
    <t>Přesun hmot</t>
  </si>
  <si>
    <t>54</t>
  </si>
  <si>
    <t>998225111</t>
  </si>
  <si>
    <t>Přesun hmot pro pozemní komunikace s krytem z kamene, monolitickým betonovým nebo živičným</t>
  </si>
  <si>
    <t>761671110</t>
  </si>
  <si>
    <t>Přesun hmot pro komunikace s krytem z kameniva, monolitickým betonovým nebo živičným dopravní vzdálenost do 200 m jakékoliv délky objektu</t>
  </si>
  <si>
    <t>https://podminky.urs.cz/item/CS_URS_2023_01/998225111</t>
  </si>
  <si>
    <t>PSV</t>
  </si>
  <si>
    <t>Práce a dodávky PSV</t>
  </si>
  <si>
    <t>767</t>
  </si>
  <si>
    <t>Konstrukce zámečnické</t>
  </si>
  <si>
    <t>55</t>
  </si>
  <si>
    <t>767995117</t>
  </si>
  <si>
    <t>Montáž atypických zámečnických konstrukcí hm přes 250 do 500 kg</t>
  </si>
  <si>
    <t>-1267102964</t>
  </si>
  <si>
    <t>Montáž ostatních atypických zámečnických konstrukcí hmotnosti přes 250 do 500 kg</t>
  </si>
  <si>
    <t>https://podminky.urs.cz/item/CS_URS_2023_01/767995117</t>
  </si>
  <si>
    <t>"svodný žlab - viz. D.1.1.2.4." 271,8</t>
  </si>
  <si>
    <t>56</t>
  </si>
  <si>
    <t>55399102-R</t>
  </si>
  <si>
    <t>Příčné odvodnění dl. 6,8 m</t>
  </si>
  <si>
    <t>kus</t>
  </si>
  <si>
    <t>-509925151</t>
  </si>
  <si>
    <t>Poznámka k položce:_x000D_
Povrchová ochrana:_x000D_
1x základní nátěr epoxidový     80 um_x000D_
2x vrchní nátěr akrylový           60 um</t>
  </si>
  <si>
    <t>57</t>
  </si>
  <si>
    <t>998767101</t>
  </si>
  <si>
    <t>Přesun hmot tonážní pro zámečnické konstrukce v objektech v do 6 m</t>
  </si>
  <si>
    <t>-357990182</t>
  </si>
  <si>
    <t>Přesun hmot pro zámečnické konstrukce stanovený z hmotnosti přesunovaného materiálu vodorovná dopravní vzdálenost do 50 m v objektech výšky do 6 m</t>
  </si>
  <si>
    <t>https://podminky.urs.cz/item/CS_URS_2023_01/998767101</t>
  </si>
  <si>
    <t>Práce a dodávky M</t>
  </si>
  <si>
    <t>46-M</t>
  </si>
  <si>
    <t>Zemní práce při extr.mont.pracích</t>
  </si>
  <si>
    <t>58</t>
  </si>
  <si>
    <t>460171162</t>
  </si>
  <si>
    <t>Hloubení kabelových nezapažených rýh strojně š 35 cm hl 70 cm v hornině tř I skupiny 3</t>
  </si>
  <si>
    <t>64</t>
  </si>
  <si>
    <t>1471728415</t>
  </si>
  <si>
    <t>Hloubení nezapažených kabelových rýh strojně včetně urovnání dna s přemístěním výkopku do vzdálenosti 3 m od okraje jámy nebo s naložením na dopravní prostředek šířky 35 cm hloubky 70 cm v hornině třídy těžitelnosti I skupiny 3</t>
  </si>
  <si>
    <t>https://podminky.urs.cz/item/CS_URS_2023_01/460171162</t>
  </si>
  <si>
    <t>59</t>
  </si>
  <si>
    <t>460241111</t>
  </si>
  <si>
    <t>Příplatek za ztížení vykopávky při elektromontážích v blízkosti podzemního vedení</t>
  </si>
  <si>
    <t>1499297797</t>
  </si>
  <si>
    <t>Příplatek k cenám vykopávek v blízkosti podzemního vedení pro jakoukoliv třídu horniny</t>
  </si>
  <si>
    <t>https://podminky.urs.cz/item/CS_URS_2023_01/460241111</t>
  </si>
  <si>
    <t>"chránička - viz. D.1.1.2.1." 125,0*0,35*0,3</t>
  </si>
  <si>
    <t>60</t>
  </si>
  <si>
    <t>460451172</t>
  </si>
  <si>
    <t>Zásyp kabelových rýh strojně se zhutněním š 35 cm hl 70 cm z horniny tř I skupiny 3</t>
  </si>
  <si>
    <t>-2001460040</t>
  </si>
  <si>
    <t>Zásyp kabelových rýh strojně s přemístěním sypaniny ze vzdálenosti do 10 m, s uložením výkopku ve vrstvách včetně zhutnění a urovnání povrchu šířky 35 cm hloubky 70 cm z horniny třídy těžitelnosti I skupiny 3</t>
  </si>
  <si>
    <t>https://podminky.urs.cz/item/CS_URS_2023_01/460451172</t>
  </si>
  <si>
    <t>VON - Vedlejší a ostatní náklady</t>
  </si>
  <si>
    <t>VRN - Vedlejší rozpočtové náklady</t>
  </si>
  <si>
    <t xml:space="preserve">    VRN3 - Vedlejší náklady</t>
  </si>
  <si>
    <t xml:space="preserve">    VRN9 - Ostatní náklady</t>
  </si>
  <si>
    <t>VRN</t>
  </si>
  <si>
    <t>Vedlejší rozpočtové náklady</t>
  </si>
  <si>
    <t>VRN3</t>
  </si>
  <si>
    <t>Vedlejší náklady</t>
  </si>
  <si>
    <t>031002000</t>
  </si>
  <si>
    <t>Zařízení staveniště</t>
  </si>
  <si>
    <t>soubor</t>
  </si>
  <si>
    <t>1024</t>
  </si>
  <si>
    <t>-540986629</t>
  </si>
  <si>
    <t xml:space="preserve">Zřízení zařízení staveniště a jeho následné odstranění. </t>
  </si>
  <si>
    <t xml:space="preserve">Poznámka k položce:_x000D_
Zřízení zařízení staveniště, jeho připojení na sítě, oplocení prostoru a jejich následné odstranění. Zajištění přístupu k jednotlivým úsekům stavby za účelem provádění a uvedení do původního stavu po ukončení stavby (včetně osetí travním semenem), náhrada za dočasné zábory ploch. Zřízení a odstranění dočasných sjezdů, nájezdů, lávek přes výkopy. Zajištění výkopů zábradlím. Zřízení čistících zón před výjezdem z obvodu staveniště. Zajištění bezpečnosti práce. Ochrany životního prostředí (stromů, porostů a vegetačních ploch dle ČSN 83 9061). _x000D_
Plocha zařízení staveniště bude zpevněna silničními panely - 50 m2. Před pokládkou panelů bude provedena skrývka ornice v tl. 200 mm, která bude po ukončení stavby opět rozprostřena. Poté bude provedena rekultivace plochy, spočívající min. v kypření, hnojení, smykování atd. </t>
  </si>
  <si>
    <t>031004000</t>
  </si>
  <si>
    <t>Práce v ochranném pásmu</t>
  </si>
  <si>
    <t>2016342533</t>
  </si>
  <si>
    <t>Poznámka k položce:_x000D_
Práce v ochranném pásmu nadzemního vedení NN, VN a trafostanice.</t>
  </si>
  <si>
    <t>VRN9</t>
  </si>
  <si>
    <t>Ostatní náklady</t>
  </si>
  <si>
    <t>090001000</t>
  </si>
  <si>
    <t xml:space="preserve">Geodetické vytýčení před zahájením realizace 
stavebních prací </t>
  </si>
  <si>
    <t>-166354430</t>
  </si>
  <si>
    <t>Poznámka k položce:_x000D_
cesta dl. 268 m</t>
  </si>
  <si>
    <t>091003000</t>
  </si>
  <si>
    <t>Geodetické práce po výstavbě</t>
  </si>
  <si>
    <t>-1902243394</t>
  </si>
  <si>
    <t>Poznámka k položce:_x000D_
Geodetické zaměření skutečně provedeného díla pro kolaudační řízení. 3x v grafické (tištěné) podobě a 1x v digitálním vyhotovení. Bude zaměřena také chránička dl. 125 m.</t>
  </si>
  <si>
    <t>091003001</t>
  </si>
  <si>
    <t>Vytýčení podzemních inženýrských sítí</t>
  </si>
  <si>
    <t>2019194010</t>
  </si>
  <si>
    <t xml:space="preserve">Poznámka k položce:_x000D_
Zajištění ochrany a vytýčení podzemních inženýrských sítí uvedených v projektové dokumentaci dle podmínek z dokladové části projektu (např. sdělovací vedení, kabel NN, silový kabel)._x000D_
</t>
  </si>
  <si>
    <t>091204000</t>
  </si>
  <si>
    <t>Dokumentace skutečného provedení stavby</t>
  </si>
  <si>
    <t>-955265231</t>
  </si>
  <si>
    <t xml:space="preserve">Poznámka k položce:_x000D_
Vypracování projektové dokumentace skutečného provedení díla 3x v grafické (tištěné) podobě a 1x v digitálním vyhotovení_x000D_
</t>
  </si>
  <si>
    <t>091404000</t>
  </si>
  <si>
    <t>Zkoušky, atesty a revize podle ČSN a případných jiných právních nebo technických předpisů</t>
  </si>
  <si>
    <t>318486557</t>
  </si>
  <si>
    <t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díla._x000D_
Po vytvoření pláně dodavatel zajistí ověření únosnosti pláně a na základě výsledků zajistí u autorizované společnosti ověření vhodnosti navržené směsi pro vylepšení pláně včetně mocnosti. Výsledky budou odsouhlaseny na kontrolním dnu autorským dozorem, dozorem investora a investorem.</t>
  </si>
  <si>
    <t>091405000</t>
  </si>
  <si>
    <t xml:space="preserve">Náhrada porušených drenáží </t>
  </si>
  <si>
    <t>1379213812</t>
  </si>
  <si>
    <t>Náhrada porušených drenáží</t>
  </si>
  <si>
    <t xml:space="preserve">Poznámka k položce:_x000D_
V ceně je zahrnuto: 1 m drenážní trubky vč. spojek, výkop, hutněný zásyp vytěženou zeminou, lože a obsyp štěrkopískem._x000D_
</t>
  </si>
  <si>
    <t>091806001</t>
  </si>
  <si>
    <t>Analýza všech druhů odpadů ukládaných na skládku</t>
  </si>
  <si>
    <t>-157739458</t>
  </si>
  <si>
    <t>Poznámka k položce:_x000D_
Před uložením odpadů na skládku je nutné doložit analýzy všech druhů odpadů dodávaných na skládku a současně vypracovat Základní popis odpadu na základě výsledků těchto zkoušek odpadu. Nedílnou součástí protokolu o zkoušce musí být také protokol o odběru vzorku a doložení akreditace příslušné laboratoře.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</si>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</sst>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35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71201231" TargetMode="External"/><Relationship Id="rId18" Type="http://schemas.openxmlformats.org/officeDocument/2006/relationships/hyperlink" Target="https://podminky.urs.cz/item/CS_URS_2023_01/181411121" TargetMode="External"/><Relationship Id="rId26" Type="http://schemas.openxmlformats.org/officeDocument/2006/relationships/hyperlink" Target="https://podminky.urs.cz/item/CS_URS_2023_01/211531111" TargetMode="External"/><Relationship Id="rId39" Type="http://schemas.openxmlformats.org/officeDocument/2006/relationships/hyperlink" Target="https://podminky.urs.cz/item/CS_URS_2023_01/916991121" TargetMode="External"/><Relationship Id="rId3" Type="http://schemas.openxmlformats.org/officeDocument/2006/relationships/hyperlink" Target="https://podminky.urs.cz/item/CS_URS_2023_01/121151123" TargetMode="External"/><Relationship Id="rId21" Type="http://schemas.openxmlformats.org/officeDocument/2006/relationships/hyperlink" Target="https://podminky.urs.cz/item/CS_URS_2023_01/182151111" TargetMode="External"/><Relationship Id="rId34" Type="http://schemas.openxmlformats.org/officeDocument/2006/relationships/hyperlink" Target="https://podminky.urs.cz/item/CS_URS_2023_01/573211112" TargetMode="External"/><Relationship Id="rId42" Type="http://schemas.openxmlformats.org/officeDocument/2006/relationships/hyperlink" Target="https://podminky.urs.cz/item/CS_URS_2023_01/997013501" TargetMode="External"/><Relationship Id="rId47" Type="http://schemas.openxmlformats.org/officeDocument/2006/relationships/hyperlink" Target="https://podminky.urs.cz/item/CS_URS_2023_01/998767101" TargetMode="External"/><Relationship Id="rId50" Type="http://schemas.openxmlformats.org/officeDocument/2006/relationships/hyperlink" Target="https://podminky.urs.cz/item/CS_URS_2023_01/460451172" TargetMode="External"/><Relationship Id="rId7" Type="http://schemas.openxmlformats.org/officeDocument/2006/relationships/hyperlink" Target="https://podminky.urs.cz/item/CS_URS_2023_01/132251103" TargetMode="External"/><Relationship Id="rId12" Type="http://schemas.openxmlformats.org/officeDocument/2006/relationships/hyperlink" Target="https://podminky.urs.cz/item/CS_URS_2023_01/171151131" TargetMode="External"/><Relationship Id="rId17" Type="http://schemas.openxmlformats.org/officeDocument/2006/relationships/hyperlink" Target="https://podminky.urs.cz/item/CS_URS_2023_01/181351113" TargetMode="External"/><Relationship Id="rId25" Type="http://schemas.openxmlformats.org/officeDocument/2006/relationships/hyperlink" Target="https://podminky.urs.cz/item/CS_URS_2023_01/183552114" TargetMode="External"/><Relationship Id="rId33" Type="http://schemas.openxmlformats.org/officeDocument/2006/relationships/hyperlink" Target="https://podminky.urs.cz/item/CS_URS_2023_01/573111112" TargetMode="External"/><Relationship Id="rId38" Type="http://schemas.openxmlformats.org/officeDocument/2006/relationships/hyperlink" Target="https://podminky.urs.cz/item/CS_URS_2023_01/916921112" TargetMode="External"/><Relationship Id="rId46" Type="http://schemas.openxmlformats.org/officeDocument/2006/relationships/hyperlink" Target="https://podminky.urs.cz/item/CS_URS_2023_01/767995117" TargetMode="External"/><Relationship Id="rId2" Type="http://schemas.openxmlformats.org/officeDocument/2006/relationships/hyperlink" Target="https://podminky.urs.cz/item/CS_URS_2023_01/119001421" TargetMode="External"/><Relationship Id="rId16" Type="http://schemas.openxmlformats.org/officeDocument/2006/relationships/hyperlink" Target="https://podminky.urs.cz/item/CS_URS_2023_01/175151101" TargetMode="External"/><Relationship Id="rId20" Type="http://schemas.openxmlformats.org/officeDocument/2006/relationships/hyperlink" Target="https://podminky.urs.cz/item/CS_URS_2023_01/181951112" TargetMode="External"/><Relationship Id="rId29" Type="http://schemas.openxmlformats.org/officeDocument/2006/relationships/hyperlink" Target="https://podminky.urs.cz/item/CS_URS_2023_01/561081121" TargetMode="External"/><Relationship Id="rId41" Type="http://schemas.openxmlformats.org/officeDocument/2006/relationships/hyperlink" Target="https://podminky.urs.cz/item/CS_URS_2023_01/935112211" TargetMode="External"/><Relationship Id="rId1" Type="http://schemas.openxmlformats.org/officeDocument/2006/relationships/hyperlink" Target="https://podminky.urs.cz/item/CS_URS_2023_01/113151111" TargetMode="External"/><Relationship Id="rId6" Type="http://schemas.openxmlformats.org/officeDocument/2006/relationships/hyperlink" Target="https://podminky.urs.cz/item/CS_URS_2023_01/129001101" TargetMode="External"/><Relationship Id="rId11" Type="http://schemas.openxmlformats.org/officeDocument/2006/relationships/hyperlink" Target="https://podminky.urs.cz/item/CS_URS_2023_01/162751119" TargetMode="External"/><Relationship Id="rId24" Type="http://schemas.openxmlformats.org/officeDocument/2006/relationships/hyperlink" Target="https://podminky.urs.cz/item/CS_URS_2023_01/183551614" TargetMode="External"/><Relationship Id="rId32" Type="http://schemas.openxmlformats.org/officeDocument/2006/relationships/hyperlink" Target="https://podminky.urs.cz/item/CS_URS_2023_01/569941131" TargetMode="External"/><Relationship Id="rId37" Type="http://schemas.openxmlformats.org/officeDocument/2006/relationships/hyperlink" Target="https://podminky.urs.cz/item/CS_URS_2023_01/916131213" TargetMode="External"/><Relationship Id="rId40" Type="http://schemas.openxmlformats.org/officeDocument/2006/relationships/hyperlink" Target="https://podminky.urs.cz/item/CS_URS_2023_01/919735111" TargetMode="External"/><Relationship Id="rId45" Type="http://schemas.openxmlformats.org/officeDocument/2006/relationships/hyperlink" Target="https://podminky.urs.cz/item/CS_URS_2023_01/998225111" TargetMode="External"/><Relationship Id="rId5" Type="http://schemas.openxmlformats.org/officeDocument/2006/relationships/hyperlink" Target="https://podminky.urs.cz/item/CS_URS_2023_01/122252204" TargetMode="External"/><Relationship Id="rId15" Type="http://schemas.openxmlformats.org/officeDocument/2006/relationships/hyperlink" Target="https://podminky.urs.cz/item/CS_URS_2023_01/174151101" TargetMode="External"/><Relationship Id="rId23" Type="http://schemas.openxmlformats.org/officeDocument/2006/relationships/hyperlink" Target="https://podminky.urs.cz/item/CS_URS_2023_01/183408322" TargetMode="External"/><Relationship Id="rId28" Type="http://schemas.openxmlformats.org/officeDocument/2006/relationships/hyperlink" Target="https://podminky.urs.cz/item/CS_URS_2023_01/451573111" TargetMode="External"/><Relationship Id="rId36" Type="http://schemas.openxmlformats.org/officeDocument/2006/relationships/hyperlink" Target="https://podminky.urs.cz/item/CS_URS_2023_01/599142111" TargetMode="External"/><Relationship Id="rId49" Type="http://schemas.openxmlformats.org/officeDocument/2006/relationships/hyperlink" Target="https://podminky.urs.cz/item/CS_URS_2023_01/460241111" TargetMode="External"/><Relationship Id="rId10" Type="http://schemas.openxmlformats.org/officeDocument/2006/relationships/hyperlink" Target="https://podminky.urs.cz/item/CS_URS_2023_01/162751117" TargetMode="External"/><Relationship Id="rId19" Type="http://schemas.openxmlformats.org/officeDocument/2006/relationships/hyperlink" Target="https://podminky.urs.cz/item/CS_URS_2023_01/181411122" TargetMode="External"/><Relationship Id="rId31" Type="http://schemas.openxmlformats.org/officeDocument/2006/relationships/hyperlink" Target="https://podminky.urs.cz/item/CS_URS_2023_01/565155121" TargetMode="External"/><Relationship Id="rId44" Type="http://schemas.openxmlformats.org/officeDocument/2006/relationships/hyperlink" Target="https://podminky.urs.cz/item/CS_URS_2023_01/997013631" TargetMode="External"/><Relationship Id="rId4" Type="http://schemas.openxmlformats.org/officeDocument/2006/relationships/hyperlink" Target="https://podminky.urs.cz/item/CS_URS_2023_01/122252203" TargetMode="External"/><Relationship Id="rId9" Type="http://schemas.openxmlformats.org/officeDocument/2006/relationships/hyperlink" Target="https://podminky.urs.cz/item/CS_URS_2023_01/139001101" TargetMode="External"/><Relationship Id="rId14" Type="http://schemas.openxmlformats.org/officeDocument/2006/relationships/hyperlink" Target="https://podminky.urs.cz/item/CS_URS_2023_01/171251201" TargetMode="External"/><Relationship Id="rId22" Type="http://schemas.openxmlformats.org/officeDocument/2006/relationships/hyperlink" Target="https://podminky.urs.cz/item/CS_URS_2023_01/182251101" TargetMode="External"/><Relationship Id="rId27" Type="http://schemas.openxmlformats.org/officeDocument/2006/relationships/hyperlink" Target="https://podminky.urs.cz/item/CS_URS_2023_01/212755214" TargetMode="External"/><Relationship Id="rId30" Type="http://schemas.openxmlformats.org/officeDocument/2006/relationships/hyperlink" Target="https://podminky.urs.cz/item/CS_URS_2023_01/564851111" TargetMode="External"/><Relationship Id="rId35" Type="http://schemas.openxmlformats.org/officeDocument/2006/relationships/hyperlink" Target="https://podminky.urs.cz/item/CS_URS_2023_01/577134221" TargetMode="External"/><Relationship Id="rId43" Type="http://schemas.openxmlformats.org/officeDocument/2006/relationships/hyperlink" Target="https://podminky.urs.cz/item/CS_URS_2023_01/997013509" TargetMode="External"/><Relationship Id="rId48" Type="http://schemas.openxmlformats.org/officeDocument/2006/relationships/hyperlink" Target="https://podminky.urs.cz/item/CS_URS_2023_01/460171162" TargetMode="External"/><Relationship Id="rId8" Type="http://schemas.openxmlformats.org/officeDocument/2006/relationships/hyperlink" Target="https://podminky.urs.cz/item/CS_URS_2023_01/132251251" TargetMode="External"/><Relationship Id="rId5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38"/>
      <c r="AS2" s="338"/>
      <c r="AT2" s="338"/>
      <c r="AU2" s="338"/>
      <c r="AV2" s="338"/>
      <c r="AW2" s="338"/>
      <c r="AX2" s="338"/>
      <c r="AY2" s="338"/>
      <c r="AZ2" s="338"/>
      <c r="BA2" s="338"/>
      <c r="BB2" s="338"/>
      <c r="BC2" s="338"/>
      <c r="BD2" s="338"/>
      <c r="BE2" s="338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02" t="s">
        <v>14</v>
      </c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  <c r="AK5" s="303"/>
      <c r="AL5" s="303"/>
      <c r="AM5" s="303"/>
      <c r="AN5" s="303"/>
      <c r="AO5" s="303"/>
      <c r="AP5" s="21"/>
      <c r="AQ5" s="21"/>
      <c r="AR5" s="19"/>
      <c r="BE5" s="299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04" t="s">
        <v>17</v>
      </c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303"/>
      <c r="AL6" s="303"/>
      <c r="AM6" s="303"/>
      <c r="AN6" s="303"/>
      <c r="AO6" s="303"/>
      <c r="AP6" s="21"/>
      <c r="AQ6" s="21"/>
      <c r="AR6" s="19"/>
      <c r="BE6" s="30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00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00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0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0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0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0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00"/>
      <c r="BS13" s="16" t="s">
        <v>6</v>
      </c>
    </row>
    <row r="14" spans="1:74" ht="12.75">
      <c r="B14" s="20"/>
      <c r="C14" s="21"/>
      <c r="D14" s="21"/>
      <c r="E14" s="305" t="s">
        <v>30</v>
      </c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00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0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0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0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0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0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0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0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0"/>
    </row>
    <row r="23" spans="1:71" s="1" customFormat="1" ht="47.25" customHeight="1">
      <c r="B23" s="20"/>
      <c r="C23" s="21"/>
      <c r="D23" s="21"/>
      <c r="E23" s="307" t="s">
        <v>36</v>
      </c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O23" s="21"/>
      <c r="AP23" s="21"/>
      <c r="AQ23" s="21"/>
      <c r="AR23" s="19"/>
      <c r="BE23" s="300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0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00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08">
        <f>ROUND(AG54,2)</f>
        <v>0</v>
      </c>
      <c r="AL26" s="309"/>
      <c r="AM26" s="309"/>
      <c r="AN26" s="309"/>
      <c r="AO26" s="309"/>
      <c r="AP26" s="35"/>
      <c r="AQ26" s="35"/>
      <c r="AR26" s="38"/>
      <c r="BE26" s="300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00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10" t="s">
        <v>38</v>
      </c>
      <c r="M28" s="310"/>
      <c r="N28" s="310"/>
      <c r="O28" s="310"/>
      <c r="P28" s="310"/>
      <c r="Q28" s="35"/>
      <c r="R28" s="35"/>
      <c r="S28" s="35"/>
      <c r="T28" s="35"/>
      <c r="U28" s="35"/>
      <c r="V28" s="35"/>
      <c r="W28" s="310" t="s">
        <v>39</v>
      </c>
      <c r="X28" s="310"/>
      <c r="Y28" s="310"/>
      <c r="Z28" s="310"/>
      <c r="AA28" s="310"/>
      <c r="AB28" s="310"/>
      <c r="AC28" s="310"/>
      <c r="AD28" s="310"/>
      <c r="AE28" s="310"/>
      <c r="AF28" s="35"/>
      <c r="AG28" s="35"/>
      <c r="AH28" s="35"/>
      <c r="AI28" s="35"/>
      <c r="AJ28" s="35"/>
      <c r="AK28" s="310" t="s">
        <v>40</v>
      </c>
      <c r="AL28" s="310"/>
      <c r="AM28" s="310"/>
      <c r="AN28" s="310"/>
      <c r="AO28" s="310"/>
      <c r="AP28" s="35"/>
      <c r="AQ28" s="35"/>
      <c r="AR28" s="38"/>
      <c r="BE28" s="300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13">
        <v>0.21</v>
      </c>
      <c r="M29" s="312"/>
      <c r="N29" s="312"/>
      <c r="O29" s="312"/>
      <c r="P29" s="312"/>
      <c r="Q29" s="40"/>
      <c r="R29" s="40"/>
      <c r="S29" s="40"/>
      <c r="T29" s="40"/>
      <c r="U29" s="40"/>
      <c r="V29" s="40"/>
      <c r="W29" s="311">
        <f>ROUND(AZ54, 2)</f>
        <v>0</v>
      </c>
      <c r="X29" s="312"/>
      <c r="Y29" s="312"/>
      <c r="Z29" s="312"/>
      <c r="AA29" s="312"/>
      <c r="AB29" s="312"/>
      <c r="AC29" s="312"/>
      <c r="AD29" s="312"/>
      <c r="AE29" s="312"/>
      <c r="AF29" s="40"/>
      <c r="AG29" s="40"/>
      <c r="AH29" s="40"/>
      <c r="AI29" s="40"/>
      <c r="AJ29" s="40"/>
      <c r="AK29" s="311">
        <f>ROUND(AV54, 2)</f>
        <v>0</v>
      </c>
      <c r="AL29" s="312"/>
      <c r="AM29" s="312"/>
      <c r="AN29" s="312"/>
      <c r="AO29" s="312"/>
      <c r="AP29" s="40"/>
      <c r="AQ29" s="40"/>
      <c r="AR29" s="41"/>
      <c r="BE29" s="301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13">
        <v>0.15</v>
      </c>
      <c r="M30" s="312"/>
      <c r="N30" s="312"/>
      <c r="O30" s="312"/>
      <c r="P30" s="312"/>
      <c r="Q30" s="40"/>
      <c r="R30" s="40"/>
      <c r="S30" s="40"/>
      <c r="T30" s="40"/>
      <c r="U30" s="40"/>
      <c r="V30" s="40"/>
      <c r="W30" s="311">
        <f>ROUND(BA54, 2)</f>
        <v>0</v>
      </c>
      <c r="X30" s="312"/>
      <c r="Y30" s="312"/>
      <c r="Z30" s="312"/>
      <c r="AA30" s="312"/>
      <c r="AB30" s="312"/>
      <c r="AC30" s="312"/>
      <c r="AD30" s="312"/>
      <c r="AE30" s="312"/>
      <c r="AF30" s="40"/>
      <c r="AG30" s="40"/>
      <c r="AH30" s="40"/>
      <c r="AI30" s="40"/>
      <c r="AJ30" s="40"/>
      <c r="AK30" s="311">
        <f>ROUND(AW54, 2)</f>
        <v>0</v>
      </c>
      <c r="AL30" s="312"/>
      <c r="AM30" s="312"/>
      <c r="AN30" s="312"/>
      <c r="AO30" s="312"/>
      <c r="AP30" s="40"/>
      <c r="AQ30" s="40"/>
      <c r="AR30" s="41"/>
      <c r="BE30" s="301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13">
        <v>0.21</v>
      </c>
      <c r="M31" s="312"/>
      <c r="N31" s="312"/>
      <c r="O31" s="312"/>
      <c r="P31" s="312"/>
      <c r="Q31" s="40"/>
      <c r="R31" s="40"/>
      <c r="S31" s="40"/>
      <c r="T31" s="40"/>
      <c r="U31" s="40"/>
      <c r="V31" s="40"/>
      <c r="W31" s="311">
        <f>ROUND(BB54, 2)</f>
        <v>0</v>
      </c>
      <c r="X31" s="312"/>
      <c r="Y31" s="312"/>
      <c r="Z31" s="312"/>
      <c r="AA31" s="312"/>
      <c r="AB31" s="312"/>
      <c r="AC31" s="312"/>
      <c r="AD31" s="312"/>
      <c r="AE31" s="312"/>
      <c r="AF31" s="40"/>
      <c r="AG31" s="40"/>
      <c r="AH31" s="40"/>
      <c r="AI31" s="40"/>
      <c r="AJ31" s="40"/>
      <c r="AK31" s="311">
        <v>0</v>
      </c>
      <c r="AL31" s="312"/>
      <c r="AM31" s="312"/>
      <c r="AN31" s="312"/>
      <c r="AO31" s="312"/>
      <c r="AP31" s="40"/>
      <c r="AQ31" s="40"/>
      <c r="AR31" s="41"/>
      <c r="BE31" s="301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13">
        <v>0.15</v>
      </c>
      <c r="M32" s="312"/>
      <c r="N32" s="312"/>
      <c r="O32" s="312"/>
      <c r="P32" s="312"/>
      <c r="Q32" s="40"/>
      <c r="R32" s="40"/>
      <c r="S32" s="40"/>
      <c r="T32" s="40"/>
      <c r="U32" s="40"/>
      <c r="V32" s="40"/>
      <c r="W32" s="311">
        <f>ROUND(BC54, 2)</f>
        <v>0</v>
      </c>
      <c r="X32" s="312"/>
      <c r="Y32" s="312"/>
      <c r="Z32" s="312"/>
      <c r="AA32" s="312"/>
      <c r="AB32" s="312"/>
      <c r="AC32" s="312"/>
      <c r="AD32" s="312"/>
      <c r="AE32" s="312"/>
      <c r="AF32" s="40"/>
      <c r="AG32" s="40"/>
      <c r="AH32" s="40"/>
      <c r="AI32" s="40"/>
      <c r="AJ32" s="40"/>
      <c r="AK32" s="311">
        <v>0</v>
      </c>
      <c r="AL32" s="312"/>
      <c r="AM32" s="312"/>
      <c r="AN32" s="312"/>
      <c r="AO32" s="312"/>
      <c r="AP32" s="40"/>
      <c r="AQ32" s="40"/>
      <c r="AR32" s="41"/>
      <c r="BE32" s="301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13">
        <v>0</v>
      </c>
      <c r="M33" s="312"/>
      <c r="N33" s="312"/>
      <c r="O33" s="312"/>
      <c r="P33" s="312"/>
      <c r="Q33" s="40"/>
      <c r="R33" s="40"/>
      <c r="S33" s="40"/>
      <c r="T33" s="40"/>
      <c r="U33" s="40"/>
      <c r="V33" s="40"/>
      <c r="W33" s="311">
        <f>ROUND(BD54, 2)</f>
        <v>0</v>
      </c>
      <c r="X33" s="312"/>
      <c r="Y33" s="312"/>
      <c r="Z33" s="312"/>
      <c r="AA33" s="312"/>
      <c r="AB33" s="312"/>
      <c r="AC33" s="312"/>
      <c r="AD33" s="312"/>
      <c r="AE33" s="312"/>
      <c r="AF33" s="40"/>
      <c r="AG33" s="40"/>
      <c r="AH33" s="40"/>
      <c r="AI33" s="40"/>
      <c r="AJ33" s="40"/>
      <c r="AK33" s="311">
        <v>0</v>
      </c>
      <c r="AL33" s="312"/>
      <c r="AM33" s="312"/>
      <c r="AN33" s="312"/>
      <c r="AO33" s="312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14" t="s">
        <v>49</v>
      </c>
      <c r="Y35" s="315"/>
      <c r="Z35" s="315"/>
      <c r="AA35" s="315"/>
      <c r="AB35" s="315"/>
      <c r="AC35" s="44"/>
      <c r="AD35" s="44"/>
      <c r="AE35" s="44"/>
      <c r="AF35" s="44"/>
      <c r="AG35" s="44"/>
      <c r="AH35" s="44"/>
      <c r="AI35" s="44"/>
      <c r="AJ35" s="44"/>
      <c r="AK35" s="316">
        <f>SUM(AK26:AK33)</f>
        <v>0</v>
      </c>
      <c r="AL35" s="315"/>
      <c r="AM35" s="315"/>
      <c r="AN35" s="315"/>
      <c r="AO35" s="317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HRD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18" t="str">
        <f>K6</f>
        <v>Polní cesta HPC2R - Cech v k.ú. Ratibořice u Tábora</v>
      </c>
      <c r="M45" s="319"/>
      <c r="N45" s="319"/>
      <c r="O45" s="319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20" t="str">
        <f>IF(AN8= "","",AN8)</f>
        <v>16. 2. 2023</v>
      </c>
      <c r="AN47" s="320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25.7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Tábor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21" t="str">
        <f>IF(E17="","",E17)</f>
        <v>Agroprojekce Litomyšl, s.r.o.</v>
      </c>
      <c r="AN49" s="322"/>
      <c r="AO49" s="322"/>
      <c r="AP49" s="322"/>
      <c r="AQ49" s="35"/>
      <c r="AR49" s="38"/>
      <c r="AS49" s="323" t="s">
        <v>51</v>
      </c>
      <c r="AT49" s="324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21" t="str">
        <f>IF(E20="","",E20)</f>
        <v xml:space="preserve"> </v>
      </c>
      <c r="AN50" s="322"/>
      <c r="AO50" s="322"/>
      <c r="AP50" s="322"/>
      <c r="AQ50" s="35"/>
      <c r="AR50" s="38"/>
      <c r="AS50" s="325"/>
      <c r="AT50" s="326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27"/>
      <c r="AT51" s="328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29" t="s">
        <v>52</v>
      </c>
      <c r="D52" s="330"/>
      <c r="E52" s="330"/>
      <c r="F52" s="330"/>
      <c r="G52" s="330"/>
      <c r="H52" s="65"/>
      <c r="I52" s="331" t="s">
        <v>53</v>
      </c>
      <c r="J52" s="330"/>
      <c r="K52" s="330"/>
      <c r="L52" s="330"/>
      <c r="M52" s="330"/>
      <c r="N52" s="330"/>
      <c r="O52" s="330"/>
      <c r="P52" s="330"/>
      <c r="Q52" s="330"/>
      <c r="R52" s="330"/>
      <c r="S52" s="330"/>
      <c r="T52" s="330"/>
      <c r="U52" s="330"/>
      <c r="V52" s="330"/>
      <c r="W52" s="330"/>
      <c r="X52" s="330"/>
      <c r="Y52" s="330"/>
      <c r="Z52" s="330"/>
      <c r="AA52" s="330"/>
      <c r="AB52" s="330"/>
      <c r="AC52" s="330"/>
      <c r="AD52" s="330"/>
      <c r="AE52" s="330"/>
      <c r="AF52" s="330"/>
      <c r="AG52" s="332" t="s">
        <v>54</v>
      </c>
      <c r="AH52" s="330"/>
      <c r="AI52" s="330"/>
      <c r="AJ52" s="330"/>
      <c r="AK52" s="330"/>
      <c r="AL52" s="330"/>
      <c r="AM52" s="330"/>
      <c r="AN52" s="331" t="s">
        <v>55</v>
      </c>
      <c r="AO52" s="330"/>
      <c r="AP52" s="330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36">
        <f>ROUND(SUM(AG55:AG56),2)</f>
        <v>0</v>
      </c>
      <c r="AH54" s="336"/>
      <c r="AI54" s="336"/>
      <c r="AJ54" s="336"/>
      <c r="AK54" s="336"/>
      <c r="AL54" s="336"/>
      <c r="AM54" s="336"/>
      <c r="AN54" s="337">
        <f>SUM(AG54,AT54)</f>
        <v>0</v>
      </c>
      <c r="AO54" s="337"/>
      <c r="AP54" s="337"/>
      <c r="AQ54" s="77" t="s">
        <v>19</v>
      </c>
      <c r="AR54" s="78"/>
      <c r="AS54" s="79">
        <f>ROUND(SUM(AS55:AS56),2)</f>
        <v>0</v>
      </c>
      <c r="AT54" s="80">
        <f>ROUND(SUM(AV54:AW54),2)</f>
        <v>0</v>
      </c>
      <c r="AU54" s="81">
        <f>ROUND(SUM(AU55:AU56),5)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ROUND(SUM(AZ55:AZ56),2)</f>
        <v>0</v>
      </c>
      <c r="BA54" s="80">
        <f>ROUND(SUM(BA55:BA56),2)</f>
        <v>0</v>
      </c>
      <c r="BB54" s="80">
        <f>ROUND(SUM(BB55:BB56),2)</f>
        <v>0</v>
      </c>
      <c r="BC54" s="80">
        <f>ROUND(SUM(BC55:BC56),2)</f>
        <v>0</v>
      </c>
      <c r="BD54" s="82">
        <f>ROUND(SUM(BD55:BD56),2)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16.5" customHeight="1">
      <c r="A55" s="85" t="s">
        <v>75</v>
      </c>
      <c r="B55" s="86"/>
      <c r="C55" s="87"/>
      <c r="D55" s="335" t="s">
        <v>76</v>
      </c>
      <c r="E55" s="335"/>
      <c r="F55" s="335"/>
      <c r="G55" s="335"/>
      <c r="H55" s="335"/>
      <c r="I55" s="88"/>
      <c r="J55" s="335" t="s">
        <v>77</v>
      </c>
      <c r="K55" s="335"/>
      <c r="L55" s="335"/>
      <c r="M55" s="335"/>
      <c r="N55" s="335"/>
      <c r="O55" s="335"/>
      <c r="P55" s="335"/>
      <c r="Q55" s="335"/>
      <c r="R55" s="335"/>
      <c r="S55" s="335"/>
      <c r="T55" s="335"/>
      <c r="U55" s="335"/>
      <c r="V55" s="335"/>
      <c r="W55" s="335"/>
      <c r="X55" s="335"/>
      <c r="Y55" s="335"/>
      <c r="Z55" s="335"/>
      <c r="AA55" s="335"/>
      <c r="AB55" s="335"/>
      <c r="AC55" s="335"/>
      <c r="AD55" s="335"/>
      <c r="AE55" s="335"/>
      <c r="AF55" s="335"/>
      <c r="AG55" s="333">
        <f>'SO-101 - Cesta HPC2R - Cech'!J30</f>
        <v>0</v>
      </c>
      <c r="AH55" s="334"/>
      <c r="AI55" s="334"/>
      <c r="AJ55" s="334"/>
      <c r="AK55" s="334"/>
      <c r="AL55" s="334"/>
      <c r="AM55" s="334"/>
      <c r="AN55" s="333">
        <f>SUM(AG55,AT55)</f>
        <v>0</v>
      </c>
      <c r="AO55" s="334"/>
      <c r="AP55" s="334"/>
      <c r="AQ55" s="89" t="s">
        <v>78</v>
      </c>
      <c r="AR55" s="90"/>
      <c r="AS55" s="91">
        <v>0</v>
      </c>
      <c r="AT55" s="92">
        <f>ROUND(SUM(AV55:AW55),2)</f>
        <v>0</v>
      </c>
      <c r="AU55" s="93">
        <f>'SO-101 - Cesta HPC2R - Cech'!P92</f>
        <v>0</v>
      </c>
      <c r="AV55" s="92">
        <f>'SO-101 - Cesta HPC2R - Cech'!J33</f>
        <v>0</v>
      </c>
      <c r="AW55" s="92">
        <f>'SO-101 - Cesta HPC2R - Cech'!J34</f>
        <v>0</v>
      </c>
      <c r="AX55" s="92">
        <f>'SO-101 - Cesta HPC2R - Cech'!J35</f>
        <v>0</v>
      </c>
      <c r="AY55" s="92">
        <f>'SO-101 - Cesta HPC2R - Cech'!J36</f>
        <v>0</v>
      </c>
      <c r="AZ55" s="92">
        <f>'SO-101 - Cesta HPC2R - Cech'!F33</f>
        <v>0</v>
      </c>
      <c r="BA55" s="92">
        <f>'SO-101 - Cesta HPC2R - Cech'!F34</f>
        <v>0</v>
      </c>
      <c r="BB55" s="92">
        <f>'SO-101 - Cesta HPC2R - Cech'!F35</f>
        <v>0</v>
      </c>
      <c r="BC55" s="92">
        <f>'SO-101 - Cesta HPC2R - Cech'!F36</f>
        <v>0</v>
      </c>
      <c r="BD55" s="94">
        <f>'SO-101 - Cesta HPC2R - Cech'!F37</f>
        <v>0</v>
      </c>
      <c r="BT55" s="95" t="s">
        <v>79</v>
      </c>
      <c r="BV55" s="95" t="s">
        <v>73</v>
      </c>
      <c r="BW55" s="95" t="s">
        <v>80</v>
      </c>
      <c r="BX55" s="95" t="s">
        <v>5</v>
      </c>
      <c r="CL55" s="95" t="s">
        <v>81</v>
      </c>
      <c r="CM55" s="95" t="s">
        <v>82</v>
      </c>
    </row>
    <row r="56" spans="1:91" s="7" customFormat="1" ht="16.5" customHeight="1">
      <c r="A56" s="85" t="s">
        <v>75</v>
      </c>
      <c r="B56" s="86"/>
      <c r="C56" s="87"/>
      <c r="D56" s="335" t="s">
        <v>83</v>
      </c>
      <c r="E56" s="335"/>
      <c r="F56" s="335"/>
      <c r="G56" s="335"/>
      <c r="H56" s="335"/>
      <c r="I56" s="88"/>
      <c r="J56" s="335" t="s">
        <v>84</v>
      </c>
      <c r="K56" s="335"/>
      <c r="L56" s="335"/>
      <c r="M56" s="335"/>
      <c r="N56" s="335"/>
      <c r="O56" s="335"/>
      <c r="P56" s="335"/>
      <c r="Q56" s="335"/>
      <c r="R56" s="335"/>
      <c r="S56" s="335"/>
      <c r="T56" s="335"/>
      <c r="U56" s="335"/>
      <c r="V56" s="335"/>
      <c r="W56" s="335"/>
      <c r="X56" s="335"/>
      <c r="Y56" s="335"/>
      <c r="Z56" s="335"/>
      <c r="AA56" s="335"/>
      <c r="AB56" s="335"/>
      <c r="AC56" s="335"/>
      <c r="AD56" s="335"/>
      <c r="AE56" s="335"/>
      <c r="AF56" s="335"/>
      <c r="AG56" s="333">
        <f>'VON - Vedlejší a ostatní ...'!J30</f>
        <v>0</v>
      </c>
      <c r="AH56" s="334"/>
      <c r="AI56" s="334"/>
      <c r="AJ56" s="334"/>
      <c r="AK56" s="334"/>
      <c r="AL56" s="334"/>
      <c r="AM56" s="334"/>
      <c r="AN56" s="333">
        <f>SUM(AG56,AT56)</f>
        <v>0</v>
      </c>
      <c r="AO56" s="334"/>
      <c r="AP56" s="334"/>
      <c r="AQ56" s="89" t="s">
        <v>83</v>
      </c>
      <c r="AR56" s="90"/>
      <c r="AS56" s="96">
        <v>0</v>
      </c>
      <c r="AT56" s="97">
        <f>ROUND(SUM(AV56:AW56),2)</f>
        <v>0</v>
      </c>
      <c r="AU56" s="98">
        <f>'VON - Vedlejší a ostatní ...'!P82</f>
        <v>0</v>
      </c>
      <c r="AV56" s="97">
        <f>'VON - Vedlejší a ostatní ...'!J33</f>
        <v>0</v>
      </c>
      <c r="AW56" s="97">
        <f>'VON - Vedlejší a ostatní ...'!J34</f>
        <v>0</v>
      </c>
      <c r="AX56" s="97">
        <f>'VON - Vedlejší a ostatní ...'!J35</f>
        <v>0</v>
      </c>
      <c r="AY56" s="97">
        <f>'VON - Vedlejší a ostatní ...'!J36</f>
        <v>0</v>
      </c>
      <c r="AZ56" s="97">
        <f>'VON - Vedlejší a ostatní ...'!F33</f>
        <v>0</v>
      </c>
      <c r="BA56" s="97">
        <f>'VON - Vedlejší a ostatní ...'!F34</f>
        <v>0</v>
      </c>
      <c r="BB56" s="97">
        <f>'VON - Vedlejší a ostatní ...'!F35</f>
        <v>0</v>
      </c>
      <c r="BC56" s="97">
        <f>'VON - Vedlejší a ostatní ...'!F36</f>
        <v>0</v>
      </c>
      <c r="BD56" s="99">
        <f>'VON - Vedlejší a ostatní ...'!F37</f>
        <v>0</v>
      </c>
      <c r="BT56" s="95" t="s">
        <v>79</v>
      </c>
      <c r="BV56" s="95" t="s">
        <v>73</v>
      </c>
      <c r="BW56" s="95" t="s">
        <v>85</v>
      </c>
      <c r="BX56" s="95" t="s">
        <v>5</v>
      </c>
      <c r="CL56" s="95" t="s">
        <v>19</v>
      </c>
      <c r="CM56" s="95" t="s">
        <v>82</v>
      </c>
    </row>
    <row r="57" spans="1:91" s="2" customFormat="1" ht="30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8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  <row r="58" spans="1:91" s="2" customFormat="1" ht="6.95" customHeight="1">
      <c r="A58" s="33"/>
      <c r="B58" s="46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</sheetData>
  <sheetProtection algorithmName="SHA-512" hashValue="dEJ8Q8YyhkVaZLJ03TWJ+BmtBS/btTOUjqV21Mimt6vNJBDjFvLPmGiZvOO6TMjIeGH6aMcrXNX0Q4lNMIXILQ==" saltValue="HTUWd8kkr+uq7sGMA+Qn19LSD9HrOu0mcA7hBOoiibfd/l3cnXXNj/EZV8CcmhJVkAIIyTYy+Fo89L8t3W31uQ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-101 - Cesta HPC2R - Cech'!C2" display="/"/>
    <hyperlink ref="A5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4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80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86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39" t="str">
        <f>'Rekapitulace stavby'!K6</f>
        <v>Polní cesta HPC2R - Cech v k.ú. Ratibořice u Tábora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87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88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81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16. 2. 2023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ROUND(J92,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ROUND((SUM(BE92:BE345)),  2)</f>
        <v>0</v>
      </c>
      <c r="G33" s="33"/>
      <c r="H33" s="33"/>
      <c r="I33" s="117">
        <v>0.21</v>
      </c>
      <c r="J33" s="116">
        <f>ROUND(((SUM(BE92:BE345))*I33),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ROUND((SUM(BF92:BF345)),  2)</f>
        <v>0</v>
      </c>
      <c r="G34" s="33"/>
      <c r="H34" s="33"/>
      <c r="I34" s="117">
        <v>0.15</v>
      </c>
      <c r="J34" s="116">
        <f>ROUND(((SUM(BF92:BF345))*I34),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ROUND((SUM(BG92:BG345)),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ROUND((SUM(BH92:BH345)),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ROUND((SUM(BI92:BI345)),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89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6" t="str">
        <f>E7</f>
        <v>Polní cesta HPC2R - Cech v k.ú. Ratibořice u Tábora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87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8" t="str">
        <f>E9</f>
        <v>SO-101 - Cesta HPC2R - Cech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16. 2. 2023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Tábor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90</v>
      </c>
      <c r="D57" s="130"/>
      <c r="E57" s="130"/>
      <c r="F57" s="130"/>
      <c r="G57" s="130"/>
      <c r="H57" s="130"/>
      <c r="I57" s="130"/>
      <c r="J57" s="131" t="s">
        <v>91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J92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92</v>
      </c>
    </row>
    <row r="60" spans="1:47" s="9" customFormat="1" ht="24.95" customHeight="1">
      <c r="B60" s="133"/>
      <c r="C60" s="134"/>
      <c r="D60" s="135" t="s">
        <v>93</v>
      </c>
      <c r="E60" s="136"/>
      <c r="F60" s="136"/>
      <c r="G60" s="136"/>
      <c r="H60" s="136"/>
      <c r="I60" s="136"/>
      <c r="J60" s="137">
        <f>J93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94</v>
      </c>
      <c r="E61" s="142"/>
      <c r="F61" s="142"/>
      <c r="G61" s="142"/>
      <c r="H61" s="142"/>
      <c r="I61" s="142"/>
      <c r="J61" s="143">
        <f>J94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95</v>
      </c>
      <c r="E62" s="142"/>
      <c r="F62" s="142"/>
      <c r="G62" s="142"/>
      <c r="H62" s="142"/>
      <c r="I62" s="142"/>
      <c r="J62" s="143">
        <f>J213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96</v>
      </c>
      <c r="E63" s="142"/>
      <c r="F63" s="142"/>
      <c r="G63" s="142"/>
      <c r="H63" s="142"/>
      <c r="I63" s="142"/>
      <c r="J63" s="143">
        <f>J223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97</v>
      </c>
      <c r="E64" s="142"/>
      <c r="F64" s="142"/>
      <c r="G64" s="142"/>
      <c r="H64" s="142"/>
      <c r="I64" s="142"/>
      <c r="J64" s="143">
        <f>J228</f>
        <v>0</v>
      </c>
      <c r="K64" s="140"/>
      <c r="L64" s="144"/>
    </row>
    <row r="65" spans="1:31" s="10" customFormat="1" ht="19.899999999999999" customHeight="1">
      <c r="B65" s="139"/>
      <c r="C65" s="140"/>
      <c r="D65" s="141" t="s">
        <v>98</v>
      </c>
      <c r="E65" s="142"/>
      <c r="F65" s="142"/>
      <c r="G65" s="142"/>
      <c r="H65" s="142"/>
      <c r="I65" s="142"/>
      <c r="J65" s="143">
        <f>J270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99</v>
      </c>
      <c r="E66" s="142"/>
      <c r="F66" s="142"/>
      <c r="G66" s="142"/>
      <c r="H66" s="142"/>
      <c r="I66" s="142"/>
      <c r="J66" s="143">
        <f>J278</f>
        <v>0</v>
      </c>
      <c r="K66" s="140"/>
      <c r="L66" s="144"/>
    </row>
    <row r="67" spans="1:31" s="10" customFormat="1" ht="19.899999999999999" customHeight="1">
      <c r="B67" s="139"/>
      <c r="C67" s="140"/>
      <c r="D67" s="141" t="s">
        <v>100</v>
      </c>
      <c r="E67" s="142"/>
      <c r="F67" s="142"/>
      <c r="G67" s="142"/>
      <c r="H67" s="142"/>
      <c r="I67" s="142"/>
      <c r="J67" s="143">
        <f>J304</f>
        <v>0</v>
      </c>
      <c r="K67" s="140"/>
      <c r="L67" s="144"/>
    </row>
    <row r="68" spans="1:31" s="10" customFormat="1" ht="19.899999999999999" customHeight="1">
      <c r="B68" s="139"/>
      <c r="C68" s="140"/>
      <c r="D68" s="141" t="s">
        <v>101</v>
      </c>
      <c r="E68" s="142"/>
      <c r="F68" s="142"/>
      <c r="G68" s="142"/>
      <c r="H68" s="142"/>
      <c r="I68" s="142"/>
      <c r="J68" s="143">
        <f>J317</f>
        <v>0</v>
      </c>
      <c r="K68" s="140"/>
      <c r="L68" s="144"/>
    </row>
    <row r="69" spans="1:31" s="9" customFormat="1" ht="24.95" customHeight="1">
      <c r="B69" s="133"/>
      <c r="C69" s="134"/>
      <c r="D69" s="135" t="s">
        <v>102</v>
      </c>
      <c r="E69" s="136"/>
      <c r="F69" s="136"/>
      <c r="G69" s="136"/>
      <c r="H69" s="136"/>
      <c r="I69" s="136"/>
      <c r="J69" s="137">
        <f>J321</f>
        <v>0</v>
      </c>
      <c r="K69" s="134"/>
      <c r="L69" s="138"/>
    </row>
    <row r="70" spans="1:31" s="10" customFormat="1" ht="19.899999999999999" customHeight="1">
      <c r="B70" s="139"/>
      <c r="C70" s="140"/>
      <c r="D70" s="141" t="s">
        <v>103</v>
      </c>
      <c r="E70" s="142"/>
      <c r="F70" s="142"/>
      <c r="G70" s="142"/>
      <c r="H70" s="142"/>
      <c r="I70" s="142"/>
      <c r="J70" s="143">
        <f>J322</f>
        <v>0</v>
      </c>
      <c r="K70" s="140"/>
      <c r="L70" s="144"/>
    </row>
    <row r="71" spans="1:31" s="9" customFormat="1" ht="24.95" customHeight="1">
      <c r="B71" s="133"/>
      <c r="C71" s="134"/>
      <c r="D71" s="135" t="s">
        <v>104</v>
      </c>
      <c r="E71" s="136"/>
      <c r="F71" s="136"/>
      <c r="G71" s="136"/>
      <c r="H71" s="136"/>
      <c r="I71" s="136"/>
      <c r="J71" s="137">
        <f>J333</f>
        <v>0</v>
      </c>
      <c r="K71" s="134"/>
      <c r="L71" s="138"/>
    </row>
    <row r="72" spans="1:31" s="10" customFormat="1" ht="19.899999999999999" customHeight="1">
      <c r="B72" s="139"/>
      <c r="C72" s="140"/>
      <c r="D72" s="141" t="s">
        <v>105</v>
      </c>
      <c r="E72" s="142"/>
      <c r="F72" s="142"/>
      <c r="G72" s="142"/>
      <c r="H72" s="142"/>
      <c r="I72" s="142"/>
      <c r="J72" s="143">
        <f>J334</f>
        <v>0</v>
      </c>
      <c r="K72" s="140"/>
      <c r="L72" s="144"/>
    </row>
    <row r="73" spans="1:31" s="2" customFormat="1" ht="21.75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46"/>
      <c r="C74" s="47"/>
      <c r="D74" s="47"/>
      <c r="E74" s="47"/>
      <c r="F74" s="47"/>
      <c r="G74" s="47"/>
      <c r="H74" s="47"/>
      <c r="I74" s="47"/>
      <c r="J74" s="47"/>
      <c r="K74" s="47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8" spans="1:31" s="2" customFormat="1" ht="6.95" customHeight="1">
      <c r="A78" s="33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24.95" customHeight="1">
      <c r="A79" s="33"/>
      <c r="B79" s="34"/>
      <c r="C79" s="22" t="s">
        <v>106</v>
      </c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16</v>
      </c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6.5" customHeight="1">
      <c r="A82" s="33"/>
      <c r="B82" s="34"/>
      <c r="C82" s="35"/>
      <c r="D82" s="35"/>
      <c r="E82" s="346" t="str">
        <f>E7</f>
        <v>Polní cesta HPC2R - Cech v k.ú. Ratibořice u Tábora</v>
      </c>
      <c r="F82" s="347"/>
      <c r="G82" s="347"/>
      <c r="H82" s="347"/>
      <c r="I82" s="35"/>
      <c r="J82" s="35"/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2" customHeight="1">
      <c r="A83" s="33"/>
      <c r="B83" s="34"/>
      <c r="C83" s="28" t="s">
        <v>87</v>
      </c>
      <c r="D83" s="35"/>
      <c r="E83" s="35"/>
      <c r="F83" s="35"/>
      <c r="G83" s="35"/>
      <c r="H83" s="35"/>
      <c r="I83" s="35"/>
      <c r="J83" s="35"/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6.5" customHeight="1">
      <c r="A84" s="33"/>
      <c r="B84" s="34"/>
      <c r="C84" s="35"/>
      <c r="D84" s="35"/>
      <c r="E84" s="318" t="str">
        <f>E9</f>
        <v>SO-101 - Cesta HPC2R - Cech</v>
      </c>
      <c r="F84" s="348"/>
      <c r="G84" s="348"/>
      <c r="H84" s="348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6.9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0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2" customHeight="1">
      <c r="A86" s="33"/>
      <c r="B86" s="34"/>
      <c r="C86" s="28" t="s">
        <v>21</v>
      </c>
      <c r="D86" s="35"/>
      <c r="E86" s="35"/>
      <c r="F86" s="26" t="str">
        <f>F12</f>
        <v xml:space="preserve"> </v>
      </c>
      <c r="G86" s="35"/>
      <c r="H86" s="35"/>
      <c r="I86" s="28" t="s">
        <v>23</v>
      </c>
      <c r="J86" s="58" t="str">
        <f>IF(J12="","",J12)</f>
        <v>16. 2. 2023</v>
      </c>
      <c r="K86" s="35"/>
      <c r="L86" s="10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6.95" customHeight="1">
      <c r="A87" s="33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105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2" customFormat="1" ht="25.7" customHeight="1">
      <c r="A88" s="33"/>
      <c r="B88" s="34"/>
      <c r="C88" s="28" t="s">
        <v>25</v>
      </c>
      <c r="D88" s="35"/>
      <c r="E88" s="35"/>
      <c r="F88" s="26" t="str">
        <f>E15</f>
        <v>ČR-SPÚ, Pobočka Tábor</v>
      </c>
      <c r="G88" s="35"/>
      <c r="H88" s="35"/>
      <c r="I88" s="28" t="s">
        <v>31</v>
      </c>
      <c r="J88" s="31" t="str">
        <f>E21</f>
        <v>Agroprojekce Litomyšl, s.r.o.</v>
      </c>
      <c r="K88" s="35"/>
      <c r="L88" s="105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5" s="2" customFormat="1" ht="15.2" customHeight="1">
      <c r="A89" s="33"/>
      <c r="B89" s="34"/>
      <c r="C89" s="28" t="s">
        <v>29</v>
      </c>
      <c r="D89" s="35"/>
      <c r="E89" s="35"/>
      <c r="F89" s="26" t="str">
        <f>IF(E18="","",E18)</f>
        <v>Vyplň údaj</v>
      </c>
      <c r="G89" s="35"/>
      <c r="H89" s="35"/>
      <c r="I89" s="28" t="s">
        <v>34</v>
      </c>
      <c r="J89" s="31" t="str">
        <f>E24</f>
        <v xml:space="preserve"> </v>
      </c>
      <c r="K89" s="35"/>
      <c r="L89" s="105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65" s="2" customFormat="1" ht="10.3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105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65" s="11" customFormat="1" ht="29.25" customHeight="1">
      <c r="A91" s="145"/>
      <c r="B91" s="146"/>
      <c r="C91" s="147" t="s">
        <v>107</v>
      </c>
      <c r="D91" s="148" t="s">
        <v>56</v>
      </c>
      <c r="E91" s="148" t="s">
        <v>52</v>
      </c>
      <c r="F91" s="148" t="s">
        <v>53</v>
      </c>
      <c r="G91" s="148" t="s">
        <v>108</v>
      </c>
      <c r="H91" s="148" t="s">
        <v>109</v>
      </c>
      <c r="I91" s="148" t="s">
        <v>110</v>
      </c>
      <c r="J91" s="148" t="s">
        <v>91</v>
      </c>
      <c r="K91" s="149" t="s">
        <v>111</v>
      </c>
      <c r="L91" s="150"/>
      <c r="M91" s="67" t="s">
        <v>19</v>
      </c>
      <c r="N91" s="68" t="s">
        <v>41</v>
      </c>
      <c r="O91" s="68" t="s">
        <v>112</v>
      </c>
      <c r="P91" s="68" t="s">
        <v>113</v>
      </c>
      <c r="Q91" s="68" t="s">
        <v>114</v>
      </c>
      <c r="R91" s="68" t="s">
        <v>115</v>
      </c>
      <c r="S91" s="68" t="s">
        <v>116</v>
      </c>
      <c r="T91" s="69" t="s">
        <v>117</v>
      </c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</row>
    <row r="92" spans="1:65" s="2" customFormat="1" ht="22.9" customHeight="1">
      <c r="A92" s="33"/>
      <c r="B92" s="34"/>
      <c r="C92" s="74" t="s">
        <v>118</v>
      </c>
      <c r="D92" s="35"/>
      <c r="E92" s="35"/>
      <c r="F92" s="35"/>
      <c r="G92" s="35"/>
      <c r="H92" s="35"/>
      <c r="I92" s="35"/>
      <c r="J92" s="151">
        <f>BK92</f>
        <v>0</v>
      </c>
      <c r="K92" s="35"/>
      <c r="L92" s="38"/>
      <c r="M92" s="70"/>
      <c r="N92" s="152"/>
      <c r="O92" s="71"/>
      <c r="P92" s="153">
        <f>P93+P321+P333</f>
        <v>0</v>
      </c>
      <c r="Q92" s="71"/>
      <c r="R92" s="153">
        <f>R93+R321+R333</f>
        <v>1348.89063022</v>
      </c>
      <c r="S92" s="71"/>
      <c r="T92" s="154">
        <f>T93+T321+T333</f>
        <v>1.7749999999999999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70</v>
      </c>
      <c r="AU92" s="16" t="s">
        <v>92</v>
      </c>
      <c r="BK92" s="155">
        <f>BK93+BK321+BK333</f>
        <v>0</v>
      </c>
    </row>
    <row r="93" spans="1:65" s="12" customFormat="1" ht="25.9" customHeight="1">
      <c r="B93" s="156"/>
      <c r="C93" s="157"/>
      <c r="D93" s="158" t="s">
        <v>70</v>
      </c>
      <c r="E93" s="159" t="s">
        <v>119</v>
      </c>
      <c r="F93" s="159" t="s">
        <v>120</v>
      </c>
      <c r="G93" s="157"/>
      <c r="H93" s="157"/>
      <c r="I93" s="160"/>
      <c r="J93" s="161">
        <f>BK93</f>
        <v>0</v>
      </c>
      <c r="K93" s="157"/>
      <c r="L93" s="162"/>
      <c r="M93" s="163"/>
      <c r="N93" s="164"/>
      <c r="O93" s="164"/>
      <c r="P93" s="165">
        <f>P94+P213+P223+P228+P270+P278+P304+P317</f>
        <v>0</v>
      </c>
      <c r="Q93" s="164"/>
      <c r="R93" s="165">
        <f>R94+R213+R223+R228+R270+R278+R304+R317</f>
        <v>1348.57669022</v>
      </c>
      <c r="S93" s="164"/>
      <c r="T93" s="166">
        <f>T94+T213+T223+T228+T270+T278+T304+T317</f>
        <v>1.7749999999999999</v>
      </c>
      <c r="AR93" s="167" t="s">
        <v>79</v>
      </c>
      <c r="AT93" s="168" t="s">
        <v>70</v>
      </c>
      <c r="AU93" s="168" t="s">
        <v>71</v>
      </c>
      <c r="AY93" s="167" t="s">
        <v>121</v>
      </c>
      <c r="BK93" s="169">
        <f>BK94+BK213+BK223+BK228+BK270+BK278+BK304+BK317</f>
        <v>0</v>
      </c>
    </row>
    <row r="94" spans="1:65" s="12" customFormat="1" ht="22.9" customHeight="1">
      <c r="B94" s="156"/>
      <c r="C94" s="157"/>
      <c r="D94" s="158" t="s">
        <v>70</v>
      </c>
      <c r="E94" s="170" t="s">
        <v>79</v>
      </c>
      <c r="F94" s="170" t="s">
        <v>122</v>
      </c>
      <c r="G94" s="157"/>
      <c r="H94" s="157"/>
      <c r="I94" s="160"/>
      <c r="J94" s="171">
        <f>BK94</f>
        <v>0</v>
      </c>
      <c r="K94" s="157"/>
      <c r="L94" s="162"/>
      <c r="M94" s="163"/>
      <c r="N94" s="164"/>
      <c r="O94" s="164"/>
      <c r="P94" s="165">
        <f>SUM(P95:P212)</f>
        <v>0</v>
      </c>
      <c r="Q94" s="164"/>
      <c r="R94" s="165">
        <f>SUM(R95:R212)</f>
        <v>13.819319</v>
      </c>
      <c r="S94" s="164"/>
      <c r="T94" s="166">
        <f>SUM(T95:T212)</f>
        <v>1.7749999999999999</v>
      </c>
      <c r="AR94" s="167" t="s">
        <v>79</v>
      </c>
      <c r="AT94" s="168" t="s">
        <v>70</v>
      </c>
      <c r="AU94" s="168" t="s">
        <v>79</v>
      </c>
      <c r="AY94" s="167" t="s">
        <v>121</v>
      </c>
      <c r="BK94" s="169">
        <f>SUM(BK95:BK212)</f>
        <v>0</v>
      </c>
    </row>
    <row r="95" spans="1:65" s="2" customFormat="1" ht="16.5" customHeight="1">
      <c r="A95" s="33"/>
      <c r="B95" s="34"/>
      <c r="C95" s="172" t="s">
        <v>79</v>
      </c>
      <c r="D95" s="172" t="s">
        <v>123</v>
      </c>
      <c r="E95" s="173" t="s">
        <v>124</v>
      </c>
      <c r="F95" s="174" t="s">
        <v>125</v>
      </c>
      <c r="G95" s="175" t="s">
        <v>126</v>
      </c>
      <c r="H95" s="176">
        <v>5</v>
      </c>
      <c r="I95" s="177"/>
      <c r="J95" s="178">
        <f>ROUND(I95*H95,2)</f>
        <v>0</v>
      </c>
      <c r="K95" s="174" t="s">
        <v>127</v>
      </c>
      <c r="L95" s="38"/>
      <c r="M95" s="179" t="s">
        <v>19</v>
      </c>
      <c r="N95" s="180" t="s">
        <v>42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0.35499999999999998</v>
      </c>
      <c r="T95" s="182">
        <f>S95*H95</f>
        <v>1.7749999999999999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128</v>
      </c>
      <c r="AT95" s="183" t="s">
        <v>123</v>
      </c>
      <c r="AU95" s="183" t="s">
        <v>82</v>
      </c>
      <c r="AY95" s="16" t="s">
        <v>121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128</v>
      </c>
      <c r="BM95" s="183" t="s">
        <v>129</v>
      </c>
    </row>
    <row r="96" spans="1:65" s="2" customFormat="1" ht="19.5">
      <c r="A96" s="33"/>
      <c r="B96" s="34"/>
      <c r="C96" s="35"/>
      <c r="D96" s="185" t="s">
        <v>130</v>
      </c>
      <c r="E96" s="35"/>
      <c r="F96" s="186" t="s">
        <v>131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130</v>
      </c>
      <c r="AU96" s="16" t="s">
        <v>82</v>
      </c>
    </row>
    <row r="97" spans="1:65" s="2" customFormat="1" ht="11.25">
      <c r="A97" s="33"/>
      <c r="B97" s="34"/>
      <c r="C97" s="35"/>
      <c r="D97" s="190" t="s">
        <v>132</v>
      </c>
      <c r="E97" s="35"/>
      <c r="F97" s="191" t="s">
        <v>133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132</v>
      </c>
      <c r="AU97" s="16" t="s">
        <v>82</v>
      </c>
    </row>
    <row r="98" spans="1:65" s="2" customFormat="1" ht="19.5">
      <c r="A98" s="33"/>
      <c r="B98" s="34"/>
      <c r="C98" s="35"/>
      <c r="D98" s="185" t="s">
        <v>134</v>
      </c>
      <c r="E98" s="35"/>
      <c r="F98" s="192" t="s">
        <v>135</v>
      </c>
      <c r="G98" s="35"/>
      <c r="H98" s="35"/>
      <c r="I98" s="187"/>
      <c r="J98" s="35"/>
      <c r="K98" s="35"/>
      <c r="L98" s="38"/>
      <c r="M98" s="188"/>
      <c r="N98" s="189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134</v>
      </c>
      <c r="AU98" s="16" t="s">
        <v>82</v>
      </c>
    </row>
    <row r="99" spans="1:65" s="13" customFormat="1" ht="11.25">
      <c r="B99" s="193"/>
      <c r="C99" s="194"/>
      <c r="D99" s="185" t="s">
        <v>136</v>
      </c>
      <c r="E99" s="195" t="s">
        <v>19</v>
      </c>
      <c r="F99" s="196" t="s">
        <v>137</v>
      </c>
      <c r="G99" s="194"/>
      <c r="H99" s="197">
        <v>5</v>
      </c>
      <c r="I99" s="198"/>
      <c r="J99" s="194"/>
      <c r="K99" s="194"/>
      <c r="L99" s="199"/>
      <c r="M99" s="200"/>
      <c r="N99" s="201"/>
      <c r="O99" s="201"/>
      <c r="P99" s="201"/>
      <c r="Q99" s="201"/>
      <c r="R99" s="201"/>
      <c r="S99" s="201"/>
      <c r="T99" s="202"/>
      <c r="AT99" s="203" t="s">
        <v>136</v>
      </c>
      <c r="AU99" s="203" t="s">
        <v>82</v>
      </c>
      <c r="AV99" s="13" t="s">
        <v>82</v>
      </c>
      <c r="AW99" s="13" t="s">
        <v>33</v>
      </c>
      <c r="AX99" s="13" t="s">
        <v>79</v>
      </c>
      <c r="AY99" s="203" t="s">
        <v>121</v>
      </c>
    </row>
    <row r="100" spans="1:65" s="2" customFormat="1" ht="16.5" customHeight="1">
      <c r="A100" s="33"/>
      <c r="B100" s="34"/>
      <c r="C100" s="172" t="s">
        <v>82</v>
      </c>
      <c r="D100" s="172" t="s">
        <v>123</v>
      </c>
      <c r="E100" s="173" t="s">
        <v>138</v>
      </c>
      <c r="F100" s="174" t="s">
        <v>139</v>
      </c>
      <c r="G100" s="175" t="s">
        <v>140</v>
      </c>
      <c r="H100" s="176">
        <v>9</v>
      </c>
      <c r="I100" s="177"/>
      <c r="J100" s="178">
        <f>ROUND(I100*H100,2)</f>
        <v>0</v>
      </c>
      <c r="K100" s="174" t="s">
        <v>127</v>
      </c>
      <c r="L100" s="38"/>
      <c r="M100" s="179" t="s">
        <v>19</v>
      </c>
      <c r="N100" s="180" t="s">
        <v>42</v>
      </c>
      <c r="O100" s="63"/>
      <c r="P100" s="181">
        <f>O100*H100</f>
        <v>0</v>
      </c>
      <c r="Q100" s="181">
        <v>3.6900000000000002E-2</v>
      </c>
      <c r="R100" s="181">
        <f>Q100*H100</f>
        <v>0.33210000000000001</v>
      </c>
      <c r="S100" s="181">
        <v>0</v>
      </c>
      <c r="T100" s="182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3" t="s">
        <v>128</v>
      </c>
      <c r="AT100" s="183" t="s">
        <v>123</v>
      </c>
      <c r="AU100" s="183" t="s">
        <v>82</v>
      </c>
      <c r="AY100" s="16" t="s">
        <v>121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6" t="s">
        <v>79</v>
      </c>
      <c r="BK100" s="184">
        <f>ROUND(I100*H100,2)</f>
        <v>0</v>
      </c>
      <c r="BL100" s="16" t="s">
        <v>128</v>
      </c>
      <c r="BM100" s="183" t="s">
        <v>141</v>
      </c>
    </row>
    <row r="101" spans="1:65" s="2" customFormat="1" ht="29.25">
      <c r="A101" s="33"/>
      <c r="B101" s="34"/>
      <c r="C101" s="35"/>
      <c r="D101" s="185" t="s">
        <v>130</v>
      </c>
      <c r="E101" s="35"/>
      <c r="F101" s="186" t="s">
        <v>142</v>
      </c>
      <c r="G101" s="35"/>
      <c r="H101" s="35"/>
      <c r="I101" s="187"/>
      <c r="J101" s="35"/>
      <c r="K101" s="35"/>
      <c r="L101" s="38"/>
      <c r="M101" s="188"/>
      <c r="N101" s="189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130</v>
      </c>
      <c r="AU101" s="16" t="s">
        <v>82</v>
      </c>
    </row>
    <row r="102" spans="1:65" s="2" customFormat="1" ht="11.25">
      <c r="A102" s="33"/>
      <c r="B102" s="34"/>
      <c r="C102" s="35"/>
      <c r="D102" s="190" t="s">
        <v>132</v>
      </c>
      <c r="E102" s="35"/>
      <c r="F102" s="191" t="s">
        <v>143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132</v>
      </c>
      <c r="AU102" s="16" t="s">
        <v>82</v>
      </c>
    </row>
    <row r="103" spans="1:65" s="13" customFormat="1" ht="11.25">
      <c r="B103" s="193"/>
      <c r="C103" s="194"/>
      <c r="D103" s="185" t="s">
        <v>136</v>
      </c>
      <c r="E103" s="195" t="s">
        <v>19</v>
      </c>
      <c r="F103" s="196" t="s">
        <v>144</v>
      </c>
      <c r="G103" s="194"/>
      <c r="H103" s="197">
        <v>9</v>
      </c>
      <c r="I103" s="198"/>
      <c r="J103" s="194"/>
      <c r="K103" s="194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136</v>
      </c>
      <c r="AU103" s="203" t="s">
        <v>82</v>
      </c>
      <c r="AV103" s="13" t="s">
        <v>82</v>
      </c>
      <c r="AW103" s="13" t="s">
        <v>33</v>
      </c>
      <c r="AX103" s="13" t="s">
        <v>79</v>
      </c>
      <c r="AY103" s="203" t="s">
        <v>121</v>
      </c>
    </row>
    <row r="104" spans="1:65" s="2" customFormat="1" ht="16.5" customHeight="1">
      <c r="A104" s="33"/>
      <c r="B104" s="34"/>
      <c r="C104" s="172" t="s">
        <v>145</v>
      </c>
      <c r="D104" s="172" t="s">
        <v>123</v>
      </c>
      <c r="E104" s="173" t="s">
        <v>146</v>
      </c>
      <c r="F104" s="174" t="s">
        <v>147</v>
      </c>
      <c r="G104" s="175" t="s">
        <v>126</v>
      </c>
      <c r="H104" s="176">
        <v>1209</v>
      </c>
      <c r="I104" s="177"/>
      <c r="J104" s="178">
        <f>ROUND(I104*H104,2)</f>
        <v>0</v>
      </c>
      <c r="K104" s="174" t="s">
        <v>127</v>
      </c>
      <c r="L104" s="38"/>
      <c r="M104" s="179" t="s">
        <v>19</v>
      </c>
      <c r="N104" s="180" t="s">
        <v>42</v>
      </c>
      <c r="O104" s="63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128</v>
      </c>
      <c r="AT104" s="183" t="s">
        <v>123</v>
      </c>
      <c r="AU104" s="183" t="s">
        <v>82</v>
      </c>
      <c r="AY104" s="16" t="s">
        <v>121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79</v>
      </c>
      <c r="BK104" s="184">
        <f>ROUND(I104*H104,2)</f>
        <v>0</v>
      </c>
      <c r="BL104" s="16" t="s">
        <v>128</v>
      </c>
      <c r="BM104" s="183" t="s">
        <v>148</v>
      </c>
    </row>
    <row r="105" spans="1:65" s="2" customFormat="1" ht="11.25">
      <c r="A105" s="33"/>
      <c r="B105" s="34"/>
      <c r="C105" s="35"/>
      <c r="D105" s="185" t="s">
        <v>130</v>
      </c>
      <c r="E105" s="35"/>
      <c r="F105" s="186" t="s">
        <v>149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130</v>
      </c>
      <c r="AU105" s="16" t="s">
        <v>82</v>
      </c>
    </row>
    <row r="106" spans="1:65" s="2" customFormat="1" ht="11.25">
      <c r="A106" s="33"/>
      <c r="B106" s="34"/>
      <c r="C106" s="35"/>
      <c r="D106" s="190" t="s">
        <v>132</v>
      </c>
      <c r="E106" s="35"/>
      <c r="F106" s="191" t="s">
        <v>150</v>
      </c>
      <c r="G106" s="35"/>
      <c r="H106" s="35"/>
      <c r="I106" s="187"/>
      <c r="J106" s="35"/>
      <c r="K106" s="35"/>
      <c r="L106" s="38"/>
      <c r="M106" s="188"/>
      <c r="N106" s="189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132</v>
      </c>
      <c r="AU106" s="16" t="s">
        <v>82</v>
      </c>
    </row>
    <row r="107" spans="1:65" s="2" customFormat="1" ht="39">
      <c r="A107" s="33"/>
      <c r="B107" s="34"/>
      <c r="C107" s="35"/>
      <c r="D107" s="185" t="s">
        <v>134</v>
      </c>
      <c r="E107" s="35"/>
      <c r="F107" s="192" t="s">
        <v>151</v>
      </c>
      <c r="G107" s="35"/>
      <c r="H107" s="35"/>
      <c r="I107" s="187"/>
      <c r="J107" s="35"/>
      <c r="K107" s="35"/>
      <c r="L107" s="38"/>
      <c r="M107" s="188"/>
      <c r="N107" s="189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134</v>
      </c>
      <c r="AU107" s="16" t="s">
        <v>82</v>
      </c>
    </row>
    <row r="108" spans="1:65" s="13" customFormat="1" ht="11.25">
      <c r="B108" s="193"/>
      <c r="C108" s="194"/>
      <c r="D108" s="185" t="s">
        <v>136</v>
      </c>
      <c r="E108" s="195" t="s">
        <v>19</v>
      </c>
      <c r="F108" s="196" t="s">
        <v>152</v>
      </c>
      <c r="G108" s="194"/>
      <c r="H108" s="197">
        <v>1209</v>
      </c>
      <c r="I108" s="198"/>
      <c r="J108" s="194"/>
      <c r="K108" s="194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136</v>
      </c>
      <c r="AU108" s="203" t="s">
        <v>82</v>
      </c>
      <c r="AV108" s="13" t="s">
        <v>82</v>
      </c>
      <c r="AW108" s="13" t="s">
        <v>33</v>
      </c>
      <c r="AX108" s="13" t="s">
        <v>79</v>
      </c>
      <c r="AY108" s="203" t="s">
        <v>121</v>
      </c>
    </row>
    <row r="109" spans="1:65" s="2" customFormat="1" ht="21.75" customHeight="1">
      <c r="A109" s="33"/>
      <c r="B109" s="34"/>
      <c r="C109" s="172" t="s">
        <v>128</v>
      </c>
      <c r="D109" s="172" t="s">
        <v>123</v>
      </c>
      <c r="E109" s="173" t="s">
        <v>153</v>
      </c>
      <c r="F109" s="174" t="s">
        <v>154</v>
      </c>
      <c r="G109" s="175" t="s">
        <v>155</v>
      </c>
      <c r="H109" s="176">
        <v>10</v>
      </c>
      <c r="I109" s="177"/>
      <c r="J109" s="178">
        <f>ROUND(I109*H109,2)</f>
        <v>0</v>
      </c>
      <c r="K109" s="174" t="s">
        <v>127</v>
      </c>
      <c r="L109" s="38"/>
      <c r="M109" s="179" t="s">
        <v>19</v>
      </c>
      <c r="N109" s="180" t="s">
        <v>42</v>
      </c>
      <c r="O109" s="63"/>
      <c r="P109" s="181">
        <f>O109*H109</f>
        <v>0</v>
      </c>
      <c r="Q109" s="181">
        <v>0</v>
      </c>
      <c r="R109" s="181">
        <f>Q109*H109</f>
        <v>0</v>
      </c>
      <c r="S109" s="181">
        <v>0</v>
      </c>
      <c r="T109" s="182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3" t="s">
        <v>128</v>
      </c>
      <c r="AT109" s="183" t="s">
        <v>123</v>
      </c>
      <c r="AU109" s="183" t="s">
        <v>82</v>
      </c>
      <c r="AY109" s="16" t="s">
        <v>121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6" t="s">
        <v>79</v>
      </c>
      <c r="BK109" s="184">
        <f>ROUND(I109*H109,2)</f>
        <v>0</v>
      </c>
      <c r="BL109" s="16" t="s">
        <v>128</v>
      </c>
      <c r="BM109" s="183" t="s">
        <v>156</v>
      </c>
    </row>
    <row r="110" spans="1:65" s="2" customFormat="1" ht="11.25">
      <c r="A110" s="33"/>
      <c r="B110" s="34"/>
      <c r="C110" s="35"/>
      <c r="D110" s="185" t="s">
        <v>130</v>
      </c>
      <c r="E110" s="35"/>
      <c r="F110" s="186" t="s">
        <v>157</v>
      </c>
      <c r="G110" s="35"/>
      <c r="H110" s="35"/>
      <c r="I110" s="187"/>
      <c r="J110" s="35"/>
      <c r="K110" s="35"/>
      <c r="L110" s="38"/>
      <c r="M110" s="188"/>
      <c r="N110" s="189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130</v>
      </c>
      <c r="AU110" s="16" t="s">
        <v>82</v>
      </c>
    </row>
    <row r="111" spans="1:65" s="2" customFormat="1" ht="11.25">
      <c r="A111" s="33"/>
      <c r="B111" s="34"/>
      <c r="C111" s="35"/>
      <c r="D111" s="190" t="s">
        <v>132</v>
      </c>
      <c r="E111" s="35"/>
      <c r="F111" s="191" t="s">
        <v>158</v>
      </c>
      <c r="G111" s="35"/>
      <c r="H111" s="35"/>
      <c r="I111" s="187"/>
      <c r="J111" s="35"/>
      <c r="K111" s="35"/>
      <c r="L111" s="38"/>
      <c r="M111" s="188"/>
      <c r="N111" s="189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132</v>
      </c>
      <c r="AU111" s="16" t="s">
        <v>82</v>
      </c>
    </row>
    <row r="112" spans="1:65" s="13" customFormat="1" ht="11.25">
      <c r="B112" s="193"/>
      <c r="C112" s="194"/>
      <c r="D112" s="185" t="s">
        <v>136</v>
      </c>
      <c r="E112" s="195" t="s">
        <v>19</v>
      </c>
      <c r="F112" s="196" t="s">
        <v>159</v>
      </c>
      <c r="G112" s="194"/>
      <c r="H112" s="197">
        <v>10</v>
      </c>
      <c r="I112" s="198"/>
      <c r="J112" s="194"/>
      <c r="K112" s="194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136</v>
      </c>
      <c r="AU112" s="203" t="s">
        <v>82</v>
      </c>
      <c r="AV112" s="13" t="s">
        <v>82</v>
      </c>
      <c r="AW112" s="13" t="s">
        <v>33</v>
      </c>
      <c r="AX112" s="13" t="s">
        <v>79</v>
      </c>
      <c r="AY112" s="203" t="s">
        <v>121</v>
      </c>
    </row>
    <row r="113" spans="1:65" s="2" customFormat="1" ht="21.75" customHeight="1">
      <c r="A113" s="33"/>
      <c r="B113" s="34"/>
      <c r="C113" s="172" t="s">
        <v>160</v>
      </c>
      <c r="D113" s="172" t="s">
        <v>123</v>
      </c>
      <c r="E113" s="173" t="s">
        <v>161</v>
      </c>
      <c r="F113" s="174" t="s">
        <v>162</v>
      </c>
      <c r="G113" s="175" t="s">
        <v>155</v>
      </c>
      <c r="H113" s="176">
        <v>224</v>
      </c>
      <c r="I113" s="177"/>
      <c r="J113" s="178">
        <f>ROUND(I113*H113,2)</f>
        <v>0</v>
      </c>
      <c r="K113" s="174" t="s">
        <v>127</v>
      </c>
      <c r="L113" s="38"/>
      <c r="M113" s="179" t="s">
        <v>19</v>
      </c>
      <c r="N113" s="180" t="s">
        <v>42</v>
      </c>
      <c r="O113" s="63"/>
      <c r="P113" s="181">
        <f>O113*H113</f>
        <v>0</v>
      </c>
      <c r="Q113" s="181">
        <v>0</v>
      </c>
      <c r="R113" s="181">
        <f>Q113*H113</f>
        <v>0</v>
      </c>
      <c r="S113" s="181">
        <v>0</v>
      </c>
      <c r="T113" s="182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3" t="s">
        <v>128</v>
      </c>
      <c r="AT113" s="183" t="s">
        <v>123</v>
      </c>
      <c r="AU113" s="183" t="s">
        <v>82</v>
      </c>
      <c r="AY113" s="16" t="s">
        <v>121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6" t="s">
        <v>79</v>
      </c>
      <c r="BK113" s="184">
        <f>ROUND(I113*H113,2)</f>
        <v>0</v>
      </c>
      <c r="BL113" s="16" t="s">
        <v>128</v>
      </c>
      <c r="BM113" s="183" t="s">
        <v>163</v>
      </c>
    </row>
    <row r="114" spans="1:65" s="2" customFormat="1" ht="11.25">
      <c r="A114" s="33"/>
      <c r="B114" s="34"/>
      <c r="C114" s="35"/>
      <c r="D114" s="185" t="s">
        <v>130</v>
      </c>
      <c r="E114" s="35"/>
      <c r="F114" s="186" t="s">
        <v>164</v>
      </c>
      <c r="G114" s="35"/>
      <c r="H114" s="35"/>
      <c r="I114" s="187"/>
      <c r="J114" s="35"/>
      <c r="K114" s="35"/>
      <c r="L114" s="38"/>
      <c r="M114" s="188"/>
      <c r="N114" s="189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130</v>
      </c>
      <c r="AU114" s="16" t="s">
        <v>82</v>
      </c>
    </row>
    <row r="115" spans="1:65" s="2" customFormat="1" ht="11.25">
      <c r="A115" s="33"/>
      <c r="B115" s="34"/>
      <c r="C115" s="35"/>
      <c r="D115" s="190" t="s">
        <v>132</v>
      </c>
      <c r="E115" s="35"/>
      <c r="F115" s="191" t="s">
        <v>165</v>
      </c>
      <c r="G115" s="35"/>
      <c r="H115" s="35"/>
      <c r="I115" s="187"/>
      <c r="J115" s="35"/>
      <c r="K115" s="35"/>
      <c r="L115" s="38"/>
      <c r="M115" s="188"/>
      <c r="N115" s="189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132</v>
      </c>
      <c r="AU115" s="16" t="s">
        <v>82</v>
      </c>
    </row>
    <row r="116" spans="1:65" s="13" customFormat="1" ht="11.25">
      <c r="B116" s="193"/>
      <c r="C116" s="194"/>
      <c r="D116" s="185" t="s">
        <v>136</v>
      </c>
      <c r="E116" s="195" t="s">
        <v>19</v>
      </c>
      <c r="F116" s="196" t="s">
        <v>166</v>
      </c>
      <c r="G116" s="194"/>
      <c r="H116" s="197">
        <v>224</v>
      </c>
      <c r="I116" s="198"/>
      <c r="J116" s="194"/>
      <c r="K116" s="194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136</v>
      </c>
      <c r="AU116" s="203" t="s">
        <v>82</v>
      </c>
      <c r="AV116" s="13" t="s">
        <v>82</v>
      </c>
      <c r="AW116" s="13" t="s">
        <v>33</v>
      </c>
      <c r="AX116" s="13" t="s">
        <v>79</v>
      </c>
      <c r="AY116" s="203" t="s">
        <v>121</v>
      </c>
    </row>
    <row r="117" spans="1:65" s="2" customFormat="1" ht="16.5" customHeight="1">
      <c r="A117" s="33"/>
      <c r="B117" s="34"/>
      <c r="C117" s="172" t="s">
        <v>167</v>
      </c>
      <c r="D117" s="172" t="s">
        <v>123</v>
      </c>
      <c r="E117" s="173" t="s">
        <v>168</v>
      </c>
      <c r="F117" s="174" t="s">
        <v>169</v>
      </c>
      <c r="G117" s="175" t="s">
        <v>155</v>
      </c>
      <c r="H117" s="176">
        <v>65.34</v>
      </c>
      <c r="I117" s="177"/>
      <c r="J117" s="178">
        <f>ROUND(I117*H117,2)</f>
        <v>0</v>
      </c>
      <c r="K117" s="174" t="s">
        <v>127</v>
      </c>
      <c r="L117" s="38"/>
      <c r="M117" s="179" t="s">
        <v>19</v>
      </c>
      <c r="N117" s="180" t="s">
        <v>42</v>
      </c>
      <c r="O117" s="63"/>
      <c r="P117" s="181">
        <f>O117*H117</f>
        <v>0</v>
      </c>
      <c r="Q117" s="181">
        <v>0</v>
      </c>
      <c r="R117" s="181">
        <f>Q117*H117</f>
        <v>0</v>
      </c>
      <c r="S117" s="181">
        <v>0</v>
      </c>
      <c r="T117" s="182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3" t="s">
        <v>128</v>
      </c>
      <c r="AT117" s="183" t="s">
        <v>123</v>
      </c>
      <c r="AU117" s="183" t="s">
        <v>82</v>
      </c>
      <c r="AY117" s="16" t="s">
        <v>121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6" t="s">
        <v>79</v>
      </c>
      <c r="BK117" s="184">
        <f>ROUND(I117*H117,2)</f>
        <v>0</v>
      </c>
      <c r="BL117" s="16" t="s">
        <v>128</v>
      </c>
      <c r="BM117" s="183" t="s">
        <v>170</v>
      </c>
    </row>
    <row r="118" spans="1:65" s="2" customFormat="1" ht="11.25">
      <c r="A118" s="33"/>
      <c r="B118" s="34"/>
      <c r="C118" s="35"/>
      <c r="D118" s="185" t="s">
        <v>130</v>
      </c>
      <c r="E118" s="35"/>
      <c r="F118" s="186" t="s">
        <v>171</v>
      </c>
      <c r="G118" s="35"/>
      <c r="H118" s="35"/>
      <c r="I118" s="187"/>
      <c r="J118" s="35"/>
      <c r="K118" s="35"/>
      <c r="L118" s="38"/>
      <c r="M118" s="188"/>
      <c r="N118" s="189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130</v>
      </c>
      <c r="AU118" s="16" t="s">
        <v>82</v>
      </c>
    </row>
    <row r="119" spans="1:65" s="2" customFormat="1" ht="11.25">
      <c r="A119" s="33"/>
      <c r="B119" s="34"/>
      <c r="C119" s="35"/>
      <c r="D119" s="190" t="s">
        <v>132</v>
      </c>
      <c r="E119" s="35"/>
      <c r="F119" s="191" t="s">
        <v>172</v>
      </c>
      <c r="G119" s="35"/>
      <c r="H119" s="35"/>
      <c r="I119" s="187"/>
      <c r="J119" s="35"/>
      <c r="K119" s="35"/>
      <c r="L119" s="38"/>
      <c r="M119" s="188"/>
      <c r="N119" s="189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132</v>
      </c>
      <c r="AU119" s="16" t="s">
        <v>82</v>
      </c>
    </row>
    <row r="120" spans="1:65" s="13" customFormat="1" ht="11.25">
      <c r="B120" s="193"/>
      <c r="C120" s="194"/>
      <c r="D120" s="185" t="s">
        <v>136</v>
      </c>
      <c r="E120" s="195" t="s">
        <v>19</v>
      </c>
      <c r="F120" s="196" t="s">
        <v>173</v>
      </c>
      <c r="G120" s="194"/>
      <c r="H120" s="197">
        <v>65.34</v>
      </c>
      <c r="I120" s="198"/>
      <c r="J120" s="194"/>
      <c r="K120" s="194"/>
      <c r="L120" s="199"/>
      <c r="M120" s="200"/>
      <c r="N120" s="201"/>
      <c r="O120" s="201"/>
      <c r="P120" s="201"/>
      <c r="Q120" s="201"/>
      <c r="R120" s="201"/>
      <c r="S120" s="201"/>
      <c r="T120" s="202"/>
      <c r="AT120" s="203" t="s">
        <v>136</v>
      </c>
      <c r="AU120" s="203" t="s">
        <v>82</v>
      </c>
      <c r="AV120" s="13" t="s">
        <v>82</v>
      </c>
      <c r="AW120" s="13" t="s">
        <v>33</v>
      </c>
      <c r="AX120" s="13" t="s">
        <v>79</v>
      </c>
      <c r="AY120" s="203" t="s">
        <v>121</v>
      </c>
    </row>
    <row r="121" spans="1:65" s="2" customFormat="1" ht="21.75" customHeight="1">
      <c r="A121" s="33"/>
      <c r="B121" s="34"/>
      <c r="C121" s="172" t="s">
        <v>174</v>
      </c>
      <c r="D121" s="172" t="s">
        <v>123</v>
      </c>
      <c r="E121" s="173" t="s">
        <v>175</v>
      </c>
      <c r="F121" s="174" t="s">
        <v>176</v>
      </c>
      <c r="G121" s="175" t="s">
        <v>155</v>
      </c>
      <c r="H121" s="176">
        <v>77.2</v>
      </c>
      <c r="I121" s="177"/>
      <c r="J121" s="178">
        <f>ROUND(I121*H121,2)</f>
        <v>0</v>
      </c>
      <c r="K121" s="174" t="s">
        <v>127</v>
      </c>
      <c r="L121" s="38"/>
      <c r="M121" s="179" t="s">
        <v>19</v>
      </c>
      <c r="N121" s="180" t="s">
        <v>42</v>
      </c>
      <c r="O121" s="63"/>
      <c r="P121" s="181">
        <f>O121*H121</f>
        <v>0</v>
      </c>
      <c r="Q121" s="181">
        <v>0</v>
      </c>
      <c r="R121" s="181">
        <f>Q121*H121</f>
        <v>0</v>
      </c>
      <c r="S121" s="181">
        <v>0</v>
      </c>
      <c r="T121" s="182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3" t="s">
        <v>128</v>
      </c>
      <c r="AT121" s="183" t="s">
        <v>123</v>
      </c>
      <c r="AU121" s="183" t="s">
        <v>82</v>
      </c>
      <c r="AY121" s="16" t="s">
        <v>121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6" t="s">
        <v>79</v>
      </c>
      <c r="BK121" s="184">
        <f>ROUND(I121*H121,2)</f>
        <v>0</v>
      </c>
      <c r="BL121" s="16" t="s">
        <v>128</v>
      </c>
      <c r="BM121" s="183" t="s">
        <v>177</v>
      </c>
    </row>
    <row r="122" spans="1:65" s="2" customFormat="1" ht="19.5">
      <c r="A122" s="33"/>
      <c r="B122" s="34"/>
      <c r="C122" s="35"/>
      <c r="D122" s="185" t="s">
        <v>130</v>
      </c>
      <c r="E122" s="35"/>
      <c r="F122" s="186" t="s">
        <v>178</v>
      </c>
      <c r="G122" s="35"/>
      <c r="H122" s="35"/>
      <c r="I122" s="187"/>
      <c r="J122" s="35"/>
      <c r="K122" s="35"/>
      <c r="L122" s="38"/>
      <c r="M122" s="188"/>
      <c r="N122" s="189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130</v>
      </c>
      <c r="AU122" s="16" t="s">
        <v>82</v>
      </c>
    </row>
    <row r="123" spans="1:65" s="2" customFormat="1" ht="11.25">
      <c r="A123" s="33"/>
      <c r="B123" s="34"/>
      <c r="C123" s="35"/>
      <c r="D123" s="190" t="s">
        <v>132</v>
      </c>
      <c r="E123" s="35"/>
      <c r="F123" s="191" t="s">
        <v>179</v>
      </c>
      <c r="G123" s="35"/>
      <c r="H123" s="35"/>
      <c r="I123" s="187"/>
      <c r="J123" s="35"/>
      <c r="K123" s="35"/>
      <c r="L123" s="38"/>
      <c r="M123" s="188"/>
      <c r="N123" s="189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132</v>
      </c>
      <c r="AU123" s="16" t="s">
        <v>82</v>
      </c>
    </row>
    <row r="124" spans="1:65" s="13" customFormat="1" ht="11.25">
      <c r="B124" s="193"/>
      <c r="C124" s="194"/>
      <c r="D124" s="185" t="s">
        <v>136</v>
      </c>
      <c r="E124" s="195" t="s">
        <v>19</v>
      </c>
      <c r="F124" s="196" t="s">
        <v>180</v>
      </c>
      <c r="G124" s="194"/>
      <c r="H124" s="197">
        <v>77.2</v>
      </c>
      <c r="I124" s="198"/>
      <c r="J124" s="194"/>
      <c r="K124" s="194"/>
      <c r="L124" s="199"/>
      <c r="M124" s="200"/>
      <c r="N124" s="201"/>
      <c r="O124" s="201"/>
      <c r="P124" s="201"/>
      <c r="Q124" s="201"/>
      <c r="R124" s="201"/>
      <c r="S124" s="201"/>
      <c r="T124" s="202"/>
      <c r="AT124" s="203" t="s">
        <v>136</v>
      </c>
      <c r="AU124" s="203" t="s">
        <v>82</v>
      </c>
      <c r="AV124" s="13" t="s">
        <v>82</v>
      </c>
      <c r="AW124" s="13" t="s">
        <v>33</v>
      </c>
      <c r="AX124" s="13" t="s">
        <v>79</v>
      </c>
      <c r="AY124" s="203" t="s">
        <v>121</v>
      </c>
    </row>
    <row r="125" spans="1:65" s="2" customFormat="1" ht="21.75" customHeight="1">
      <c r="A125" s="33"/>
      <c r="B125" s="34"/>
      <c r="C125" s="172" t="s">
        <v>181</v>
      </c>
      <c r="D125" s="172" t="s">
        <v>123</v>
      </c>
      <c r="E125" s="173" t="s">
        <v>182</v>
      </c>
      <c r="F125" s="174" t="s">
        <v>183</v>
      </c>
      <c r="G125" s="175" t="s">
        <v>155</v>
      </c>
      <c r="H125" s="176">
        <v>11.88</v>
      </c>
      <c r="I125" s="177"/>
      <c r="J125" s="178">
        <f>ROUND(I125*H125,2)</f>
        <v>0</v>
      </c>
      <c r="K125" s="174" t="s">
        <v>127</v>
      </c>
      <c r="L125" s="38"/>
      <c r="M125" s="179" t="s">
        <v>19</v>
      </c>
      <c r="N125" s="180" t="s">
        <v>42</v>
      </c>
      <c r="O125" s="63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3" t="s">
        <v>128</v>
      </c>
      <c r="AT125" s="183" t="s">
        <v>123</v>
      </c>
      <c r="AU125" s="183" t="s">
        <v>82</v>
      </c>
      <c r="AY125" s="16" t="s">
        <v>121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6" t="s">
        <v>79</v>
      </c>
      <c r="BK125" s="184">
        <f>ROUND(I125*H125,2)</f>
        <v>0</v>
      </c>
      <c r="BL125" s="16" t="s">
        <v>128</v>
      </c>
      <c r="BM125" s="183" t="s">
        <v>184</v>
      </c>
    </row>
    <row r="126" spans="1:65" s="2" customFormat="1" ht="19.5">
      <c r="A126" s="33"/>
      <c r="B126" s="34"/>
      <c r="C126" s="35"/>
      <c r="D126" s="185" t="s">
        <v>130</v>
      </c>
      <c r="E126" s="35"/>
      <c r="F126" s="186" t="s">
        <v>185</v>
      </c>
      <c r="G126" s="35"/>
      <c r="H126" s="35"/>
      <c r="I126" s="187"/>
      <c r="J126" s="35"/>
      <c r="K126" s="35"/>
      <c r="L126" s="38"/>
      <c r="M126" s="188"/>
      <c r="N126" s="189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130</v>
      </c>
      <c r="AU126" s="16" t="s">
        <v>82</v>
      </c>
    </row>
    <row r="127" spans="1:65" s="2" customFormat="1" ht="11.25">
      <c r="A127" s="33"/>
      <c r="B127" s="34"/>
      <c r="C127" s="35"/>
      <c r="D127" s="190" t="s">
        <v>132</v>
      </c>
      <c r="E127" s="35"/>
      <c r="F127" s="191" t="s">
        <v>186</v>
      </c>
      <c r="G127" s="35"/>
      <c r="H127" s="35"/>
      <c r="I127" s="187"/>
      <c r="J127" s="35"/>
      <c r="K127" s="35"/>
      <c r="L127" s="38"/>
      <c r="M127" s="188"/>
      <c r="N127" s="189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132</v>
      </c>
      <c r="AU127" s="16" t="s">
        <v>82</v>
      </c>
    </row>
    <row r="128" spans="1:65" s="13" customFormat="1" ht="11.25">
      <c r="B128" s="193"/>
      <c r="C128" s="194"/>
      <c r="D128" s="185" t="s">
        <v>136</v>
      </c>
      <c r="E128" s="195" t="s">
        <v>19</v>
      </c>
      <c r="F128" s="196" t="s">
        <v>187</v>
      </c>
      <c r="G128" s="194"/>
      <c r="H128" s="197">
        <v>11.88</v>
      </c>
      <c r="I128" s="198"/>
      <c r="J128" s="194"/>
      <c r="K128" s="194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136</v>
      </c>
      <c r="AU128" s="203" t="s">
        <v>82</v>
      </c>
      <c r="AV128" s="13" t="s">
        <v>82</v>
      </c>
      <c r="AW128" s="13" t="s">
        <v>33</v>
      </c>
      <c r="AX128" s="13" t="s">
        <v>79</v>
      </c>
      <c r="AY128" s="203" t="s">
        <v>121</v>
      </c>
    </row>
    <row r="129" spans="1:65" s="2" customFormat="1" ht="16.5" customHeight="1">
      <c r="A129" s="33"/>
      <c r="B129" s="34"/>
      <c r="C129" s="172" t="s">
        <v>188</v>
      </c>
      <c r="D129" s="172" t="s">
        <v>123</v>
      </c>
      <c r="E129" s="173" t="s">
        <v>189</v>
      </c>
      <c r="F129" s="174" t="s">
        <v>190</v>
      </c>
      <c r="G129" s="175" t="s">
        <v>155</v>
      </c>
      <c r="H129" s="176">
        <v>11.88</v>
      </c>
      <c r="I129" s="177"/>
      <c r="J129" s="178">
        <f>ROUND(I129*H129,2)</f>
        <v>0</v>
      </c>
      <c r="K129" s="174" t="s">
        <v>127</v>
      </c>
      <c r="L129" s="38"/>
      <c r="M129" s="179" t="s">
        <v>19</v>
      </c>
      <c r="N129" s="180" t="s">
        <v>42</v>
      </c>
      <c r="O129" s="63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3" t="s">
        <v>128</v>
      </c>
      <c r="AT129" s="183" t="s">
        <v>123</v>
      </c>
      <c r="AU129" s="183" t="s">
        <v>82</v>
      </c>
      <c r="AY129" s="16" t="s">
        <v>121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6" t="s">
        <v>79</v>
      </c>
      <c r="BK129" s="184">
        <f>ROUND(I129*H129,2)</f>
        <v>0</v>
      </c>
      <c r="BL129" s="16" t="s">
        <v>128</v>
      </c>
      <c r="BM129" s="183" t="s">
        <v>191</v>
      </c>
    </row>
    <row r="130" spans="1:65" s="2" customFormat="1" ht="19.5">
      <c r="A130" s="33"/>
      <c r="B130" s="34"/>
      <c r="C130" s="35"/>
      <c r="D130" s="185" t="s">
        <v>130</v>
      </c>
      <c r="E130" s="35"/>
      <c r="F130" s="186" t="s">
        <v>192</v>
      </c>
      <c r="G130" s="35"/>
      <c r="H130" s="35"/>
      <c r="I130" s="187"/>
      <c r="J130" s="35"/>
      <c r="K130" s="35"/>
      <c r="L130" s="38"/>
      <c r="M130" s="188"/>
      <c r="N130" s="189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130</v>
      </c>
      <c r="AU130" s="16" t="s">
        <v>82</v>
      </c>
    </row>
    <row r="131" spans="1:65" s="2" customFormat="1" ht="11.25">
      <c r="A131" s="33"/>
      <c r="B131" s="34"/>
      <c r="C131" s="35"/>
      <c r="D131" s="190" t="s">
        <v>132</v>
      </c>
      <c r="E131" s="35"/>
      <c r="F131" s="191" t="s">
        <v>193</v>
      </c>
      <c r="G131" s="35"/>
      <c r="H131" s="35"/>
      <c r="I131" s="187"/>
      <c r="J131" s="35"/>
      <c r="K131" s="35"/>
      <c r="L131" s="38"/>
      <c r="M131" s="188"/>
      <c r="N131" s="189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132</v>
      </c>
      <c r="AU131" s="16" t="s">
        <v>82</v>
      </c>
    </row>
    <row r="132" spans="1:65" s="13" customFormat="1" ht="11.25">
      <c r="B132" s="193"/>
      <c r="C132" s="194"/>
      <c r="D132" s="185" t="s">
        <v>136</v>
      </c>
      <c r="E132" s="195" t="s">
        <v>19</v>
      </c>
      <c r="F132" s="196" t="s">
        <v>187</v>
      </c>
      <c r="G132" s="194"/>
      <c r="H132" s="197">
        <v>11.88</v>
      </c>
      <c r="I132" s="198"/>
      <c r="J132" s="194"/>
      <c r="K132" s="194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136</v>
      </c>
      <c r="AU132" s="203" t="s">
        <v>82</v>
      </c>
      <c r="AV132" s="13" t="s">
        <v>82</v>
      </c>
      <c r="AW132" s="13" t="s">
        <v>33</v>
      </c>
      <c r="AX132" s="13" t="s">
        <v>79</v>
      </c>
      <c r="AY132" s="203" t="s">
        <v>121</v>
      </c>
    </row>
    <row r="133" spans="1:65" s="2" customFormat="1" ht="21.75" customHeight="1">
      <c r="A133" s="33"/>
      <c r="B133" s="34"/>
      <c r="C133" s="172" t="s">
        <v>194</v>
      </c>
      <c r="D133" s="172" t="s">
        <v>123</v>
      </c>
      <c r="E133" s="173" t="s">
        <v>195</v>
      </c>
      <c r="F133" s="174" t="s">
        <v>196</v>
      </c>
      <c r="G133" s="175" t="s">
        <v>155</v>
      </c>
      <c r="H133" s="176">
        <v>309.7</v>
      </c>
      <c r="I133" s="177"/>
      <c r="J133" s="178">
        <f>ROUND(I133*H133,2)</f>
        <v>0</v>
      </c>
      <c r="K133" s="174" t="s">
        <v>127</v>
      </c>
      <c r="L133" s="38"/>
      <c r="M133" s="179" t="s">
        <v>19</v>
      </c>
      <c r="N133" s="180" t="s">
        <v>42</v>
      </c>
      <c r="O133" s="63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3" t="s">
        <v>128</v>
      </c>
      <c r="AT133" s="183" t="s">
        <v>123</v>
      </c>
      <c r="AU133" s="183" t="s">
        <v>82</v>
      </c>
      <c r="AY133" s="16" t="s">
        <v>121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6" t="s">
        <v>79</v>
      </c>
      <c r="BK133" s="184">
        <f>ROUND(I133*H133,2)</f>
        <v>0</v>
      </c>
      <c r="BL133" s="16" t="s">
        <v>128</v>
      </c>
      <c r="BM133" s="183" t="s">
        <v>197</v>
      </c>
    </row>
    <row r="134" spans="1:65" s="2" customFormat="1" ht="19.5">
      <c r="A134" s="33"/>
      <c r="B134" s="34"/>
      <c r="C134" s="35"/>
      <c r="D134" s="185" t="s">
        <v>130</v>
      </c>
      <c r="E134" s="35"/>
      <c r="F134" s="186" t="s">
        <v>198</v>
      </c>
      <c r="G134" s="35"/>
      <c r="H134" s="35"/>
      <c r="I134" s="187"/>
      <c r="J134" s="35"/>
      <c r="K134" s="35"/>
      <c r="L134" s="38"/>
      <c r="M134" s="188"/>
      <c r="N134" s="189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130</v>
      </c>
      <c r="AU134" s="16" t="s">
        <v>82</v>
      </c>
    </row>
    <row r="135" spans="1:65" s="2" customFormat="1" ht="11.25">
      <c r="A135" s="33"/>
      <c r="B135" s="34"/>
      <c r="C135" s="35"/>
      <c r="D135" s="190" t="s">
        <v>132</v>
      </c>
      <c r="E135" s="35"/>
      <c r="F135" s="191" t="s">
        <v>199</v>
      </c>
      <c r="G135" s="35"/>
      <c r="H135" s="35"/>
      <c r="I135" s="187"/>
      <c r="J135" s="35"/>
      <c r="K135" s="35"/>
      <c r="L135" s="38"/>
      <c r="M135" s="188"/>
      <c r="N135" s="189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132</v>
      </c>
      <c r="AU135" s="16" t="s">
        <v>82</v>
      </c>
    </row>
    <row r="136" spans="1:65" s="13" customFormat="1" ht="11.25">
      <c r="B136" s="193"/>
      <c r="C136" s="194"/>
      <c r="D136" s="185" t="s">
        <v>136</v>
      </c>
      <c r="E136" s="195" t="s">
        <v>19</v>
      </c>
      <c r="F136" s="196" t="s">
        <v>200</v>
      </c>
      <c r="G136" s="194"/>
      <c r="H136" s="197">
        <v>309.7</v>
      </c>
      <c r="I136" s="198"/>
      <c r="J136" s="194"/>
      <c r="K136" s="194"/>
      <c r="L136" s="199"/>
      <c r="M136" s="200"/>
      <c r="N136" s="201"/>
      <c r="O136" s="201"/>
      <c r="P136" s="201"/>
      <c r="Q136" s="201"/>
      <c r="R136" s="201"/>
      <c r="S136" s="201"/>
      <c r="T136" s="202"/>
      <c r="AT136" s="203" t="s">
        <v>136</v>
      </c>
      <c r="AU136" s="203" t="s">
        <v>82</v>
      </c>
      <c r="AV136" s="13" t="s">
        <v>82</v>
      </c>
      <c r="AW136" s="13" t="s">
        <v>33</v>
      </c>
      <c r="AX136" s="13" t="s">
        <v>79</v>
      </c>
      <c r="AY136" s="203" t="s">
        <v>121</v>
      </c>
    </row>
    <row r="137" spans="1:65" s="2" customFormat="1" ht="24.2" customHeight="1">
      <c r="A137" s="33"/>
      <c r="B137" s="34"/>
      <c r="C137" s="172" t="s">
        <v>201</v>
      </c>
      <c r="D137" s="172" t="s">
        <v>123</v>
      </c>
      <c r="E137" s="173" t="s">
        <v>202</v>
      </c>
      <c r="F137" s="174" t="s">
        <v>203</v>
      </c>
      <c r="G137" s="175" t="s">
        <v>155</v>
      </c>
      <c r="H137" s="176">
        <v>4026.1</v>
      </c>
      <c r="I137" s="177"/>
      <c r="J137" s="178">
        <f>ROUND(I137*H137,2)</f>
        <v>0</v>
      </c>
      <c r="K137" s="174" t="s">
        <v>127</v>
      </c>
      <c r="L137" s="38"/>
      <c r="M137" s="179" t="s">
        <v>19</v>
      </c>
      <c r="N137" s="180" t="s">
        <v>42</v>
      </c>
      <c r="O137" s="63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3" t="s">
        <v>128</v>
      </c>
      <c r="AT137" s="183" t="s">
        <v>123</v>
      </c>
      <c r="AU137" s="183" t="s">
        <v>82</v>
      </c>
      <c r="AY137" s="16" t="s">
        <v>121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6" t="s">
        <v>79</v>
      </c>
      <c r="BK137" s="184">
        <f>ROUND(I137*H137,2)</f>
        <v>0</v>
      </c>
      <c r="BL137" s="16" t="s">
        <v>128</v>
      </c>
      <c r="BM137" s="183" t="s">
        <v>204</v>
      </c>
    </row>
    <row r="138" spans="1:65" s="2" customFormat="1" ht="19.5">
      <c r="A138" s="33"/>
      <c r="B138" s="34"/>
      <c r="C138" s="35"/>
      <c r="D138" s="185" t="s">
        <v>130</v>
      </c>
      <c r="E138" s="35"/>
      <c r="F138" s="186" t="s">
        <v>205</v>
      </c>
      <c r="G138" s="35"/>
      <c r="H138" s="35"/>
      <c r="I138" s="187"/>
      <c r="J138" s="35"/>
      <c r="K138" s="35"/>
      <c r="L138" s="38"/>
      <c r="M138" s="188"/>
      <c r="N138" s="189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130</v>
      </c>
      <c r="AU138" s="16" t="s">
        <v>82</v>
      </c>
    </row>
    <row r="139" spans="1:65" s="2" customFormat="1" ht="11.25">
      <c r="A139" s="33"/>
      <c r="B139" s="34"/>
      <c r="C139" s="35"/>
      <c r="D139" s="190" t="s">
        <v>132</v>
      </c>
      <c r="E139" s="35"/>
      <c r="F139" s="191" t="s">
        <v>206</v>
      </c>
      <c r="G139" s="35"/>
      <c r="H139" s="35"/>
      <c r="I139" s="187"/>
      <c r="J139" s="35"/>
      <c r="K139" s="35"/>
      <c r="L139" s="38"/>
      <c r="M139" s="188"/>
      <c r="N139" s="189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132</v>
      </c>
      <c r="AU139" s="16" t="s">
        <v>82</v>
      </c>
    </row>
    <row r="140" spans="1:65" s="13" customFormat="1" ht="11.25">
      <c r="B140" s="193"/>
      <c r="C140" s="194"/>
      <c r="D140" s="185" t="s">
        <v>136</v>
      </c>
      <c r="E140" s="195" t="s">
        <v>19</v>
      </c>
      <c r="F140" s="196" t="s">
        <v>207</v>
      </c>
      <c r="G140" s="194"/>
      <c r="H140" s="197">
        <v>4026.1</v>
      </c>
      <c r="I140" s="198"/>
      <c r="J140" s="194"/>
      <c r="K140" s="194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136</v>
      </c>
      <c r="AU140" s="203" t="s">
        <v>82</v>
      </c>
      <c r="AV140" s="13" t="s">
        <v>82</v>
      </c>
      <c r="AW140" s="13" t="s">
        <v>33</v>
      </c>
      <c r="AX140" s="13" t="s">
        <v>79</v>
      </c>
      <c r="AY140" s="203" t="s">
        <v>121</v>
      </c>
    </row>
    <row r="141" spans="1:65" s="2" customFormat="1" ht="16.5" customHeight="1">
      <c r="A141" s="33"/>
      <c r="B141" s="34"/>
      <c r="C141" s="172" t="s">
        <v>208</v>
      </c>
      <c r="D141" s="172" t="s">
        <v>123</v>
      </c>
      <c r="E141" s="173" t="s">
        <v>209</v>
      </c>
      <c r="F141" s="174" t="s">
        <v>210</v>
      </c>
      <c r="G141" s="175" t="s">
        <v>155</v>
      </c>
      <c r="H141" s="176">
        <v>75.099999999999994</v>
      </c>
      <c r="I141" s="177"/>
      <c r="J141" s="178">
        <f>ROUND(I141*H141,2)</f>
        <v>0</v>
      </c>
      <c r="K141" s="174" t="s">
        <v>127</v>
      </c>
      <c r="L141" s="38"/>
      <c r="M141" s="179" t="s">
        <v>19</v>
      </c>
      <c r="N141" s="180" t="s">
        <v>42</v>
      </c>
      <c r="O141" s="63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3" t="s">
        <v>128</v>
      </c>
      <c r="AT141" s="183" t="s">
        <v>123</v>
      </c>
      <c r="AU141" s="183" t="s">
        <v>82</v>
      </c>
      <c r="AY141" s="16" t="s">
        <v>121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6" t="s">
        <v>79</v>
      </c>
      <c r="BK141" s="184">
        <f>ROUND(I141*H141,2)</f>
        <v>0</v>
      </c>
      <c r="BL141" s="16" t="s">
        <v>128</v>
      </c>
      <c r="BM141" s="183" t="s">
        <v>211</v>
      </c>
    </row>
    <row r="142" spans="1:65" s="2" customFormat="1" ht="19.5">
      <c r="A142" s="33"/>
      <c r="B142" s="34"/>
      <c r="C142" s="35"/>
      <c r="D142" s="185" t="s">
        <v>130</v>
      </c>
      <c r="E142" s="35"/>
      <c r="F142" s="186" t="s">
        <v>212</v>
      </c>
      <c r="G142" s="35"/>
      <c r="H142" s="35"/>
      <c r="I142" s="187"/>
      <c r="J142" s="35"/>
      <c r="K142" s="35"/>
      <c r="L142" s="38"/>
      <c r="M142" s="188"/>
      <c r="N142" s="189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130</v>
      </c>
      <c r="AU142" s="16" t="s">
        <v>82</v>
      </c>
    </row>
    <row r="143" spans="1:65" s="2" customFormat="1" ht="11.25">
      <c r="A143" s="33"/>
      <c r="B143" s="34"/>
      <c r="C143" s="35"/>
      <c r="D143" s="190" t="s">
        <v>132</v>
      </c>
      <c r="E143" s="35"/>
      <c r="F143" s="191" t="s">
        <v>213</v>
      </c>
      <c r="G143" s="35"/>
      <c r="H143" s="35"/>
      <c r="I143" s="187"/>
      <c r="J143" s="35"/>
      <c r="K143" s="35"/>
      <c r="L143" s="38"/>
      <c r="M143" s="188"/>
      <c r="N143" s="189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132</v>
      </c>
      <c r="AU143" s="16" t="s">
        <v>82</v>
      </c>
    </row>
    <row r="144" spans="1:65" s="13" customFormat="1" ht="11.25">
      <c r="B144" s="193"/>
      <c r="C144" s="194"/>
      <c r="D144" s="185" t="s">
        <v>136</v>
      </c>
      <c r="E144" s="195" t="s">
        <v>19</v>
      </c>
      <c r="F144" s="196" t="s">
        <v>214</v>
      </c>
      <c r="G144" s="194"/>
      <c r="H144" s="197">
        <v>3.4</v>
      </c>
      <c r="I144" s="198"/>
      <c r="J144" s="194"/>
      <c r="K144" s="194"/>
      <c r="L144" s="199"/>
      <c r="M144" s="200"/>
      <c r="N144" s="201"/>
      <c r="O144" s="201"/>
      <c r="P144" s="201"/>
      <c r="Q144" s="201"/>
      <c r="R144" s="201"/>
      <c r="S144" s="201"/>
      <c r="T144" s="202"/>
      <c r="AT144" s="203" t="s">
        <v>136</v>
      </c>
      <c r="AU144" s="203" t="s">
        <v>82</v>
      </c>
      <c r="AV144" s="13" t="s">
        <v>82</v>
      </c>
      <c r="AW144" s="13" t="s">
        <v>33</v>
      </c>
      <c r="AX144" s="13" t="s">
        <v>71</v>
      </c>
      <c r="AY144" s="203" t="s">
        <v>121</v>
      </c>
    </row>
    <row r="145" spans="1:65" s="13" customFormat="1" ht="11.25">
      <c r="B145" s="193"/>
      <c r="C145" s="194"/>
      <c r="D145" s="185" t="s">
        <v>136</v>
      </c>
      <c r="E145" s="195" t="s">
        <v>19</v>
      </c>
      <c r="F145" s="196" t="s">
        <v>215</v>
      </c>
      <c r="G145" s="194"/>
      <c r="H145" s="197">
        <v>71.7</v>
      </c>
      <c r="I145" s="198"/>
      <c r="J145" s="194"/>
      <c r="K145" s="194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136</v>
      </c>
      <c r="AU145" s="203" t="s">
        <v>82</v>
      </c>
      <c r="AV145" s="13" t="s">
        <v>82</v>
      </c>
      <c r="AW145" s="13" t="s">
        <v>33</v>
      </c>
      <c r="AX145" s="13" t="s">
        <v>71</v>
      </c>
      <c r="AY145" s="203" t="s">
        <v>121</v>
      </c>
    </row>
    <row r="146" spans="1:65" s="2" customFormat="1" ht="16.5" customHeight="1">
      <c r="A146" s="33"/>
      <c r="B146" s="34"/>
      <c r="C146" s="172" t="s">
        <v>216</v>
      </c>
      <c r="D146" s="172" t="s">
        <v>123</v>
      </c>
      <c r="E146" s="173" t="s">
        <v>217</v>
      </c>
      <c r="F146" s="174" t="s">
        <v>218</v>
      </c>
      <c r="G146" s="175" t="s">
        <v>219</v>
      </c>
      <c r="H146" s="176">
        <v>557.46</v>
      </c>
      <c r="I146" s="177"/>
      <c r="J146" s="178">
        <f>ROUND(I146*H146,2)</f>
        <v>0</v>
      </c>
      <c r="K146" s="174" t="s">
        <v>127</v>
      </c>
      <c r="L146" s="38"/>
      <c r="M146" s="179" t="s">
        <v>19</v>
      </c>
      <c r="N146" s="180" t="s">
        <v>42</v>
      </c>
      <c r="O146" s="63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3" t="s">
        <v>128</v>
      </c>
      <c r="AT146" s="183" t="s">
        <v>123</v>
      </c>
      <c r="AU146" s="183" t="s">
        <v>82</v>
      </c>
      <c r="AY146" s="16" t="s">
        <v>121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6" t="s">
        <v>79</v>
      </c>
      <c r="BK146" s="184">
        <f>ROUND(I146*H146,2)</f>
        <v>0</v>
      </c>
      <c r="BL146" s="16" t="s">
        <v>128</v>
      </c>
      <c r="BM146" s="183" t="s">
        <v>220</v>
      </c>
    </row>
    <row r="147" spans="1:65" s="2" customFormat="1" ht="19.5">
      <c r="A147" s="33"/>
      <c r="B147" s="34"/>
      <c r="C147" s="35"/>
      <c r="D147" s="185" t="s">
        <v>130</v>
      </c>
      <c r="E147" s="35"/>
      <c r="F147" s="186" t="s">
        <v>221</v>
      </c>
      <c r="G147" s="35"/>
      <c r="H147" s="35"/>
      <c r="I147" s="187"/>
      <c r="J147" s="35"/>
      <c r="K147" s="35"/>
      <c r="L147" s="38"/>
      <c r="M147" s="188"/>
      <c r="N147" s="189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130</v>
      </c>
      <c r="AU147" s="16" t="s">
        <v>82</v>
      </c>
    </row>
    <row r="148" spans="1:65" s="2" customFormat="1" ht="11.25">
      <c r="A148" s="33"/>
      <c r="B148" s="34"/>
      <c r="C148" s="35"/>
      <c r="D148" s="190" t="s">
        <v>132</v>
      </c>
      <c r="E148" s="35"/>
      <c r="F148" s="191" t="s">
        <v>222</v>
      </c>
      <c r="G148" s="35"/>
      <c r="H148" s="35"/>
      <c r="I148" s="187"/>
      <c r="J148" s="35"/>
      <c r="K148" s="35"/>
      <c r="L148" s="38"/>
      <c r="M148" s="188"/>
      <c r="N148" s="189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132</v>
      </c>
      <c r="AU148" s="16" t="s">
        <v>82</v>
      </c>
    </row>
    <row r="149" spans="1:65" s="13" customFormat="1" ht="11.25">
      <c r="B149" s="193"/>
      <c r="C149" s="194"/>
      <c r="D149" s="185" t="s">
        <v>136</v>
      </c>
      <c r="E149" s="195" t="s">
        <v>19</v>
      </c>
      <c r="F149" s="196" t="s">
        <v>223</v>
      </c>
      <c r="G149" s="194"/>
      <c r="H149" s="197">
        <v>557.46</v>
      </c>
      <c r="I149" s="198"/>
      <c r="J149" s="194"/>
      <c r="K149" s="194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136</v>
      </c>
      <c r="AU149" s="203" t="s">
        <v>82</v>
      </c>
      <c r="AV149" s="13" t="s">
        <v>82</v>
      </c>
      <c r="AW149" s="13" t="s">
        <v>33</v>
      </c>
      <c r="AX149" s="13" t="s">
        <v>79</v>
      </c>
      <c r="AY149" s="203" t="s">
        <v>121</v>
      </c>
    </row>
    <row r="150" spans="1:65" s="2" customFormat="1" ht="16.5" customHeight="1">
      <c r="A150" s="33"/>
      <c r="B150" s="34"/>
      <c r="C150" s="172" t="s">
        <v>224</v>
      </c>
      <c r="D150" s="172" t="s">
        <v>123</v>
      </c>
      <c r="E150" s="173" t="s">
        <v>225</v>
      </c>
      <c r="F150" s="174" t="s">
        <v>226</v>
      </c>
      <c r="G150" s="175" t="s">
        <v>155</v>
      </c>
      <c r="H150" s="176">
        <v>309.7</v>
      </c>
      <c r="I150" s="177"/>
      <c r="J150" s="178">
        <f>ROUND(I150*H150,2)</f>
        <v>0</v>
      </c>
      <c r="K150" s="174" t="s">
        <v>127</v>
      </c>
      <c r="L150" s="38"/>
      <c r="M150" s="179" t="s">
        <v>19</v>
      </c>
      <c r="N150" s="180" t="s">
        <v>42</v>
      </c>
      <c r="O150" s="63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3" t="s">
        <v>128</v>
      </c>
      <c r="AT150" s="183" t="s">
        <v>123</v>
      </c>
      <c r="AU150" s="183" t="s">
        <v>82</v>
      </c>
      <c r="AY150" s="16" t="s">
        <v>121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6" t="s">
        <v>79</v>
      </c>
      <c r="BK150" s="184">
        <f>ROUND(I150*H150,2)</f>
        <v>0</v>
      </c>
      <c r="BL150" s="16" t="s">
        <v>128</v>
      </c>
      <c r="BM150" s="183" t="s">
        <v>227</v>
      </c>
    </row>
    <row r="151" spans="1:65" s="2" customFormat="1" ht="11.25">
      <c r="A151" s="33"/>
      <c r="B151" s="34"/>
      <c r="C151" s="35"/>
      <c r="D151" s="185" t="s">
        <v>130</v>
      </c>
      <c r="E151" s="35"/>
      <c r="F151" s="186" t="s">
        <v>228</v>
      </c>
      <c r="G151" s="35"/>
      <c r="H151" s="35"/>
      <c r="I151" s="187"/>
      <c r="J151" s="35"/>
      <c r="K151" s="35"/>
      <c r="L151" s="38"/>
      <c r="M151" s="188"/>
      <c r="N151" s="189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130</v>
      </c>
      <c r="AU151" s="16" t="s">
        <v>82</v>
      </c>
    </row>
    <row r="152" spans="1:65" s="2" customFormat="1" ht="11.25">
      <c r="A152" s="33"/>
      <c r="B152" s="34"/>
      <c r="C152" s="35"/>
      <c r="D152" s="190" t="s">
        <v>132</v>
      </c>
      <c r="E152" s="35"/>
      <c r="F152" s="191" t="s">
        <v>229</v>
      </c>
      <c r="G152" s="35"/>
      <c r="H152" s="35"/>
      <c r="I152" s="187"/>
      <c r="J152" s="35"/>
      <c r="K152" s="35"/>
      <c r="L152" s="38"/>
      <c r="M152" s="188"/>
      <c r="N152" s="189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132</v>
      </c>
      <c r="AU152" s="16" t="s">
        <v>82</v>
      </c>
    </row>
    <row r="153" spans="1:65" s="13" customFormat="1" ht="11.25">
      <c r="B153" s="193"/>
      <c r="C153" s="194"/>
      <c r="D153" s="185" t="s">
        <v>136</v>
      </c>
      <c r="E153" s="195" t="s">
        <v>19</v>
      </c>
      <c r="F153" s="196" t="s">
        <v>230</v>
      </c>
      <c r="G153" s="194"/>
      <c r="H153" s="197">
        <v>309.7</v>
      </c>
      <c r="I153" s="198"/>
      <c r="J153" s="194"/>
      <c r="K153" s="194"/>
      <c r="L153" s="199"/>
      <c r="M153" s="200"/>
      <c r="N153" s="201"/>
      <c r="O153" s="201"/>
      <c r="P153" s="201"/>
      <c r="Q153" s="201"/>
      <c r="R153" s="201"/>
      <c r="S153" s="201"/>
      <c r="T153" s="202"/>
      <c r="AT153" s="203" t="s">
        <v>136</v>
      </c>
      <c r="AU153" s="203" t="s">
        <v>82</v>
      </c>
      <c r="AV153" s="13" t="s">
        <v>82</v>
      </c>
      <c r="AW153" s="13" t="s">
        <v>33</v>
      </c>
      <c r="AX153" s="13" t="s">
        <v>79</v>
      </c>
      <c r="AY153" s="203" t="s">
        <v>121</v>
      </c>
    </row>
    <row r="154" spans="1:65" s="2" customFormat="1" ht="16.5" customHeight="1">
      <c r="A154" s="33"/>
      <c r="B154" s="34"/>
      <c r="C154" s="172" t="s">
        <v>8</v>
      </c>
      <c r="D154" s="172" t="s">
        <v>123</v>
      </c>
      <c r="E154" s="173" t="s">
        <v>231</v>
      </c>
      <c r="F154" s="174" t="s">
        <v>232</v>
      </c>
      <c r="G154" s="175" t="s">
        <v>155</v>
      </c>
      <c r="H154" s="176">
        <v>3.96</v>
      </c>
      <c r="I154" s="177"/>
      <c r="J154" s="178">
        <f>ROUND(I154*H154,2)</f>
        <v>0</v>
      </c>
      <c r="K154" s="174" t="s">
        <v>127</v>
      </c>
      <c r="L154" s="38"/>
      <c r="M154" s="179" t="s">
        <v>19</v>
      </c>
      <c r="N154" s="180" t="s">
        <v>42</v>
      </c>
      <c r="O154" s="63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3" t="s">
        <v>128</v>
      </c>
      <c r="AT154" s="183" t="s">
        <v>123</v>
      </c>
      <c r="AU154" s="183" t="s">
        <v>82</v>
      </c>
      <c r="AY154" s="16" t="s">
        <v>121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6" t="s">
        <v>79</v>
      </c>
      <c r="BK154" s="184">
        <f>ROUND(I154*H154,2)</f>
        <v>0</v>
      </c>
      <c r="BL154" s="16" t="s">
        <v>128</v>
      </c>
      <c r="BM154" s="183" t="s">
        <v>233</v>
      </c>
    </row>
    <row r="155" spans="1:65" s="2" customFormat="1" ht="19.5">
      <c r="A155" s="33"/>
      <c r="B155" s="34"/>
      <c r="C155" s="35"/>
      <c r="D155" s="185" t="s">
        <v>130</v>
      </c>
      <c r="E155" s="35"/>
      <c r="F155" s="186" t="s">
        <v>234</v>
      </c>
      <c r="G155" s="35"/>
      <c r="H155" s="35"/>
      <c r="I155" s="187"/>
      <c r="J155" s="35"/>
      <c r="K155" s="35"/>
      <c r="L155" s="38"/>
      <c r="M155" s="188"/>
      <c r="N155" s="189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130</v>
      </c>
      <c r="AU155" s="16" t="s">
        <v>82</v>
      </c>
    </row>
    <row r="156" spans="1:65" s="2" customFormat="1" ht="11.25">
      <c r="A156" s="33"/>
      <c r="B156" s="34"/>
      <c r="C156" s="35"/>
      <c r="D156" s="190" t="s">
        <v>132</v>
      </c>
      <c r="E156" s="35"/>
      <c r="F156" s="191" t="s">
        <v>235</v>
      </c>
      <c r="G156" s="35"/>
      <c r="H156" s="35"/>
      <c r="I156" s="187"/>
      <c r="J156" s="35"/>
      <c r="K156" s="35"/>
      <c r="L156" s="38"/>
      <c r="M156" s="188"/>
      <c r="N156" s="189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132</v>
      </c>
      <c r="AU156" s="16" t="s">
        <v>82</v>
      </c>
    </row>
    <row r="157" spans="1:65" s="13" customFormat="1" ht="11.25">
      <c r="B157" s="193"/>
      <c r="C157" s="194"/>
      <c r="D157" s="185" t="s">
        <v>136</v>
      </c>
      <c r="E157" s="195" t="s">
        <v>19</v>
      </c>
      <c r="F157" s="196" t="s">
        <v>236</v>
      </c>
      <c r="G157" s="194"/>
      <c r="H157" s="197">
        <v>3.96</v>
      </c>
      <c r="I157" s="198"/>
      <c r="J157" s="194"/>
      <c r="K157" s="194"/>
      <c r="L157" s="199"/>
      <c r="M157" s="200"/>
      <c r="N157" s="201"/>
      <c r="O157" s="201"/>
      <c r="P157" s="201"/>
      <c r="Q157" s="201"/>
      <c r="R157" s="201"/>
      <c r="S157" s="201"/>
      <c r="T157" s="202"/>
      <c r="AT157" s="203" t="s">
        <v>136</v>
      </c>
      <c r="AU157" s="203" t="s">
        <v>82</v>
      </c>
      <c r="AV157" s="13" t="s">
        <v>82</v>
      </c>
      <c r="AW157" s="13" t="s">
        <v>33</v>
      </c>
      <c r="AX157" s="13" t="s">
        <v>79</v>
      </c>
      <c r="AY157" s="203" t="s">
        <v>121</v>
      </c>
    </row>
    <row r="158" spans="1:65" s="2" customFormat="1" ht="16.5" customHeight="1">
      <c r="A158" s="33"/>
      <c r="B158" s="34"/>
      <c r="C158" s="204" t="s">
        <v>237</v>
      </c>
      <c r="D158" s="204" t="s">
        <v>238</v>
      </c>
      <c r="E158" s="205" t="s">
        <v>239</v>
      </c>
      <c r="F158" s="206" t="s">
        <v>240</v>
      </c>
      <c r="G158" s="207" t="s">
        <v>219</v>
      </c>
      <c r="H158" s="208">
        <v>6.7990000000000004</v>
      </c>
      <c r="I158" s="209"/>
      <c r="J158" s="210">
        <f>ROUND(I158*H158,2)</f>
        <v>0</v>
      </c>
      <c r="K158" s="206" t="s">
        <v>127</v>
      </c>
      <c r="L158" s="211"/>
      <c r="M158" s="212" t="s">
        <v>19</v>
      </c>
      <c r="N158" s="213" t="s">
        <v>42</v>
      </c>
      <c r="O158" s="63"/>
      <c r="P158" s="181">
        <f>O158*H158</f>
        <v>0</v>
      </c>
      <c r="Q158" s="181">
        <v>1</v>
      </c>
      <c r="R158" s="181">
        <f>Q158*H158</f>
        <v>6.7990000000000004</v>
      </c>
      <c r="S158" s="181">
        <v>0</v>
      </c>
      <c r="T158" s="18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3" t="s">
        <v>181</v>
      </c>
      <c r="AT158" s="183" t="s">
        <v>238</v>
      </c>
      <c r="AU158" s="183" t="s">
        <v>82</v>
      </c>
      <c r="AY158" s="16" t="s">
        <v>121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6" t="s">
        <v>79</v>
      </c>
      <c r="BK158" s="184">
        <f>ROUND(I158*H158,2)</f>
        <v>0</v>
      </c>
      <c r="BL158" s="16" t="s">
        <v>128</v>
      </c>
      <c r="BM158" s="183" t="s">
        <v>241</v>
      </c>
    </row>
    <row r="159" spans="1:65" s="2" customFormat="1" ht="11.25">
      <c r="A159" s="33"/>
      <c r="B159" s="34"/>
      <c r="C159" s="35"/>
      <c r="D159" s="185" t="s">
        <v>130</v>
      </c>
      <c r="E159" s="35"/>
      <c r="F159" s="186" t="s">
        <v>240</v>
      </c>
      <c r="G159" s="35"/>
      <c r="H159" s="35"/>
      <c r="I159" s="187"/>
      <c r="J159" s="35"/>
      <c r="K159" s="35"/>
      <c r="L159" s="38"/>
      <c r="M159" s="188"/>
      <c r="N159" s="189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130</v>
      </c>
      <c r="AU159" s="16" t="s">
        <v>82</v>
      </c>
    </row>
    <row r="160" spans="1:65" s="13" customFormat="1" ht="11.25">
      <c r="B160" s="193"/>
      <c r="C160" s="194"/>
      <c r="D160" s="185" t="s">
        <v>136</v>
      </c>
      <c r="E160" s="195" t="s">
        <v>19</v>
      </c>
      <c r="F160" s="196" t="s">
        <v>242</v>
      </c>
      <c r="G160" s="194"/>
      <c r="H160" s="197">
        <v>6.7990000000000004</v>
      </c>
      <c r="I160" s="198"/>
      <c r="J160" s="194"/>
      <c r="K160" s="194"/>
      <c r="L160" s="199"/>
      <c r="M160" s="200"/>
      <c r="N160" s="201"/>
      <c r="O160" s="201"/>
      <c r="P160" s="201"/>
      <c r="Q160" s="201"/>
      <c r="R160" s="201"/>
      <c r="S160" s="201"/>
      <c r="T160" s="202"/>
      <c r="AT160" s="203" t="s">
        <v>136</v>
      </c>
      <c r="AU160" s="203" t="s">
        <v>82</v>
      </c>
      <c r="AV160" s="13" t="s">
        <v>82</v>
      </c>
      <c r="AW160" s="13" t="s">
        <v>33</v>
      </c>
      <c r="AX160" s="13" t="s">
        <v>79</v>
      </c>
      <c r="AY160" s="203" t="s">
        <v>121</v>
      </c>
    </row>
    <row r="161" spans="1:65" s="2" customFormat="1" ht="16.5" customHeight="1">
      <c r="A161" s="33"/>
      <c r="B161" s="34"/>
      <c r="C161" s="172" t="s">
        <v>243</v>
      </c>
      <c r="D161" s="172" t="s">
        <v>123</v>
      </c>
      <c r="E161" s="173" t="s">
        <v>244</v>
      </c>
      <c r="F161" s="174" t="s">
        <v>245</v>
      </c>
      <c r="G161" s="175" t="s">
        <v>155</v>
      </c>
      <c r="H161" s="176">
        <v>3.96</v>
      </c>
      <c r="I161" s="177"/>
      <c r="J161" s="178">
        <f>ROUND(I161*H161,2)</f>
        <v>0</v>
      </c>
      <c r="K161" s="174" t="s">
        <v>127</v>
      </c>
      <c r="L161" s="38"/>
      <c r="M161" s="179" t="s">
        <v>19</v>
      </c>
      <c r="N161" s="180" t="s">
        <v>42</v>
      </c>
      <c r="O161" s="63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3" t="s">
        <v>128</v>
      </c>
      <c r="AT161" s="183" t="s">
        <v>123</v>
      </c>
      <c r="AU161" s="183" t="s">
        <v>82</v>
      </c>
      <c r="AY161" s="16" t="s">
        <v>121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6" t="s">
        <v>79</v>
      </c>
      <c r="BK161" s="184">
        <f>ROUND(I161*H161,2)</f>
        <v>0</v>
      </c>
      <c r="BL161" s="16" t="s">
        <v>128</v>
      </c>
      <c r="BM161" s="183" t="s">
        <v>246</v>
      </c>
    </row>
    <row r="162" spans="1:65" s="2" customFormat="1" ht="19.5">
      <c r="A162" s="33"/>
      <c r="B162" s="34"/>
      <c r="C162" s="35"/>
      <c r="D162" s="185" t="s">
        <v>130</v>
      </c>
      <c r="E162" s="35"/>
      <c r="F162" s="186" t="s">
        <v>247</v>
      </c>
      <c r="G162" s="35"/>
      <c r="H162" s="35"/>
      <c r="I162" s="187"/>
      <c r="J162" s="35"/>
      <c r="K162" s="35"/>
      <c r="L162" s="38"/>
      <c r="M162" s="188"/>
      <c r="N162" s="189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130</v>
      </c>
      <c r="AU162" s="16" t="s">
        <v>82</v>
      </c>
    </row>
    <row r="163" spans="1:65" s="2" customFormat="1" ht="11.25">
      <c r="A163" s="33"/>
      <c r="B163" s="34"/>
      <c r="C163" s="35"/>
      <c r="D163" s="190" t="s">
        <v>132</v>
      </c>
      <c r="E163" s="35"/>
      <c r="F163" s="191" t="s">
        <v>248</v>
      </c>
      <c r="G163" s="35"/>
      <c r="H163" s="35"/>
      <c r="I163" s="187"/>
      <c r="J163" s="35"/>
      <c r="K163" s="35"/>
      <c r="L163" s="38"/>
      <c r="M163" s="188"/>
      <c r="N163" s="189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132</v>
      </c>
      <c r="AU163" s="16" t="s">
        <v>82</v>
      </c>
    </row>
    <row r="164" spans="1:65" s="13" customFormat="1" ht="11.25">
      <c r="B164" s="193"/>
      <c r="C164" s="194"/>
      <c r="D164" s="185" t="s">
        <v>136</v>
      </c>
      <c r="E164" s="195" t="s">
        <v>19</v>
      </c>
      <c r="F164" s="196" t="s">
        <v>236</v>
      </c>
      <c r="G164" s="194"/>
      <c r="H164" s="197">
        <v>3.96</v>
      </c>
      <c r="I164" s="198"/>
      <c r="J164" s="194"/>
      <c r="K164" s="194"/>
      <c r="L164" s="199"/>
      <c r="M164" s="200"/>
      <c r="N164" s="201"/>
      <c r="O164" s="201"/>
      <c r="P164" s="201"/>
      <c r="Q164" s="201"/>
      <c r="R164" s="201"/>
      <c r="S164" s="201"/>
      <c r="T164" s="202"/>
      <c r="AT164" s="203" t="s">
        <v>136</v>
      </c>
      <c r="AU164" s="203" t="s">
        <v>82</v>
      </c>
      <c r="AV164" s="13" t="s">
        <v>82</v>
      </c>
      <c r="AW164" s="13" t="s">
        <v>33</v>
      </c>
      <c r="AX164" s="13" t="s">
        <v>79</v>
      </c>
      <c r="AY164" s="203" t="s">
        <v>121</v>
      </c>
    </row>
    <row r="165" spans="1:65" s="2" customFormat="1" ht="16.5" customHeight="1">
      <c r="A165" s="33"/>
      <c r="B165" s="34"/>
      <c r="C165" s="204" t="s">
        <v>249</v>
      </c>
      <c r="D165" s="204" t="s">
        <v>238</v>
      </c>
      <c r="E165" s="205" t="s">
        <v>250</v>
      </c>
      <c r="F165" s="206" t="s">
        <v>251</v>
      </c>
      <c r="G165" s="207" t="s">
        <v>219</v>
      </c>
      <c r="H165" s="208">
        <v>6.6790000000000003</v>
      </c>
      <c r="I165" s="209"/>
      <c r="J165" s="210">
        <f>ROUND(I165*H165,2)</f>
        <v>0</v>
      </c>
      <c r="K165" s="206" t="s">
        <v>127</v>
      </c>
      <c r="L165" s="211"/>
      <c r="M165" s="212" t="s">
        <v>19</v>
      </c>
      <c r="N165" s="213" t="s">
        <v>42</v>
      </c>
      <c r="O165" s="63"/>
      <c r="P165" s="181">
        <f>O165*H165</f>
        <v>0</v>
      </c>
      <c r="Q165" s="181">
        <v>1</v>
      </c>
      <c r="R165" s="181">
        <f>Q165*H165</f>
        <v>6.6790000000000003</v>
      </c>
      <c r="S165" s="181">
        <v>0</v>
      </c>
      <c r="T165" s="18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3" t="s">
        <v>181</v>
      </c>
      <c r="AT165" s="183" t="s">
        <v>238</v>
      </c>
      <c r="AU165" s="183" t="s">
        <v>82</v>
      </c>
      <c r="AY165" s="16" t="s">
        <v>121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6" t="s">
        <v>79</v>
      </c>
      <c r="BK165" s="184">
        <f>ROUND(I165*H165,2)</f>
        <v>0</v>
      </c>
      <c r="BL165" s="16" t="s">
        <v>128</v>
      </c>
      <c r="BM165" s="183" t="s">
        <v>252</v>
      </c>
    </row>
    <row r="166" spans="1:65" s="2" customFormat="1" ht="11.25">
      <c r="A166" s="33"/>
      <c r="B166" s="34"/>
      <c r="C166" s="35"/>
      <c r="D166" s="185" t="s">
        <v>130</v>
      </c>
      <c r="E166" s="35"/>
      <c r="F166" s="186" t="s">
        <v>251</v>
      </c>
      <c r="G166" s="35"/>
      <c r="H166" s="35"/>
      <c r="I166" s="187"/>
      <c r="J166" s="35"/>
      <c r="K166" s="35"/>
      <c r="L166" s="38"/>
      <c r="M166" s="188"/>
      <c r="N166" s="189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130</v>
      </c>
      <c r="AU166" s="16" t="s">
        <v>82</v>
      </c>
    </row>
    <row r="167" spans="1:65" s="13" customFormat="1" ht="11.25">
      <c r="B167" s="193"/>
      <c r="C167" s="194"/>
      <c r="D167" s="185" t="s">
        <v>136</v>
      </c>
      <c r="E167" s="195" t="s">
        <v>19</v>
      </c>
      <c r="F167" s="196" t="s">
        <v>253</v>
      </c>
      <c r="G167" s="194"/>
      <c r="H167" s="197">
        <v>6.6790000000000003</v>
      </c>
      <c r="I167" s="198"/>
      <c r="J167" s="194"/>
      <c r="K167" s="194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136</v>
      </c>
      <c r="AU167" s="203" t="s">
        <v>82</v>
      </c>
      <c r="AV167" s="13" t="s">
        <v>82</v>
      </c>
      <c r="AW167" s="13" t="s">
        <v>33</v>
      </c>
      <c r="AX167" s="13" t="s">
        <v>79</v>
      </c>
      <c r="AY167" s="203" t="s">
        <v>121</v>
      </c>
    </row>
    <row r="168" spans="1:65" s="2" customFormat="1" ht="21.75" customHeight="1">
      <c r="A168" s="33"/>
      <c r="B168" s="34"/>
      <c r="C168" s="172" t="s">
        <v>254</v>
      </c>
      <c r="D168" s="172" t="s">
        <v>123</v>
      </c>
      <c r="E168" s="173" t="s">
        <v>255</v>
      </c>
      <c r="F168" s="174" t="s">
        <v>256</v>
      </c>
      <c r="G168" s="175" t="s">
        <v>126</v>
      </c>
      <c r="H168" s="176">
        <v>1701</v>
      </c>
      <c r="I168" s="177"/>
      <c r="J168" s="178">
        <f>ROUND(I168*H168,2)</f>
        <v>0</v>
      </c>
      <c r="K168" s="174" t="s">
        <v>127</v>
      </c>
      <c r="L168" s="38"/>
      <c r="M168" s="179" t="s">
        <v>19</v>
      </c>
      <c r="N168" s="180" t="s">
        <v>42</v>
      </c>
      <c r="O168" s="63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3" t="s">
        <v>128</v>
      </c>
      <c r="AT168" s="183" t="s">
        <v>123</v>
      </c>
      <c r="AU168" s="183" t="s">
        <v>82</v>
      </c>
      <c r="AY168" s="16" t="s">
        <v>121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6" t="s">
        <v>79</v>
      </c>
      <c r="BK168" s="184">
        <f>ROUND(I168*H168,2)</f>
        <v>0</v>
      </c>
      <c r="BL168" s="16" t="s">
        <v>128</v>
      </c>
      <c r="BM168" s="183" t="s">
        <v>257</v>
      </c>
    </row>
    <row r="169" spans="1:65" s="2" customFormat="1" ht="11.25">
      <c r="A169" s="33"/>
      <c r="B169" s="34"/>
      <c r="C169" s="35"/>
      <c r="D169" s="185" t="s">
        <v>130</v>
      </c>
      <c r="E169" s="35"/>
      <c r="F169" s="186" t="s">
        <v>258</v>
      </c>
      <c r="G169" s="35"/>
      <c r="H169" s="35"/>
      <c r="I169" s="187"/>
      <c r="J169" s="35"/>
      <c r="K169" s="35"/>
      <c r="L169" s="38"/>
      <c r="M169" s="188"/>
      <c r="N169" s="189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130</v>
      </c>
      <c r="AU169" s="16" t="s">
        <v>82</v>
      </c>
    </row>
    <row r="170" spans="1:65" s="2" customFormat="1" ht="11.25">
      <c r="A170" s="33"/>
      <c r="B170" s="34"/>
      <c r="C170" s="35"/>
      <c r="D170" s="190" t="s">
        <v>132</v>
      </c>
      <c r="E170" s="35"/>
      <c r="F170" s="191" t="s">
        <v>259</v>
      </c>
      <c r="G170" s="35"/>
      <c r="H170" s="35"/>
      <c r="I170" s="187"/>
      <c r="J170" s="35"/>
      <c r="K170" s="35"/>
      <c r="L170" s="38"/>
      <c r="M170" s="188"/>
      <c r="N170" s="189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132</v>
      </c>
      <c r="AU170" s="16" t="s">
        <v>82</v>
      </c>
    </row>
    <row r="171" spans="1:65" s="2" customFormat="1" ht="19.5">
      <c r="A171" s="33"/>
      <c r="B171" s="34"/>
      <c r="C171" s="35"/>
      <c r="D171" s="185" t="s">
        <v>134</v>
      </c>
      <c r="E171" s="35"/>
      <c r="F171" s="192" t="s">
        <v>260</v>
      </c>
      <c r="G171" s="35"/>
      <c r="H171" s="35"/>
      <c r="I171" s="187"/>
      <c r="J171" s="35"/>
      <c r="K171" s="35"/>
      <c r="L171" s="38"/>
      <c r="M171" s="188"/>
      <c r="N171" s="189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134</v>
      </c>
      <c r="AU171" s="16" t="s">
        <v>82</v>
      </c>
    </row>
    <row r="172" spans="1:65" s="13" customFormat="1" ht="11.25">
      <c r="B172" s="193"/>
      <c r="C172" s="194"/>
      <c r="D172" s="185" t="s">
        <v>136</v>
      </c>
      <c r="E172" s="195" t="s">
        <v>19</v>
      </c>
      <c r="F172" s="196" t="s">
        <v>261</v>
      </c>
      <c r="G172" s="194"/>
      <c r="H172" s="197">
        <v>1701</v>
      </c>
      <c r="I172" s="198"/>
      <c r="J172" s="194"/>
      <c r="K172" s="194"/>
      <c r="L172" s="199"/>
      <c r="M172" s="200"/>
      <c r="N172" s="201"/>
      <c r="O172" s="201"/>
      <c r="P172" s="201"/>
      <c r="Q172" s="201"/>
      <c r="R172" s="201"/>
      <c r="S172" s="201"/>
      <c r="T172" s="202"/>
      <c r="AT172" s="203" t="s">
        <v>136</v>
      </c>
      <c r="AU172" s="203" t="s">
        <v>82</v>
      </c>
      <c r="AV172" s="13" t="s">
        <v>82</v>
      </c>
      <c r="AW172" s="13" t="s">
        <v>33</v>
      </c>
      <c r="AX172" s="13" t="s">
        <v>79</v>
      </c>
      <c r="AY172" s="203" t="s">
        <v>121</v>
      </c>
    </row>
    <row r="173" spans="1:65" s="2" customFormat="1" ht="16.5" customHeight="1">
      <c r="A173" s="33"/>
      <c r="B173" s="34"/>
      <c r="C173" s="172" t="s">
        <v>262</v>
      </c>
      <c r="D173" s="172" t="s">
        <v>123</v>
      </c>
      <c r="E173" s="173" t="s">
        <v>263</v>
      </c>
      <c r="F173" s="174" t="s">
        <v>264</v>
      </c>
      <c r="G173" s="175" t="s">
        <v>126</v>
      </c>
      <c r="H173" s="176">
        <v>451.26499999999999</v>
      </c>
      <c r="I173" s="177"/>
      <c r="J173" s="178">
        <f>ROUND(I173*H173,2)</f>
        <v>0</v>
      </c>
      <c r="K173" s="174" t="s">
        <v>127</v>
      </c>
      <c r="L173" s="38"/>
      <c r="M173" s="179" t="s">
        <v>19</v>
      </c>
      <c r="N173" s="180" t="s">
        <v>42</v>
      </c>
      <c r="O173" s="63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3" t="s">
        <v>128</v>
      </c>
      <c r="AT173" s="183" t="s">
        <v>123</v>
      </c>
      <c r="AU173" s="183" t="s">
        <v>82</v>
      </c>
      <c r="AY173" s="16" t="s">
        <v>121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6" t="s">
        <v>79</v>
      </c>
      <c r="BK173" s="184">
        <f>ROUND(I173*H173,2)</f>
        <v>0</v>
      </c>
      <c r="BL173" s="16" t="s">
        <v>128</v>
      </c>
      <c r="BM173" s="183" t="s">
        <v>265</v>
      </c>
    </row>
    <row r="174" spans="1:65" s="2" customFormat="1" ht="11.25">
      <c r="A174" s="33"/>
      <c r="B174" s="34"/>
      <c r="C174" s="35"/>
      <c r="D174" s="185" t="s">
        <v>130</v>
      </c>
      <c r="E174" s="35"/>
      <c r="F174" s="186" t="s">
        <v>266</v>
      </c>
      <c r="G174" s="35"/>
      <c r="H174" s="35"/>
      <c r="I174" s="187"/>
      <c r="J174" s="35"/>
      <c r="K174" s="35"/>
      <c r="L174" s="38"/>
      <c r="M174" s="188"/>
      <c r="N174" s="189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130</v>
      </c>
      <c r="AU174" s="16" t="s">
        <v>82</v>
      </c>
    </row>
    <row r="175" spans="1:65" s="2" customFormat="1" ht="11.25">
      <c r="A175" s="33"/>
      <c r="B175" s="34"/>
      <c r="C175" s="35"/>
      <c r="D175" s="190" t="s">
        <v>132</v>
      </c>
      <c r="E175" s="35"/>
      <c r="F175" s="191" t="s">
        <v>267</v>
      </c>
      <c r="G175" s="35"/>
      <c r="H175" s="35"/>
      <c r="I175" s="187"/>
      <c r="J175" s="35"/>
      <c r="K175" s="35"/>
      <c r="L175" s="38"/>
      <c r="M175" s="188"/>
      <c r="N175" s="189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132</v>
      </c>
      <c r="AU175" s="16" t="s">
        <v>82</v>
      </c>
    </row>
    <row r="176" spans="1:65" s="13" customFormat="1" ht="11.25">
      <c r="B176" s="193"/>
      <c r="C176" s="194"/>
      <c r="D176" s="185" t="s">
        <v>136</v>
      </c>
      <c r="E176" s="195" t="s">
        <v>19</v>
      </c>
      <c r="F176" s="196" t="s">
        <v>268</v>
      </c>
      <c r="G176" s="194"/>
      <c r="H176" s="197">
        <v>451.26499999999999</v>
      </c>
      <c r="I176" s="198"/>
      <c r="J176" s="194"/>
      <c r="K176" s="194"/>
      <c r="L176" s="199"/>
      <c r="M176" s="200"/>
      <c r="N176" s="201"/>
      <c r="O176" s="201"/>
      <c r="P176" s="201"/>
      <c r="Q176" s="201"/>
      <c r="R176" s="201"/>
      <c r="S176" s="201"/>
      <c r="T176" s="202"/>
      <c r="AT176" s="203" t="s">
        <v>136</v>
      </c>
      <c r="AU176" s="203" t="s">
        <v>82</v>
      </c>
      <c r="AV176" s="13" t="s">
        <v>82</v>
      </c>
      <c r="AW176" s="13" t="s">
        <v>33</v>
      </c>
      <c r="AX176" s="13" t="s">
        <v>79</v>
      </c>
      <c r="AY176" s="203" t="s">
        <v>121</v>
      </c>
    </row>
    <row r="177" spans="1:65" s="2" customFormat="1" ht="16.5" customHeight="1">
      <c r="A177" s="33"/>
      <c r="B177" s="34"/>
      <c r="C177" s="172" t="s">
        <v>7</v>
      </c>
      <c r="D177" s="172" t="s">
        <v>123</v>
      </c>
      <c r="E177" s="173" t="s">
        <v>269</v>
      </c>
      <c r="F177" s="174" t="s">
        <v>270</v>
      </c>
      <c r="G177" s="175" t="s">
        <v>126</v>
      </c>
      <c r="H177" s="176">
        <v>79.635000000000005</v>
      </c>
      <c r="I177" s="177"/>
      <c r="J177" s="178">
        <f>ROUND(I177*H177,2)</f>
        <v>0</v>
      </c>
      <c r="K177" s="174" t="s">
        <v>127</v>
      </c>
      <c r="L177" s="38"/>
      <c r="M177" s="179" t="s">
        <v>19</v>
      </c>
      <c r="N177" s="180" t="s">
        <v>42</v>
      </c>
      <c r="O177" s="63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3" t="s">
        <v>128</v>
      </c>
      <c r="AT177" s="183" t="s">
        <v>123</v>
      </c>
      <c r="AU177" s="183" t="s">
        <v>82</v>
      </c>
      <c r="AY177" s="16" t="s">
        <v>121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6" t="s">
        <v>79</v>
      </c>
      <c r="BK177" s="184">
        <f>ROUND(I177*H177,2)</f>
        <v>0</v>
      </c>
      <c r="BL177" s="16" t="s">
        <v>128</v>
      </c>
      <c r="BM177" s="183" t="s">
        <v>271</v>
      </c>
    </row>
    <row r="178" spans="1:65" s="2" customFormat="1" ht="11.25">
      <c r="A178" s="33"/>
      <c r="B178" s="34"/>
      <c r="C178" s="35"/>
      <c r="D178" s="185" t="s">
        <v>130</v>
      </c>
      <c r="E178" s="35"/>
      <c r="F178" s="186" t="s">
        <v>272</v>
      </c>
      <c r="G178" s="35"/>
      <c r="H178" s="35"/>
      <c r="I178" s="187"/>
      <c r="J178" s="35"/>
      <c r="K178" s="35"/>
      <c r="L178" s="38"/>
      <c r="M178" s="188"/>
      <c r="N178" s="189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130</v>
      </c>
      <c r="AU178" s="16" t="s">
        <v>82</v>
      </c>
    </row>
    <row r="179" spans="1:65" s="2" customFormat="1" ht="11.25">
      <c r="A179" s="33"/>
      <c r="B179" s="34"/>
      <c r="C179" s="35"/>
      <c r="D179" s="190" t="s">
        <v>132</v>
      </c>
      <c r="E179" s="35"/>
      <c r="F179" s="191" t="s">
        <v>273</v>
      </c>
      <c r="G179" s="35"/>
      <c r="H179" s="35"/>
      <c r="I179" s="187"/>
      <c r="J179" s="35"/>
      <c r="K179" s="35"/>
      <c r="L179" s="38"/>
      <c r="M179" s="188"/>
      <c r="N179" s="189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132</v>
      </c>
      <c r="AU179" s="16" t="s">
        <v>82</v>
      </c>
    </row>
    <row r="180" spans="1:65" s="13" customFormat="1" ht="11.25">
      <c r="B180" s="193"/>
      <c r="C180" s="194"/>
      <c r="D180" s="185" t="s">
        <v>136</v>
      </c>
      <c r="E180" s="195" t="s">
        <v>19</v>
      </c>
      <c r="F180" s="196" t="s">
        <v>274</v>
      </c>
      <c r="G180" s="194"/>
      <c r="H180" s="197">
        <v>79.635000000000005</v>
      </c>
      <c r="I180" s="198"/>
      <c r="J180" s="194"/>
      <c r="K180" s="194"/>
      <c r="L180" s="199"/>
      <c r="M180" s="200"/>
      <c r="N180" s="201"/>
      <c r="O180" s="201"/>
      <c r="P180" s="201"/>
      <c r="Q180" s="201"/>
      <c r="R180" s="201"/>
      <c r="S180" s="201"/>
      <c r="T180" s="202"/>
      <c r="AT180" s="203" t="s">
        <v>136</v>
      </c>
      <c r="AU180" s="203" t="s">
        <v>82</v>
      </c>
      <c r="AV180" s="13" t="s">
        <v>82</v>
      </c>
      <c r="AW180" s="13" t="s">
        <v>33</v>
      </c>
      <c r="AX180" s="13" t="s">
        <v>79</v>
      </c>
      <c r="AY180" s="203" t="s">
        <v>121</v>
      </c>
    </row>
    <row r="181" spans="1:65" s="2" customFormat="1" ht="16.5" customHeight="1">
      <c r="A181" s="33"/>
      <c r="B181" s="34"/>
      <c r="C181" s="204" t="s">
        <v>275</v>
      </c>
      <c r="D181" s="204" t="s">
        <v>238</v>
      </c>
      <c r="E181" s="205" t="s">
        <v>276</v>
      </c>
      <c r="F181" s="206" t="s">
        <v>277</v>
      </c>
      <c r="G181" s="207" t="s">
        <v>278</v>
      </c>
      <c r="H181" s="208">
        <v>0.219</v>
      </c>
      <c r="I181" s="209"/>
      <c r="J181" s="210">
        <f>ROUND(I181*H181,2)</f>
        <v>0</v>
      </c>
      <c r="K181" s="206" t="s">
        <v>127</v>
      </c>
      <c r="L181" s="211"/>
      <c r="M181" s="212" t="s">
        <v>19</v>
      </c>
      <c r="N181" s="213" t="s">
        <v>42</v>
      </c>
      <c r="O181" s="63"/>
      <c r="P181" s="181">
        <f>O181*H181</f>
        <v>0</v>
      </c>
      <c r="Q181" s="181">
        <v>1E-3</v>
      </c>
      <c r="R181" s="181">
        <f>Q181*H181</f>
        <v>2.1900000000000001E-4</v>
      </c>
      <c r="S181" s="181">
        <v>0</v>
      </c>
      <c r="T181" s="18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3" t="s">
        <v>181</v>
      </c>
      <c r="AT181" s="183" t="s">
        <v>238</v>
      </c>
      <c r="AU181" s="183" t="s">
        <v>82</v>
      </c>
      <c r="AY181" s="16" t="s">
        <v>121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6" t="s">
        <v>79</v>
      </c>
      <c r="BK181" s="184">
        <f>ROUND(I181*H181,2)</f>
        <v>0</v>
      </c>
      <c r="BL181" s="16" t="s">
        <v>128</v>
      </c>
      <c r="BM181" s="183" t="s">
        <v>279</v>
      </c>
    </row>
    <row r="182" spans="1:65" s="2" customFormat="1" ht="11.25">
      <c r="A182" s="33"/>
      <c r="B182" s="34"/>
      <c r="C182" s="35"/>
      <c r="D182" s="185" t="s">
        <v>130</v>
      </c>
      <c r="E182" s="35"/>
      <c r="F182" s="186" t="s">
        <v>277</v>
      </c>
      <c r="G182" s="35"/>
      <c r="H182" s="35"/>
      <c r="I182" s="187"/>
      <c r="J182" s="35"/>
      <c r="K182" s="35"/>
      <c r="L182" s="38"/>
      <c r="M182" s="188"/>
      <c r="N182" s="189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130</v>
      </c>
      <c r="AU182" s="16" t="s">
        <v>82</v>
      </c>
    </row>
    <row r="183" spans="1:65" s="2" customFormat="1" ht="29.25">
      <c r="A183" s="33"/>
      <c r="B183" s="34"/>
      <c r="C183" s="35"/>
      <c r="D183" s="185" t="s">
        <v>134</v>
      </c>
      <c r="E183" s="35"/>
      <c r="F183" s="192" t="s">
        <v>280</v>
      </c>
      <c r="G183" s="35"/>
      <c r="H183" s="35"/>
      <c r="I183" s="187"/>
      <c r="J183" s="35"/>
      <c r="K183" s="35"/>
      <c r="L183" s="38"/>
      <c r="M183" s="188"/>
      <c r="N183" s="189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134</v>
      </c>
      <c r="AU183" s="16" t="s">
        <v>82</v>
      </c>
    </row>
    <row r="184" spans="1:65" s="13" customFormat="1" ht="11.25">
      <c r="B184" s="193"/>
      <c r="C184" s="194"/>
      <c r="D184" s="185" t="s">
        <v>136</v>
      </c>
      <c r="E184" s="195" t="s">
        <v>19</v>
      </c>
      <c r="F184" s="196" t="s">
        <v>281</v>
      </c>
      <c r="G184" s="194"/>
      <c r="H184" s="197">
        <v>10.936999999999999</v>
      </c>
      <c r="I184" s="198"/>
      <c r="J184" s="194"/>
      <c r="K184" s="194"/>
      <c r="L184" s="199"/>
      <c r="M184" s="200"/>
      <c r="N184" s="201"/>
      <c r="O184" s="201"/>
      <c r="P184" s="201"/>
      <c r="Q184" s="201"/>
      <c r="R184" s="201"/>
      <c r="S184" s="201"/>
      <c r="T184" s="202"/>
      <c r="AT184" s="203" t="s">
        <v>136</v>
      </c>
      <c r="AU184" s="203" t="s">
        <v>82</v>
      </c>
      <c r="AV184" s="13" t="s">
        <v>82</v>
      </c>
      <c r="AW184" s="13" t="s">
        <v>33</v>
      </c>
      <c r="AX184" s="13" t="s">
        <v>79</v>
      </c>
      <c r="AY184" s="203" t="s">
        <v>121</v>
      </c>
    </row>
    <row r="185" spans="1:65" s="13" customFormat="1" ht="11.25">
      <c r="B185" s="193"/>
      <c r="C185" s="194"/>
      <c r="D185" s="185" t="s">
        <v>136</v>
      </c>
      <c r="E185" s="194"/>
      <c r="F185" s="196" t="s">
        <v>282</v>
      </c>
      <c r="G185" s="194"/>
      <c r="H185" s="197">
        <v>0.219</v>
      </c>
      <c r="I185" s="198"/>
      <c r="J185" s="194"/>
      <c r="K185" s="194"/>
      <c r="L185" s="199"/>
      <c r="M185" s="200"/>
      <c r="N185" s="201"/>
      <c r="O185" s="201"/>
      <c r="P185" s="201"/>
      <c r="Q185" s="201"/>
      <c r="R185" s="201"/>
      <c r="S185" s="201"/>
      <c r="T185" s="202"/>
      <c r="AT185" s="203" t="s">
        <v>136</v>
      </c>
      <c r="AU185" s="203" t="s">
        <v>82</v>
      </c>
      <c r="AV185" s="13" t="s">
        <v>82</v>
      </c>
      <c r="AW185" s="13" t="s">
        <v>4</v>
      </c>
      <c r="AX185" s="13" t="s">
        <v>79</v>
      </c>
      <c r="AY185" s="203" t="s">
        <v>121</v>
      </c>
    </row>
    <row r="186" spans="1:65" s="2" customFormat="1" ht="16.5" customHeight="1">
      <c r="A186" s="33"/>
      <c r="B186" s="34"/>
      <c r="C186" s="172" t="s">
        <v>283</v>
      </c>
      <c r="D186" s="172" t="s">
        <v>123</v>
      </c>
      <c r="E186" s="173" t="s">
        <v>284</v>
      </c>
      <c r="F186" s="174" t="s">
        <v>285</v>
      </c>
      <c r="G186" s="175" t="s">
        <v>126</v>
      </c>
      <c r="H186" s="176">
        <v>1766</v>
      </c>
      <c r="I186" s="177"/>
      <c r="J186" s="178">
        <f>ROUND(I186*H186,2)</f>
        <v>0</v>
      </c>
      <c r="K186" s="174" t="s">
        <v>127</v>
      </c>
      <c r="L186" s="38"/>
      <c r="M186" s="179" t="s">
        <v>19</v>
      </c>
      <c r="N186" s="180" t="s">
        <v>42</v>
      </c>
      <c r="O186" s="63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3" t="s">
        <v>128</v>
      </c>
      <c r="AT186" s="183" t="s">
        <v>123</v>
      </c>
      <c r="AU186" s="183" t="s">
        <v>82</v>
      </c>
      <c r="AY186" s="16" t="s">
        <v>121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6" t="s">
        <v>79</v>
      </c>
      <c r="BK186" s="184">
        <f>ROUND(I186*H186,2)</f>
        <v>0</v>
      </c>
      <c r="BL186" s="16" t="s">
        <v>128</v>
      </c>
      <c r="BM186" s="183" t="s">
        <v>286</v>
      </c>
    </row>
    <row r="187" spans="1:65" s="2" customFormat="1" ht="11.25">
      <c r="A187" s="33"/>
      <c r="B187" s="34"/>
      <c r="C187" s="35"/>
      <c r="D187" s="185" t="s">
        <v>130</v>
      </c>
      <c r="E187" s="35"/>
      <c r="F187" s="186" t="s">
        <v>287</v>
      </c>
      <c r="G187" s="35"/>
      <c r="H187" s="35"/>
      <c r="I187" s="187"/>
      <c r="J187" s="35"/>
      <c r="K187" s="35"/>
      <c r="L187" s="38"/>
      <c r="M187" s="188"/>
      <c r="N187" s="189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130</v>
      </c>
      <c r="AU187" s="16" t="s">
        <v>82</v>
      </c>
    </row>
    <row r="188" spans="1:65" s="2" customFormat="1" ht="11.25">
      <c r="A188" s="33"/>
      <c r="B188" s="34"/>
      <c r="C188" s="35"/>
      <c r="D188" s="190" t="s">
        <v>132</v>
      </c>
      <c r="E188" s="35"/>
      <c r="F188" s="191" t="s">
        <v>288</v>
      </c>
      <c r="G188" s="35"/>
      <c r="H188" s="35"/>
      <c r="I188" s="187"/>
      <c r="J188" s="35"/>
      <c r="K188" s="35"/>
      <c r="L188" s="38"/>
      <c r="M188" s="188"/>
      <c r="N188" s="189"/>
      <c r="O188" s="63"/>
      <c r="P188" s="63"/>
      <c r="Q188" s="63"/>
      <c r="R188" s="63"/>
      <c r="S188" s="63"/>
      <c r="T188" s="64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132</v>
      </c>
      <c r="AU188" s="16" t="s">
        <v>82</v>
      </c>
    </row>
    <row r="189" spans="1:65" s="13" customFormat="1" ht="11.25">
      <c r="B189" s="193"/>
      <c r="C189" s="194"/>
      <c r="D189" s="185" t="s">
        <v>136</v>
      </c>
      <c r="E189" s="195" t="s">
        <v>19</v>
      </c>
      <c r="F189" s="196" t="s">
        <v>289</v>
      </c>
      <c r="G189" s="194"/>
      <c r="H189" s="197">
        <v>1630.5</v>
      </c>
      <c r="I189" s="198"/>
      <c r="J189" s="194"/>
      <c r="K189" s="194"/>
      <c r="L189" s="199"/>
      <c r="M189" s="200"/>
      <c r="N189" s="201"/>
      <c r="O189" s="201"/>
      <c r="P189" s="201"/>
      <c r="Q189" s="201"/>
      <c r="R189" s="201"/>
      <c r="S189" s="201"/>
      <c r="T189" s="202"/>
      <c r="AT189" s="203" t="s">
        <v>136</v>
      </c>
      <c r="AU189" s="203" t="s">
        <v>82</v>
      </c>
      <c r="AV189" s="13" t="s">
        <v>82</v>
      </c>
      <c r="AW189" s="13" t="s">
        <v>33</v>
      </c>
      <c r="AX189" s="13" t="s">
        <v>71</v>
      </c>
      <c r="AY189" s="203" t="s">
        <v>121</v>
      </c>
    </row>
    <row r="190" spans="1:65" s="13" customFormat="1" ht="11.25">
      <c r="B190" s="193"/>
      <c r="C190" s="194"/>
      <c r="D190" s="185" t="s">
        <v>136</v>
      </c>
      <c r="E190" s="195" t="s">
        <v>19</v>
      </c>
      <c r="F190" s="196" t="s">
        <v>290</v>
      </c>
      <c r="G190" s="194"/>
      <c r="H190" s="197">
        <v>135.5</v>
      </c>
      <c r="I190" s="198"/>
      <c r="J190" s="194"/>
      <c r="K190" s="194"/>
      <c r="L190" s="199"/>
      <c r="M190" s="200"/>
      <c r="N190" s="201"/>
      <c r="O190" s="201"/>
      <c r="P190" s="201"/>
      <c r="Q190" s="201"/>
      <c r="R190" s="201"/>
      <c r="S190" s="201"/>
      <c r="T190" s="202"/>
      <c r="AT190" s="203" t="s">
        <v>136</v>
      </c>
      <c r="AU190" s="203" t="s">
        <v>82</v>
      </c>
      <c r="AV190" s="13" t="s">
        <v>82</v>
      </c>
      <c r="AW190" s="13" t="s">
        <v>33</v>
      </c>
      <c r="AX190" s="13" t="s">
        <v>71</v>
      </c>
      <c r="AY190" s="203" t="s">
        <v>121</v>
      </c>
    </row>
    <row r="191" spans="1:65" s="2" customFormat="1" ht="16.5" customHeight="1">
      <c r="A191" s="33"/>
      <c r="B191" s="34"/>
      <c r="C191" s="172" t="s">
        <v>291</v>
      </c>
      <c r="D191" s="172" t="s">
        <v>123</v>
      </c>
      <c r="E191" s="173" t="s">
        <v>292</v>
      </c>
      <c r="F191" s="174" t="s">
        <v>293</v>
      </c>
      <c r="G191" s="175" t="s">
        <v>126</v>
      </c>
      <c r="H191" s="176">
        <v>58.5</v>
      </c>
      <c r="I191" s="177"/>
      <c r="J191" s="178">
        <f>ROUND(I191*H191,2)</f>
        <v>0</v>
      </c>
      <c r="K191" s="174" t="s">
        <v>127</v>
      </c>
      <c r="L191" s="38"/>
      <c r="M191" s="179" t="s">
        <v>19</v>
      </c>
      <c r="N191" s="180" t="s">
        <v>42</v>
      </c>
      <c r="O191" s="63"/>
      <c r="P191" s="181">
        <f>O191*H191</f>
        <v>0</v>
      </c>
      <c r="Q191" s="181">
        <v>0</v>
      </c>
      <c r="R191" s="181">
        <f>Q191*H191</f>
        <v>0</v>
      </c>
      <c r="S191" s="181">
        <v>0</v>
      </c>
      <c r="T191" s="18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83" t="s">
        <v>128</v>
      </c>
      <c r="AT191" s="183" t="s">
        <v>123</v>
      </c>
      <c r="AU191" s="183" t="s">
        <v>82</v>
      </c>
      <c r="AY191" s="16" t="s">
        <v>121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6" t="s">
        <v>79</v>
      </c>
      <c r="BK191" s="184">
        <f>ROUND(I191*H191,2)</f>
        <v>0</v>
      </c>
      <c r="BL191" s="16" t="s">
        <v>128</v>
      </c>
      <c r="BM191" s="183" t="s">
        <v>294</v>
      </c>
    </row>
    <row r="192" spans="1:65" s="2" customFormat="1" ht="19.5">
      <c r="A192" s="33"/>
      <c r="B192" s="34"/>
      <c r="C192" s="35"/>
      <c r="D192" s="185" t="s">
        <v>130</v>
      </c>
      <c r="E192" s="35"/>
      <c r="F192" s="186" t="s">
        <v>295</v>
      </c>
      <c r="G192" s="35"/>
      <c r="H192" s="35"/>
      <c r="I192" s="187"/>
      <c r="J192" s="35"/>
      <c r="K192" s="35"/>
      <c r="L192" s="38"/>
      <c r="M192" s="188"/>
      <c r="N192" s="189"/>
      <c r="O192" s="63"/>
      <c r="P192" s="63"/>
      <c r="Q192" s="63"/>
      <c r="R192" s="63"/>
      <c r="S192" s="63"/>
      <c r="T192" s="64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130</v>
      </c>
      <c r="AU192" s="16" t="s">
        <v>82</v>
      </c>
    </row>
    <row r="193" spans="1:65" s="2" customFormat="1" ht="11.25">
      <c r="A193" s="33"/>
      <c r="B193" s="34"/>
      <c r="C193" s="35"/>
      <c r="D193" s="190" t="s">
        <v>132</v>
      </c>
      <c r="E193" s="35"/>
      <c r="F193" s="191" t="s">
        <v>296</v>
      </c>
      <c r="G193" s="35"/>
      <c r="H193" s="35"/>
      <c r="I193" s="187"/>
      <c r="J193" s="35"/>
      <c r="K193" s="35"/>
      <c r="L193" s="38"/>
      <c r="M193" s="188"/>
      <c r="N193" s="189"/>
      <c r="O193" s="63"/>
      <c r="P193" s="63"/>
      <c r="Q193" s="63"/>
      <c r="R193" s="63"/>
      <c r="S193" s="63"/>
      <c r="T193" s="64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132</v>
      </c>
      <c r="AU193" s="16" t="s">
        <v>82</v>
      </c>
    </row>
    <row r="194" spans="1:65" s="13" customFormat="1" ht="11.25">
      <c r="B194" s="193"/>
      <c r="C194" s="194"/>
      <c r="D194" s="185" t="s">
        <v>136</v>
      </c>
      <c r="E194" s="195" t="s">
        <v>19</v>
      </c>
      <c r="F194" s="196" t="s">
        <v>297</v>
      </c>
      <c r="G194" s="194"/>
      <c r="H194" s="197">
        <v>58.5</v>
      </c>
      <c r="I194" s="198"/>
      <c r="J194" s="194"/>
      <c r="K194" s="194"/>
      <c r="L194" s="199"/>
      <c r="M194" s="200"/>
      <c r="N194" s="201"/>
      <c r="O194" s="201"/>
      <c r="P194" s="201"/>
      <c r="Q194" s="201"/>
      <c r="R194" s="201"/>
      <c r="S194" s="201"/>
      <c r="T194" s="202"/>
      <c r="AT194" s="203" t="s">
        <v>136</v>
      </c>
      <c r="AU194" s="203" t="s">
        <v>82</v>
      </c>
      <c r="AV194" s="13" t="s">
        <v>82</v>
      </c>
      <c r="AW194" s="13" t="s">
        <v>33</v>
      </c>
      <c r="AX194" s="13" t="s">
        <v>79</v>
      </c>
      <c r="AY194" s="203" t="s">
        <v>121</v>
      </c>
    </row>
    <row r="195" spans="1:65" s="2" customFormat="1" ht="16.5" customHeight="1">
      <c r="A195" s="33"/>
      <c r="B195" s="34"/>
      <c r="C195" s="172" t="s">
        <v>298</v>
      </c>
      <c r="D195" s="172" t="s">
        <v>123</v>
      </c>
      <c r="E195" s="173" t="s">
        <v>299</v>
      </c>
      <c r="F195" s="174" t="s">
        <v>300</v>
      </c>
      <c r="G195" s="175" t="s">
        <v>126</v>
      </c>
      <c r="H195" s="176">
        <v>530.9</v>
      </c>
      <c r="I195" s="177"/>
      <c r="J195" s="178">
        <f>ROUND(I195*H195,2)</f>
        <v>0</v>
      </c>
      <c r="K195" s="174" t="s">
        <v>127</v>
      </c>
      <c r="L195" s="38"/>
      <c r="M195" s="179" t="s">
        <v>19</v>
      </c>
      <c r="N195" s="180" t="s">
        <v>42</v>
      </c>
      <c r="O195" s="63"/>
      <c r="P195" s="181">
        <f>O195*H195</f>
        <v>0</v>
      </c>
      <c r="Q195" s="181">
        <v>0</v>
      </c>
      <c r="R195" s="181">
        <f>Q195*H195</f>
        <v>0</v>
      </c>
      <c r="S195" s="181">
        <v>0</v>
      </c>
      <c r="T195" s="18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3" t="s">
        <v>128</v>
      </c>
      <c r="AT195" s="183" t="s">
        <v>123</v>
      </c>
      <c r="AU195" s="183" t="s">
        <v>82</v>
      </c>
      <c r="AY195" s="16" t="s">
        <v>121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6" t="s">
        <v>79</v>
      </c>
      <c r="BK195" s="184">
        <f>ROUND(I195*H195,2)</f>
        <v>0</v>
      </c>
      <c r="BL195" s="16" t="s">
        <v>128</v>
      </c>
      <c r="BM195" s="183" t="s">
        <v>301</v>
      </c>
    </row>
    <row r="196" spans="1:65" s="2" customFormat="1" ht="19.5">
      <c r="A196" s="33"/>
      <c r="B196" s="34"/>
      <c r="C196" s="35"/>
      <c r="D196" s="185" t="s">
        <v>130</v>
      </c>
      <c r="E196" s="35"/>
      <c r="F196" s="186" t="s">
        <v>302</v>
      </c>
      <c r="G196" s="35"/>
      <c r="H196" s="35"/>
      <c r="I196" s="187"/>
      <c r="J196" s="35"/>
      <c r="K196" s="35"/>
      <c r="L196" s="38"/>
      <c r="M196" s="188"/>
      <c r="N196" s="189"/>
      <c r="O196" s="63"/>
      <c r="P196" s="63"/>
      <c r="Q196" s="63"/>
      <c r="R196" s="63"/>
      <c r="S196" s="63"/>
      <c r="T196" s="64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130</v>
      </c>
      <c r="AU196" s="16" t="s">
        <v>82</v>
      </c>
    </row>
    <row r="197" spans="1:65" s="2" customFormat="1" ht="11.25">
      <c r="A197" s="33"/>
      <c r="B197" s="34"/>
      <c r="C197" s="35"/>
      <c r="D197" s="190" t="s">
        <v>132</v>
      </c>
      <c r="E197" s="35"/>
      <c r="F197" s="191" t="s">
        <v>303</v>
      </c>
      <c r="G197" s="35"/>
      <c r="H197" s="35"/>
      <c r="I197" s="187"/>
      <c r="J197" s="35"/>
      <c r="K197" s="35"/>
      <c r="L197" s="38"/>
      <c r="M197" s="188"/>
      <c r="N197" s="189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132</v>
      </c>
      <c r="AU197" s="16" t="s">
        <v>82</v>
      </c>
    </row>
    <row r="198" spans="1:65" s="13" customFormat="1" ht="11.25">
      <c r="B198" s="193"/>
      <c r="C198" s="194"/>
      <c r="D198" s="185" t="s">
        <v>136</v>
      </c>
      <c r="E198" s="195" t="s">
        <v>19</v>
      </c>
      <c r="F198" s="196" t="s">
        <v>304</v>
      </c>
      <c r="G198" s="194"/>
      <c r="H198" s="197">
        <v>530.9</v>
      </c>
      <c r="I198" s="198"/>
      <c r="J198" s="194"/>
      <c r="K198" s="194"/>
      <c r="L198" s="199"/>
      <c r="M198" s="200"/>
      <c r="N198" s="201"/>
      <c r="O198" s="201"/>
      <c r="P198" s="201"/>
      <c r="Q198" s="201"/>
      <c r="R198" s="201"/>
      <c r="S198" s="201"/>
      <c r="T198" s="202"/>
      <c r="AT198" s="203" t="s">
        <v>136</v>
      </c>
      <c r="AU198" s="203" t="s">
        <v>82</v>
      </c>
      <c r="AV198" s="13" t="s">
        <v>82</v>
      </c>
      <c r="AW198" s="13" t="s">
        <v>33</v>
      </c>
      <c r="AX198" s="13" t="s">
        <v>79</v>
      </c>
      <c r="AY198" s="203" t="s">
        <v>121</v>
      </c>
    </row>
    <row r="199" spans="1:65" s="2" customFormat="1" ht="16.5" customHeight="1">
      <c r="A199" s="33"/>
      <c r="B199" s="34"/>
      <c r="C199" s="172" t="s">
        <v>305</v>
      </c>
      <c r="D199" s="172" t="s">
        <v>123</v>
      </c>
      <c r="E199" s="173" t="s">
        <v>306</v>
      </c>
      <c r="F199" s="174" t="s">
        <v>307</v>
      </c>
      <c r="G199" s="175" t="s">
        <v>308</v>
      </c>
      <c r="H199" s="176">
        <v>0.09</v>
      </c>
      <c r="I199" s="177"/>
      <c r="J199" s="178">
        <f>ROUND(I199*H199,2)</f>
        <v>0</v>
      </c>
      <c r="K199" s="174" t="s">
        <v>127</v>
      </c>
      <c r="L199" s="38"/>
      <c r="M199" s="179" t="s">
        <v>19</v>
      </c>
      <c r="N199" s="180" t="s">
        <v>42</v>
      </c>
      <c r="O199" s="63"/>
      <c r="P199" s="181">
        <f>O199*H199</f>
        <v>0</v>
      </c>
      <c r="Q199" s="181">
        <v>0</v>
      </c>
      <c r="R199" s="181">
        <f>Q199*H199</f>
        <v>0</v>
      </c>
      <c r="S199" s="181">
        <v>0</v>
      </c>
      <c r="T199" s="18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83" t="s">
        <v>128</v>
      </c>
      <c r="AT199" s="183" t="s">
        <v>123</v>
      </c>
      <c r="AU199" s="183" t="s">
        <v>82</v>
      </c>
      <c r="AY199" s="16" t="s">
        <v>121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6" t="s">
        <v>79</v>
      </c>
      <c r="BK199" s="184">
        <f>ROUND(I199*H199,2)</f>
        <v>0</v>
      </c>
      <c r="BL199" s="16" t="s">
        <v>128</v>
      </c>
      <c r="BM199" s="183" t="s">
        <v>309</v>
      </c>
    </row>
    <row r="200" spans="1:65" s="2" customFormat="1" ht="11.25">
      <c r="A200" s="33"/>
      <c r="B200" s="34"/>
      <c r="C200" s="35"/>
      <c r="D200" s="185" t="s">
        <v>130</v>
      </c>
      <c r="E200" s="35"/>
      <c r="F200" s="186" t="s">
        <v>310</v>
      </c>
      <c r="G200" s="35"/>
      <c r="H200" s="35"/>
      <c r="I200" s="187"/>
      <c r="J200" s="35"/>
      <c r="K200" s="35"/>
      <c r="L200" s="38"/>
      <c r="M200" s="188"/>
      <c r="N200" s="189"/>
      <c r="O200" s="63"/>
      <c r="P200" s="63"/>
      <c r="Q200" s="63"/>
      <c r="R200" s="63"/>
      <c r="S200" s="63"/>
      <c r="T200" s="64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130</v>
      </c>
      <c r="AU200" s="16" t="s">
        <v>82</v>
      </c>
    </row>
    <row r="201" spans="1:65" s="2" customFormat="1" ht="11.25">
      <c r="A201" s="33"/>
      <c r="B201" s="34"/>
      <c r="C201" s="35"/>
      <c r="D201" s="190" t="s">
        <v>132</v>
      </c>
      <c r="E201" s="35"/>
      <c r="F201" s="191" t="s">
        <v>311</v>
      </c>
      <c r="G201" s="35"/>
      <c r="H201" s="35"/>
      <c r="I201" s="187"/>
      <c r="J201" s="35"/>
      <c r="K201" s="35"/>
      <c r="L201" s="38"/>
      <c r="M201" s="188"/>
      <c r="N201" s="189"/>
      <c r="O201" s="63"/>
      <c r="P201" s="63"/>
      <c r="Q201" s="63"/>
      <c r="R201" s="63"/>
      <c r="S201" s="63"/>
      <c r="T201" s="64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132</v>
      </c>
      <c r="AU201" s="16" t="s">
        <v>82</v>
      </c>
    </row>
    <row r="202" spans="1:65" s="13" customFormat="1" ht="11.25">
      <c r="B202" s="193"/>
      <c r="C202" s="194"/>
      <c r="D202" s="185" t="s">
        <v>136</v>
      </c>
      <c r="E202" s="195" t="s">
        <v>19</v>
      </c>
      <c r="F202" s="196" t="s">
        <v>312</v>
      </c>
      <c r="G202" s="194"/>
      <c r="H202" s="197">
        <v>0.09</v>
      </c>
      <c r="I202" s="198"/>
      <c r="J202" s="194"/>
      <c r="K202" s="194"/>
      <c r="L202" s="199"/>
      <c r="M202" s="200"/>
      <c r="N202" s="201"/>
      <c r="O202" s="201"/>
      <c r="P202" s="201"/>
      <c r="Q202" s="201"/>
      <c r="R202" s="201"/>
      <c r="S202" s="201"/>
      <c r="T202" s="202"/>
      <c r="AT202" s="203" t="s">
        <v>136</v>
      </c>
      <c r="AU202" s="203" t="s">
        <v>82</v>
      </c>
      <c r="AV202" s="13" t="s">
        <v>82</v>
      </c>
      <c r="AW202" s="13" t="s">
        <v>33</v>
      </c>
      <c r="AX202" s="13" t="s">
        <v>79</v>
      </c>
      <c r="AY202" s="203" t="s">
        <v>121</v>
      </c>
    </row>
    <row r="203" spans="1:65" s="2" customFormat="1" ht="16.5" customHeight="1">
      <c r="A203" s="33"/>
      <c r="B203" s="34"/>
      <c r="C203" s="172" t="s">
        <v>313</v>
      </c>
      <c r="D203" s="172" t="s">
        <v>123</v>
      </c>
      <c r="E203" s="173" t="s">
        <v>314</v>
      </c>
      <c r="F203" s="174" t="s">
        <v>315</v>
      </c>
      <c r="G203" s="175" t="s">
        <v>308</v>
      </c>
      <c r="H203" s="176">
        <v>0.09</v>
      </c>
      <c r="I203" s="177"/>
      <c r="J203" s="178">
        <f>ROUND(I203*H203,2)</f>
        <v>0</v>
      </c>
      <c r="K203" s="174" t="s">
        <v>127</v>
      </c>
      <c r="L203" s="38"/>
      <c r="M203" s="179" t="s">
        <v>19</v>
      </c>
      <c r="N203" s="180" t="s">
        <v>42</v>
      </c>
      <c r="O203" s="63"/>
      <c r="P203" s="181">
        <f>O203*H203</f>
        <v>0</v>
      </c>
      <c r="Q203" s="181">
        <v>0</v>
      </c>
      <c r="R203" s="181">
        <f>Q203*H203</f>
        <v>0</v>
      </c>
      <c r="S203" s="181">
        <v>0</v>
      </c>
      <c r="T203" s="18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83" t="s">
        <v>128</v>
      </c>
      <c r="AT203" s="183" t="s">
        <v>123</v>
      </c>
      <c r="AU203" s="183" t="s">
        <v>82</v>
      </c>
      <c r="AY203" s="16" t="s">
        <v>121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6" t="s">
        <v>79</v>
      </c>
      <c r="BK203" s="184">
        <f>ROUND(I203*H203,2)</f>
        <v>0</v>
      </c>
      <c r="BL203" s="16" t="s">
        <v>128</v>
      </c>
      <c r="BM203" s="183" t="s">
        <v>316</v>
      </c>
    </row>
    <row r="204" spans="1:65" s="2" customFormat="1" ht="11.25">
      <c r="A204" s="33"/>
      <c r="B204" s="34"/>
      <c r="C204" s="35"/>
      <c r="D204" s="185" t="s">
        <v>130</v>
      </c>
      <c r="E204" s="35"/>
      <c r="F204" s="186" t="s">
        <v>317</v>
      </c>
      <c r="G204" s="35"/>
      <c r="H204" s="35"/>
      <c r="I204" s="187"/>
      <c r="J204" s="35"/>
      <c r="K204" s="35"/>
      <c r="L204" s="38"/>
      <c r="M204" s="188"/>
      <c r="N204" s="189"/>
      <c r="O204" s="63"/>
      <c r="P204" s="63"/>
      <c r="Q204" s="63"/>
      <c r="R204" s="63"/>
      <c r="S204" s="63"/>
      <c r="T204" s="64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130</v>
      </c>
      <c r="AU204" s="16" t="s">
        <v>82</v>
      </c>
    </row>
    <row r="205" spans="1:65" s="2" customFormat="1" ht="11.25">
      <c r="A205" s="33"/>
      <c r="B205" s="34"/>
      <c r="C205" s="35"/>
      <c r="D205" s="190" t="s">
        <v>132</v>
      </c>
      <c r="E205" s="35"/>
      <c r="F205" s="191" t="s">
        <v>318</v>
      </c>
      <c r="G205" s="35"/>
      <c r="H205" s="35"/>
      <c r="I205" s="187"/>
      <c r="J205" s="35"/>
      <c r="K205" s="35"/>
      <c r="L205" s="38"/>
      <c r="M205" s="188"/>
      <c r="N205" s="189"/>
      <c r="O205" s="63"/>
      <c r="P205" s="63"/>
      <c r="Q205" s="63"/>
      <c r="R205" s="63"/>
      <c r="S205" s="63"/>
      <c r="T205" s="64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132</v>
      </c>
      <c r="AU205" s="16" t="s">
        <v>82</v>
      </c>
    </row>
    <row r="206" spans="1:65" s="2" customFormat="1" ht="16.5" customHeight="1">
      <c r="A206" s="33"/>
      <c r="B206" s="34"/>
      <c r="C206" s="172" t="s">
        <v>319</v>
      </c>
      <c r="D206" s="172" t="s">
        <v>123</v>
      </c>
      <c r="E206" s="173" t="s">
        <v>320</v>
      </c>
      <c r="F206" s="174" t="s">
        <v>321</v>
      </c>
      <c r="G206" s="175" t="s">
        <v>308</v>
      </c>
      <c r="H206" s="176">
        <v>0.09</v>
      </c>
      <c r="I206" s="177"/>
      <c r="J206" s="178">
        <f>ROUND(I206*H206,2)</f>
        <v>0</v>
      </c>
      <c r="K206" s="174" t="s">
        <v>127</v>
      </c>
      <c r="L206" s="38"/>
      <c r="M206" s="179" t="s">
        <v>19</v>
      </c>
      <c r="N206" s="180" t="s">
        <v>42</v>
      </c>
      <c r="O206" s="63"/>
      <c r="P206" s="181">
        <f>O206*H206</f>
        <v>0</v>
      </c>
      <c r="Q206" s="181">
        <v>0</v>
      </c>
      <c r="R206" s="181">
        <f>Q206*H206</f>
        <v>0</v>
      </c>
      <c r="S206" s="181">
        <v>0</v>
      </c>
      <c r="T206" s="18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83" t="s">
        <v>128</v>
      </c>
      <c r="AT206" s="183" t="s">
        <v>123</v>
      </c>
      <c r="AU206" s="183" t="s">
        <v>82</v>
      </c>
      <c r="AY206" s="16" t="s">
        <v>121</v>
      </c>
      <c r="BE206" s="184">
        <f>IF(N206="základní",J206,0)</f>
        <v>0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16" t="s">
        <v>79</v>
      </c>
      <c r="BK206" s="184">
        <f>ROUND(I206*H206,2)</f>
        <v>0</v>
      </c>
      <c r="BL206" s="16" t="s">
        <v>128</v>
      </c>
      <c r="BM206" s="183" t="s">
        <v>322</v>
      </c>
    </row>
    <row r="207" spans="1:65" s="2" customFormat="1" ht="11.25">
      <c r="A207" s="33"/>
      <c r="B207" s="34"/>
      <c r="C207" s="35"/>
      <c r="D207" s="185" t="s">
        <v>130</v>
      </c>
      <c r="E207" s="35"/>
      <c r="F207" s="186" t="s">
        <v>323</v>
      </c>
      <c r="G207" s="35"/>
      <c r="H207" s="35"/>
      <c r="I207" s="187"/>
      <c r="J207" s="35"/>
      <c r="K207" s="35"/>
      <c r="L207" s="38"/>
      <c r="M207" s="188"/>
      <c r="N207" s="189"/>
      <c r="O207" s="63"/>
      <c r="P207" s="63"/>
      <c r="Q207" s="63"/>
      <c r="R207" s="63"/>
      <c r="S207" s="63"/>
      <c r="T207" s="64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130</v>
      </c>
      <c r="AU207" s="16" t="s">
        <v>82</v>
      </c>
    </row>
    <row r="208" spans="1:65" s="2" customFormat="1" ht="11.25">
      <c r="A208" s="33"/>
      <c r="B208" s="34"/>
      <c r="C208" s="35"/>
      <c r="D208" s="190" t="s">
        <v>132</v>
      </c>
      <c r="E208" s="35"/>
      <c r="F208" s="191" t="s">
        <v>324</v>
      </c>
      <c r="G208" s="35"/>
      <c r="H208" s="35"/>
      <c r="I208" s="187"/>
      <c r="J208" s="35"/>
      <c r="K208" s="35"/>
      <c r="L208" s="38"/>
      <c r="M208" s="188"/>
      <c r="N208" s="189"/>
      <c r="O208" s="63"/>
      <c r="P208" s="63"/>
      <c r="Q208" s="63"/>
      <c r="R208" s="63"/>
      <c r="S208" s="63"/>
      <c r="T208" s="64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132</v>
      </c>
      <c r="AU208" s="16" t="s">
        <v>82</v>
      </c>
    </row>
    <row r="209" spans="1:65" s="2" customFormat="1" ht="16.5" customHeight="1">
      <c r="A209" s="33"/>
      <c r="B209" s="34"/>
      <c r="C209" s="204" t="s">
        <v>325</v>
      </c>
      <c r="D209" s="204" t="s">
        <v>238</v>
      </c>
      <c r="E209" s="205" t="s">
        <v>326</v>
      </c>
      <c r="F209" s="206" t="s">
        <v>327</v>
      </c>
      <c r="G209" s="207" t="s">
        <v>278</v>
      </c>
      <c r="H209" s="208">
        <v>9</v>
      </c>
      <c r="I209" s="209"/>
      <c r="J209" s="210">
        <f>ROUND(I209*H209,2)</f>
        <v>0</v>
      </c>
      <c r="K209" s="206" t="s">
        <v>127</v>
      </c>
      <c r="L209" s="211"/>
      <c r="M209" s="212" t="s">
        <v>19</v>
      </c>
      <c r="N209" s="213" t="s">
        <v>42</v>
      </c>
      <c r="O209" s="63"/>
      <c r="P209" s="181">
        <f>O209*H209</f>
        <v>0</v>
      </c>
      <c r="Q209" s="181">
        <v>1E-3</v>
      </c>
      <c r="R209" s="181">
        <f>Q209*H209</f>
        <v>9.0000000000000011E-3</v>
      </c>
      <c r="S209" s="181">
        <v>0</v>
      </c>
      <c r="T209" s="18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83" t="s">
        <v>181</v>
      </c>
      <c r="AT209" s="183" t="s">
        <v>238</v>
      </c>
      <c r="AU209" s="183" t="s">
        <v>82</v>
      </c>
      <c r="AY209" s="16" t="s">
        <v>121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6" t="s">
        <v>79</v>
      </c>
      <c r="BK209" s="184">
        <f>ROUND(I209*H209,2)</f>
        <v>0</v>
      </c>
      <c r="BL209" s="16" t="s">
        <v>128</v>
      </c>
      <c r="BM209" s="183" t="s">
        <v>328</v>
      </c>
    </row>
    <row r="210" spans="1:65" s="2" customFormat="1" ht="11.25">
      <c r="A210" s="33"/>
      <c r="B210" s="34"/>
      <c r="C210" s="35"/>
      <c r="D210" s="185" t="s">
        <v>130</v>
      </c>
      <c r="E210" s="35"/>
      <c r="F210" s="186" t="s">
        <v>327</v>
      </c>
      <c r="G210" s="35"/>
      <c r="H210" s="35"/>
      <c r="I210" s="187"/>
      <c r="J210" s="35"/>
      <c r="K210" s="35"/>
      <c r="L210" s="38"/>
      <c r="M210" s="188"/>
      <c r="N210" s="189"/>
      <c r="O210" s="63"/>
      <c r="P210" s="63"/>
      <c r="Q210" s="63"/>
      <c r="R210" s="63"/>
      <c r="S210" s="63"/>
      <c r="T210" s="64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130</v>
      </c>
      <c r="AU210" s="16" t="s">
        <v>82</v>
      </c>
    </row>
    <row r="211" spans="1:65" s="2" customFormat="1" ht="19.5">
      <c r="A211" s="33"/>
      <c r="B211" s="34"/>
      <c r="C211" s="35"/>
      <c r="D211" s="185" t="s">
        <v>134</v>
      </c>
      <c r="E211" s="35"/>
      <c r="F211" s="192" t="s">
        <v>329</v>
      </c>
      <c r="G211" s="35"/>
      <c r="H211" s="35"/>
      <c r="I211" s="187"/>
      <c r="J211" s="35"/>
      <c r="K211" s="35"/>
      <c r="L211" s="38"/>
      <c r="M211" s="188"/>
      <c r="N211" s="189"/>
      <c r="O211" s="63"/>
      <c r="P211" s="63"/>
      <c r="Q211" s="63"/>
      <c r="R211" s="63"/>
      <c r="S211" s="63"/>
      <c r="T211" s="64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134</v>
      </c>
      <c r="AU211" s="16" t="s">
        <v>82</v>
      </c>
    </row>
    <row r="212" spans="1:65" s="13" customFormat="1" ht="11.25">
      <c r="B212" s="193"/>
      <c r="C212" s="194"/>
      <c r="D212" s="185" t="s">
        <v>136</v>
      </c>
      <c r="E212" s="195" t="s">
        <v>19</v>
      </c>
      <c r="F212" s="196" t="s">
        <v>330</v>
      </c>
      <c r="G212" s="194"/>
      <c r="H212" s="197">
        <v>9</v>
      </c>
      <c r="I212" s="198"/>
      <c r="J212" s="194"/>
      <c r="K212" s="194"/>
      <c r="L212" s="199"/>
      <c r="M212" s="200"/>
      <c r="N212" s="201"/>
      <c r="O212" s="201"/>
      <c r="P212" s="201"/>
      <c r="Q212" s="201"/>
      <c r="R212" s="201"/>
      <c r="S212" s="201"/>
      <c r="T212" s="202"/>
      <c r="AT212" s="203" t="s">
        <v>136</v>
      </c>
      <c r="AU212" s="203" t="s">
        <v>82</v>
      </c>
      <c r="AV212" s="13" t="s">
        <v>82</v>
      </c>
      <c r="AW212" s="13" t="s">
        <v>33</v>
      </c>
      <c r="AX212" s="13" t="s">
        <v>79</v>
      </c>
      <c r="AY212" s="203" t="s">
        <v>121</v>
      </c>
    </row>
    <row r="213" spans="1:65" s="12" customFormat="1" ht="22.9" customHeight="1">
      <c r="B213" s="156"/>
      <c r="C213" s="157"/>
      <c r="D213" s="158" t="s">
        <v>70</v>
      </c>
      <c r="E213" s="170" t="s">
        <v>82</v>
      </c>
      <c r="F213" s="170" t="s">
        <v>331</v>
      </c>
      <c r="G213" s="157"/>
      <c r="H213" s="157"/>
      <c r="I213" s="160"/>
      <c r="J213" s="171">
        <f>BK213</f>
        <v>0</v>
      </c>
      <c r="K213" s="157"/>
      <c r="L213" s="162"/>
      <c r="M213" s="163"/>
      <c r="N213" s="164"/>
      <c r="O213" s="164"/>
      <c r="P213" s="165">
        <f>SUM(P214:P222)</f>
        <v>0</v>
      </c>
      <c r="Q213" s="164"/>
      <c r="R213" s="165">
        <f>SUM(R214:R222)</f>
        <v>122.54676999999998</v>
      </c>
      <c r="S213" s="164"/>
      <c r="T213" s="166">
        <f>SUM(T214:T222)</f>
        <v>0</v>
      </c>
      <c r="AR213" s="167" t="s">
        <v>79</v>
      </c>
      <c r="AT213" s="168" t="s">
        <v>70</v>
      </c>
      <c r="AU213" s="168" t="s">
        <v>79</v>
      </c>
      <c r="AY213" s="167" t="s">
        <v>121</v>
      </c>
      <c r="BK213" s="169">
        <f>SUM(BK214:BK222)</f>
        <v>0</v>
      </c>
    </row>
    <row r="214" spans="1:65" s="2" customFormat="1" ht="16.5" customHeight="1">
      <c r="A214" s="33"/>
      <c r="B214" s="34"/>
      <c r="C214" s="172" t="s">
        <v>332</v>
      </c>
      <c r="D214" s="172" t="s">
        <v>123</v>
      </c>
      <c r="E214" s="173" t="s">
        <v>333</v>
      </c>
      <c r="F214" s="174" t="s">
        <v>334</v>
      </c>
      <c r="G214" s="175" t="s">
        <v>155</v>
      </c>
      <c r="H214" s="176">
        <v>75.099999999999994</v>
      </c>
      <c r="I214" s="177"/>
      <c r="J214" s="178">
        <f>ROUND(I214*H214,2)</f>
        <v>0</v>
      </c>
      <c r="K214" s="174" t="s">
        <v>127</v>
      </c>
      <c r="L214" s="38"/>
      <c r="M214" s="179" t="s">
        <v>19</v>
      </c>
      <c r="N214" s="180" t="s">
        <v>42</v>
      </c>
      <c r="O214" s="63"/>
      <c r="P214" s="181">
        <f>O214*H214</f>
        <v>0</v>
      </c>
      <c r="Q214" s="181">
        <v>1.63</v>
      </c>
      <c r="R214" s="181">
        <f>Q214*H214</f>
        <v>122.41299999999998</v>
      </c>
      <c r="S214" s="181">
        <v>0</v>
      </c>
      <c r="T214" s="182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83" t="s">
        <v>128</v>
      </c>
      <c r="AT214" s="183" t="s">
        <v>123</v>
      </c>
      <c r="AU214" s="183" t="s">
        <v>82</v>
      </c>
      <c r="AY214" s="16" t="s">
        <v>121</v>
      </c>
      <c r="BE214" s="184">
        <f>IF(N214="základní",J214,0)</f>
        <v>0</v>
      </c>
      <c r="BF214" s="184">
        <f>IF(N214="snížená",J214,0)</f>
        <v>0</v>
      </c>
      <c r="BG214" s="184">
        <f>IF(N214="zákl. přenesená",J214,0)</f>
        <v>0</v>
      </c>
      <c r="BH214" s="184">
        <f>IF(N214="sníž. přenesená",J214,0)</f>
        <v>0</v>
      </c>
      <c r="BI214" s="184">
        <f>IF(N214="nulová",J214,0)</f>
        <v>0</v>
      </c>
      <c r="BJ214" s="16" t="s">
        <v>79</v>
      </c>
      <c r="BK214" s="184">
        <f>ROUND(I214*H214,2)</f>
        <v>0</v>
      </c>
      <c r="BL214" s="16" t="s">
        <v>128</v>
      </c>
      <c r="BM214" s="183" t="s">
        <v>335</v>
      </c>
    </row>
    <row r="215" spans="1:65" s="2" customFormat="1" ht="19.5">
      <c r="A215" s="33"/>
      <c r="B215" s="34"/>
      <c r="C215" s="35"/>
      <c r="D215" s="185" t="s">
        <v>130</v>
      </c>
      <c r="E215" s="35"/>
      <c r="F215" s="186" t="s">
        <v>336</v>
      </c>
      <c r="G215" s="35"/>
      <c r="H215" s="35"/>
      <c r="I215" s="187"/>
      <c r="J215" s="35"/>
      <c r="K215" s="35"/>
      <c r="L215" s="38"/>
      <c r="M215" s="188"/>
      <c r="N215" s="189"/>
      <c r="O215" s="63"/>
      <c r="P215" s="63"/>
      <c r="Q215" s="63"/>
      <c r="R215" s="63"/>
      <c r="S215" s="63"/>
      <c r="T215" s="6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130</v>
      </c>
      <c r="AU215" s="16" t="s">
        <v>82</v>
      </c>
    </row>
    <row r="216" spans="1:65" s="2" customFormat="1" ht="11.25">
      <c r="A216" s="33"/>
      <c r="B216" s="34"/>
      <c r="C216" s="35"/>
      <c r="D216" s="190" t="s">
        <v>132</v>
      </c>
      <c r="E216" s="35"/>
      <c r="F216" s="191" t="s">
        <v>337</v>
      </c>
      <c r="G216" s="35"/>
      <c r="H216" s="35"/>
      <c r="I216" s="187"/>
      <c r="J216" s="35"/>
      <c r="K216" s="35"/>
      <c r="L216" s="38"/>
      <c r="M216" s="188"/>
      <c r="N216" s="189"/>
      <c r="O216" s="63"/>
      <c r="P216" s="63"/>
      <c r="Q216" s="63"/>
      <c r="R216" s="63"/>
      <c r="S216" s="63"/>
      <c r="T216" s="6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132</v>
      </c>
      <c r="AU216" s="16" t="s">
        <v>82</v>
      </c>
    </row>
    <row r="217" spans="1:65" s="2" customFormat="1" ht="19.5">
      <c r="A217" s="33"/>
      <c r="B217" s="34"/>
      <c r="C217" s="35"/>
      <c r="D217" s="185" t="s">
        <v>134</v>
      </c>
      <c r="E217" s="35"/>
      <c r="F217" s="192" t="s">
        <v>338</v>
      </c>
      <c r="G217" s="35"/>
      <c r="H217" s="35"/>
      <c r="I217" s="187"/>
      <c r="J217" s="35"/>
      <c r="K217" s="35"/>
      <c r="L217" s="38"/>
      <c r="M217" s="188"/>
      <c r="N217" s="189"/>
      <c r="O217" s="63"/>
      <c r="P217" s="63"/>
      <c r="Q217" s="63"/>
      <c r="R217" s="63"/>
      <c r="S217" s="63"/>
      <c r="T217" s="6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134</v>
      </c>
      <c r="AU217" s="16" t="s">
        <v>82</v>
      </c>
    </row>
    <row r="218" spans="1:65" s="13" customFormat="1" ht="11.25">
      <c r="B218" s="193"/>
      <c r="C218" s="194"/>
      <c r="D218" s="185" t="s">
        <v>136</v>
      </c>
      <c r="E218" s="195" t="s">
        <v>19</v>
      </c>
      <c r="F218" s="196" t="s">
        <v>339</v>
      </c>
      <c r="G218" s="194"/>
      <c r="H218" s="197">
        <v>75.099999999999994</v>
      </c>
      <c r="I218" s="198"/>
      <c r="J218" s="194"/>
      <c r="K218" s="194"/>
      <c r="L218" s="199"/>
      <c r="M218" s="200"/>
      <c r="N218" s="201"/>
      <c r="O218" s="201"/>
      <c r="P218" s="201"/>
      <c r="Q218" s="201"/>
      <c r="R218" s="201"/>
      <c r="S218" s="201"/>
      <c r="T218" s="202"/>
      <c r="AT218" s="203" t="s">
        <v>136</v>
      </c>
      <c r="AU218" s="203" t="s">
        <v>82</v>
      </c>
      <c r="AV218" s="13" t="s">
        <v>82</v>
      </c>
      <c r="AW218" s="13" t="s">
        <v>33</v>
      </c>
      <c r="AX218" s="13" t="s">
        <v>79</v>
      </c>
      <c r="AY218" s="203" t="s">
        <v>121</v>
      </c>
    </row>
    <row r="219" spans="1:65" s="2" customFormat="1" ht="16.5" customHeight="1">
      <c r="A219" s="33"/>
      <c r="B219" s="34"/>
      <c r="C219" s="172" t="s">
        <v>340</v>
      </c>
      <c r="D219" s="172" t="s">
        <v>123</v>
      </c>
      <c r="E219" s="173" t="s">
        <v>341</v>
      </c>
      <c r="F219" s="174" t="s">
        <v>342</v>
      </c>
      <c r="G219" s="175" t="s">
        <v>140</v>
      </c>
      <c r="H219" s="176">
        <v>273</v>
      </c>
      <c r="I219" s="177"/>
      <c r="J219" s="178">
        <f>ROUND(I219*H219,2)</f>
        <v>0</v>
      </c>
      <c r="K219" s="174" t="s">
        <v>127</v>
      </c>
      <c r="L219" s="38"/>
      <c r="M219" s="179" t="s">
        <v>19</v>
      </c>
      <c r="N219" s="180" t="s">
        <v>42</v>
      </c>
      <c r="O219" s="63"/>
      <c r="P219" s="181">
        <f>O219*H219</f>
        <v>0</v>
      </c>
      <c r="Q219" s="181">
        <v>4.8999999999999998E-4</v>
      </c>
      <c r="R219" s="181">
        <f>Q219*H219</f>
        <v>0.13377</v>
      </c>
      <c r="S219" s="181">
        <v>0</v>
      </c>
      <c r="T219" s="18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83" t="s">
        <v>128</v>
      </c>
      <c r="AT219" s="183" t="s">
        <v>123</v>
      </c>
      <c r="AU219" s="183" t="s">
        <v>82</v>
      </c>
      <c r="AY219" s="16" t="s">
        <v>121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6" t="s">
        <v>79</v>
      </c>
      <c r="BK219" s="184">
        <f>ROUND(I219*H219,2)</f>
        <v>0</v>
      </c>
      <c r="BL219" s="16" t="s">
        <v>128</v>
      </c>
      <c r="BM219" s="183" t="s">
        <v>343</v>
      </c>
    </row>
    <row r="220" spans="1:65" s="2" customFormat="1" ht="11.25">
      <c r="A220" s="33"/>
      <c r="B220" s="34"/>
      <c r="C220" s="35"/>
      <c r="D220" s="185" t="s">
        <v>130</v>
      </c>
      <c r="E220" s="35"/>
      <c r="F220" s="186" t="s">
        <v>344</v>
      </c>
      <c r="G220" s="35"/>
      <c r="H220" s="35"/>
      <c r="I220" s="187"/>
      <c r="J220" s="35"/>
      <c r="K220" s="35"/>
      <c r="L220" s="38"/>
      <c r="M220" s="188"/>
      <c r="N220" s="189"/>
      <c r="O220" s="63"/>
      <c r="P220" s="63"/>
      <c r="Q220" s="63"/>
      <c r="R220" s="63"/>
      <c r="S220" s="63"/>
      <c r="T220" s="64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130</v>
      </c>
      <c r="AU220" s="16" t="s">
        <v>82</v>
      </c>
    </row>
    <row r="221" spans="1:65" s="2" customFormat="1" ht="11.25">
      <c r="A221" s="33"/>
      <c r="B221" s="34"/>
      <c r="C221" s="35"/>
      <c r="D221" s="190" t="s">
        <v>132</v>
      </c>
      <c r="E221" s="35"/>
      <c r="F221" s="191" t="s">
        <v>345</v>
      </c>
      <c r="G221" s="35"/>
      <c r="H221" s="35"/>
      <c r="I221" s="187"/>
      <c r="J221" s="35"/>
      <c r="K221" s="35"/>
      <c r="L221" s="38"/>
      <c r="M221" s="188"/>
      <c r="N221" s="189"/>
      <c r="O221" s="63"/>
      <c r="P221" s="63"/>
      <c r="Q221" s="63"/>
      <c r="R221" s="63"/>
      <c r="S221" s="63"/>
      <c r="T221" s="64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132</v>
      </c>
      <c r="AU221" s="16" t="s">
        <v>82</v>
      </c>
    </row>
    <row r="222" spans="1:65" s="13" customFormat="1" ht="11.25">
      <c r="B222" s="193"/>
      <c r="C222" s="194"/>
      <c r="D222" s="185" t="s">
        <v>136</v>
      </c>
      <c r="E222" s="195" t="s">
        <v>19</v>
      </c>
      <c r="F222" s="196" t="s">
        <v>346</v>
      </c>
      <c r="G222" s="194"/>
      <c r="H222" s="197">
        <v>273</v>
      </c>
      <c r="I222" s="198"/>
      <c r="J222" s="194"/>
      <c r="K222" s="194"/>
      <c r="L222" s="199"/>
      <c r="M222" s="200"/>
      <c r="N222" s="201"/>
      <c r="O222" s="201"/>
      <c r="P222" s="201"/>
      <c r="Q222" s="201"/>
      <c r="R222" s="201"/>
      <c r="S222" s="201"/>
      <c r="T222" s="202"/>
      <c r="AT222" s="203" t="s">
        <v>136</v>
      </c>
      <c r="AU222" s="203" t="s">
        <v>82</v>
      </c>
      <c r="AV222" s="13" t="s">
        <v>82</v>
      </c>
      <c r="AW222" s="13" t="s">
        <v>33</v>
      </c>
      <c r="AX222" s="13" t="s">
        <v>79</v>
      </c>
      <c r="AY222" s="203" t="s">
        <v>121</v>
      </c>
    </row>
    <row r="223" spans="1:65" s="12" customFormat="1" ht="22.9" customHeight="1">
      <c r="B223" s="156"/>
      <c r="C223" s="157"/>
      <c r="D223" s="158" t="s">
        <v>70</v>
      </c>
      <c r="E223" s="170" t="s">
        <v>128</v>
      </c>
      <c r="F223" s="170" t="s">
        <v>347</v>
      </c>
      <c r="G223" s="157"/>
      <c r="H223" s="157"/>
      <c r="I223" s="160"/>
      <c r="J223" s="171">
        <f>BK223</f>
        <v>0</v>
      </c>
      <c r="K223" s="157"/>
      <c r="L223" s="162"/>
      <c r="M223" s="163"/>
      <c r="N223" s="164"/>
      <c r="O223" s="164"/>
      <c r="P223" s="165">
        <f>SUM(P224:P227)</f>
        <v>0</v>
      </c>
      <c r="Q223" s="164"/>
      <c r="R223" s="165">
        <f>SUM(R224:R227)</f>
        <v>1.8718623000000001</v>
      </c>
      <c r="S223" s="164"/>
      <c r="T223" s="166">
        <f>SUM(T224:T227)</f>
        <v>0</v>
      </c>
      <c r="AR223" s="167" t="s">
        <v>79</v>
      </c>
      <c r="AT223" s="168" t="s">
        <v>70</v>
      </c>
      <c r="AU223" s="168" t="s">
        <v>79</v>
      </c>
      <c r="AY223" s="167" t="s">
        <v>121</v>
      </c>
      <c r="BK223" s="169">
        <f>SUM(BK224:BK227)</f>
        <v>0</v>
      </c>
    </row>
    <row r="224" spans="1:65" s="2" customFormat="1" ht="16.5" customHeight="1">
      <c r="A224" s="33"/>
      <c r="B224" s="34"/>
      <c r="C224" s="172" t="s">
        <v>348</v>
      </c>
      <c r="D224" s="172" t="s">
        <v>123</v>
      </c>
      <c r="E224" s="173" t="s">
        <v>349</v>
      </c>
      <c r="F224" s="174" t="s">
        <v>350</v>
      </c>
      <c r="G224" s="175" t="s">
        <v>155</v>
      </c>
      <c r="H224" s="176">
        <v>0.99</v>
      </c>
      <c r="I224" s="177"/>
      <c r="J224" s="178">
        <f>ROUND(I224*H224,2)</f>
        <v>0</v>
      </c>
      <c r="K224" s="174" t="s">
        <v>127</v>
      </c>
      <c r="L224" s="38"/>
      <c r="M224" s="179" t="s">
        <v>19</v>
      </c>
      <c r="N224" s="180" t="s">
        <v>42</v>
      </c>
      <c r="O224" s="63"/>
      <c r="P224" s="181">
        <f>O224*H224</f>
        <v>0</v>
      </c>
      <c r="Q224" s="181">
        <v>1.8907700000000001</v>
      </c>
      <c r="R224" s="181">
        <f>Q224*H224</f>
        <v>1.8718623000000001</v>
      </c>
      <c r="S224" s="181">
        <v>0</v>
      </c>
      <c r="T224" s="18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83" t="s">
        <v>128</v>
      </c>
      <c r="AT224" s="183" t="s">
        <v>123</v>
      </c>
      <c r="AU224" s="183" t="s">
        <v>82</v>
      </c>
      <c r="AY224" s="16" t="s">
        <v>121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16" t="s">
        <v>79</v>
      </c>
      <c r="BK224" s="184">
        <f>ROUND(I224*H224,2)</f>
        <v>0</v>
      </c>
      <c r="BL224" s="16" t="s">
        <v>128</v>
      </c>
      <c r="BM224" s="183" t="s">
        <v>351</v>
      </c>
    </row>
    <row r="225" spans="1:65" s="2" customFormat="1" ht="11.25">
      <c r="A225" s="33"/>
      <c r="B225" s="34"/>
      <c r="C225" s="35"/>
      <c r="D225" s="185" t="s">
        <v>130</v>
      </c>
      <c r="E225" s="35"/>
      <c r="F225" s="186" t="s">
        <v>352</v>
      </c>
      <c r="G225" s="35"/>
      <c r="H225" s="35"/>
      <c r="I225" s="187"/>
      <c r="J225" s="35"/>
      <c r="K225" s="35"/>
      <c r="L225" s="38"/>
      <c r="M225" s="188"/>
      <c r="N225" s="189"/>
      <c r="O225" s="63"/>
      <c r="P225" s="63"/>
      <c r="Q225" s="63"/>
      <c r="R225" s="63"/>
      <c r="S225" s="63"/>
      <c r="T225" s="64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130</v>
      </c>
      <c r="AU225" s="16" t="s">
        <v>82</v>
      </c>
    </row>
    <row r="226" spans="1:65" s="2" customFormat="1" ht="11.25">
      <c r="A226" s="33"/>
      <c r="B226" s="34"/>
      <c r="C226" s="35"/>
      <c r="D226" s="190" t="s">
        <v>132</v>
      </c>
      <c r="E226" s="35"/>
      <c r="F226" s="191" t="s">
        <v>353</v>
      </c>
      <c r="G226" s="35"/>
      <c r="H226" s="35"/>
      <c r="I226" s="187"/>
      <c r="J226" s="35"/>
      <c r="K226" s="35"/>
      <c r="L226" s="38"/>
      <c r="M226" s="188"/>
      <c r="N226" s="189"/>
      <c r="O226" s="63"/>
      <c r="P226" s="63"/>
      <c r="Q226" s="63"/>
      <c r="R226" s="63"/>
      <c r="S226" s="63"/>
      <c r="T226" s="64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132</v>
      </c>
      <c r="AU226" s="16" t="s">
        <v>82</v>
      </c>
    </row>
    <row r="227" spans="1:65" s="13" customFormat="1" ht="11.25">
      <c r="B227" s="193"/>
      <c r="C227" s="194"/>
      <c r="D227" s="185" t="s">
        <v>136</v>
      </c>
      <c r="E227" s="195" t="s">
        <v>19</v>
      </c>
      <c r="F227" s="196" t="s">
        <v>354</v>
      </c>
      <c r="G227" s="194"/>
      <c r="H227" s="197">
        <v>0.99</v>
      </c>
      <c r="I227" s="198"/>
      <c r="J227" s="194"/>
      <c r="K227" s="194"/>
      <c r="L227" s="199"/>
      <c r="M227" s="200"/>
      <c r="N227" s="201"/>
      <c r="O227" s="201"/>
      <c r="P227" s="201"/>
      <c r="Q227" s="201"/>
      <c r="R227" s="201"/>
      <c r="S227" s="201"/>
      <c r="T227" s="202"/>
      <c r="AT227" s="203" t="s">
        <v>136</v>
      </c>
      <c r="AU227" s="203" t="s">
        <v>82</v>
      </c>
      <c r="AV227" s="13" t="s">
        <v>82</v>
      </c>
      <c r="AW227" s="13" t="s">
        <v>33</v>
      </c>
      <c r="AX227" s="13" t="s">
        <v>79</v>
      </c>
      <c r="AY227" s="203" t="s">
        <v>121</v>
      </c>
    </row>
    <row r="228" spans="1:65" s="12" customFormat="1" ht="22.9" customHeight="1">
      <c r="B228" s="156"/>
      <c r="C228" s="157"/>
      <c r="D228" s="158" t="s">
        <v>70</v>
      </c>
      <c r="E228" s="170" t="s">
        <v>160</v>
      </c>
      <c r="F228" s="170" t="s">
        <v>355</v>
      </c>
      <c r="G228" s="157"/>
      <c r="H228" s="157"/>
      <c r="I228" s="160"/>
      <c r="J228" s="171">
        <f>BK228</f>
        <v>0</v>
      </c>
      <c r="K228" s="157"/>
      <c r="L228" s="162"/>
      <c r="M228" s="163"/>
      <c r="N228" s="164"/>
      <c r="O228" s="164"/>
      <c r="P228" s="165">
        <f>SUM(P229:P269)</f>
        <v>0</v>
      </c>
      <c r="Q228" s="164"/>
      <c r="R228" s="165">
        <f>SUM(R229:R269)</f>
        <v>1200.545746</v>
      </c>
      <c r="S228" s="164"/>
      <c r="T228" s="166">
        <f>SUM(T229:T269)</f>
        <v>0</v>
      </c>
      <c r="AR228" s="167" t="s">
        <v>79</v>
      </c>
      <c r="AT228" s="168" t="s">
        <v>70</v>
      </c>
      <c r="AU228" s="168" t="s">
        <v>79</v>
      </c>
      <c r="AY228" s="167" t="s">
        <v>121</v>
      </c>
      <c r="BK228" s="169">
        <f>SUM(BK229:BK269)</f>
        <v>0</v>
      </c>
    </row>
    <row r="229" spans="1:65" s="2" customFormat="1" ht="24.2" customHeight="1">
      <c r="A229" s="33"/>
      <c r="B229" s="34"/>
      <c r="C229" s="172" t="s">
        <v>356</v>
      </c>
      <c r="D229" s="172" t="s">
        <v>123</v>
      </c>
      <c r="E229" s="173" t="s">
        <v>357</v>
      </c>
      <c r="F229" s="174" t="s">
        <v>358</v>
      </c>
      <c r="G229" s="175" t="s">
        <v>126</v>
      </c>
      <c r="H229" s="176">
        <v>1660.307</v>
      </c>
      <c r="I229" s="177"/>
      <c r="J229" s="178">
        <f>ROUND(I229*H229,2)</f>
        <v>0</v>
      </c>
      <c r="K229" s="174" t="s">
        <v>127</v>
      </c>
      <c r="L229" s="38"/>
      <c r="M229" s="179" t="s">
        <v>19</v>
      </c>
      <c r="N229" s="180" t="s">
        <v>42</v>
      </c>
      <c r="O229" s="63"/>
      <c r="P229" s="181">
        <f>O229*H229</f>
        <v>0</v>
      </c>
      <c r="Q229" s="181">
        <v>0</v>
      </c>
      <c r="R229" s="181">
        <f>Q229*H229</f>
        <v>0</v>
      </c>
      <c r="S229" s="181">
        <v>0</v>
      </c>
      <c r="T229" s="182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83" t="s">
        <v>128</v>
      </c>
      <c r="AT229" s="183" t="s">
        <v>123</v>
      </c>
      <c r="AU229" s="183" t="s">
        <v>82</v>
      </c>
      <c r="AY229" s="16" t="s">
        <v>121</v>
      </c>
      <c r="BE229" s="184">
        <f>IF(N229="základní",J229,0)</f>
        <v>0</v>
      </c>
      <c r="BF229" s="184">
        <f>IF(N229="snížená",J229,0)</f>
        <v>0</v>
      </c>
      <c r="BG229" s="184">
        <f>IF(N229="zákl. přenesená",J229,0)</f>
        <v>0</v>
      </c>
      <c r="BH229" s="184">
        <f>IF(N229="sníž. přenesená",J229,0)</f>
        <v>0</v>
      </c>
      <c r="BI229" s="184">
        <f>IF(N229="nulová",J229,0)</f>
        <v>0</v>
      </c>
      <c r="BJ229" s="16" t="s">
        <v>79</v>
      </c>
      <c r="BK229" s="184">
        <f>ROUND(I229*H229,2)</f>
        <v>0</v>
      </c>
      <c r="BL229" s="16" t="s">
        <v>128</v>
      </c>
      <c r="BM229" s="183" t="s">
        <v>359</v>
      </c>
    </row>
    <row r="230" spans="1:65" s="2" customFormat="1" ht="29.25">
      <c r="A230" s="33"/>
      <c r="B230" s="34"/>
      <c r="C230" s="35"/>
      <c r="D230" s="185" t="s">
        <v>130</v>
      </c>
      <c r="E230" s="35"/>
      <c r="F230" s="186" t="s">
        <v>360</v>
      </c>
      <c r="G230" s="35"/>
      <c r="H230" s="35"/>
      <c r="I230" s="187"/>
      <c r="J230" s="35"/>
      <c r="K230" s="35"/>
      <c r="L230" s="38"/>
      <c r="M230" s="188"/>
      <c r="N230" s="189"/>
      <c r="O230" s="63"/>
      <c r="P230" s="63"/>
      <c r="Q230" s="63"/>
      <c r="R230" s="63"/>
      <c r="S230" s="63"/>
      <c r="T230" s="64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130</v>
      </c>
      <c r="AU230" s="16" t="s">
        <v>82</v>
      </c>
    </row>
    <row r="231" spans="1:65" s="2" customFormat="1" ht="11.25">
      <c r="A231" s="33"/>
      <c r="B231" s="34"/>
      <c r="C231" s="35"/>
      <c r="D231" s="190" t="s">
        <v>132</v>
      </c>
      <c r="E231" s="35"/>
      <c r="F231" s="191" t="s">
        <v>361</v>
      </c>
      <c r="G231" s="35"/>
      <c r="H231" s="35"/>
      <c r="I231" s="187"/>
      <c r="J231" s="35"/>
      <c r="K231" s="35"/>
      <c r="L231" s="38"/>
      <c r="M231" s="188"/>
      <c r="N231" s="189"/>
      <c r="O231" s="63"/>
      <c r="P231" s="63"/>
      <c r="Q231" s="63"/>
      <c r="R231" s="63"/>
      <c r="S231" s="63"/>
      <c r="T231" s="64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132</v>
      </c>
      <c r="AU231" s="16" t="s">
        <v>82</v>
      </c>
    </row>
    <row r="232" spans="1:65" s="13" customFormat="1" ht="11.25">
      <c r="B232" s="193"/>
      <c r="C232" s="194"/>
      <c r="D232" s="185" t="s">
        <v>136</v>
      </c>
      <c r="E232" s="195" t="s">
        <v>19</v>
      </c>
      <c r="F232" s="196" t="s">
        <v>362</v>
      </c>
      <c r="G232" s="194"/>
      <c r="H232" s="197">
        <v>1524.807</v>
      </c>
      <c r="I232" s="198"/>
      <c r="J232" s="194"/>
      <c r="K232" s="194"/>
      <c r="L232" s="199"/>
      <c r="M232" s="200"/>
      <c r="N232" s="201"/>
      <c r="O232" s="201"/>
      <c r="P232" s="201"/>
      <c r="Q232" s="201"/>
      <c r="R232" s="201"/>
      <c r="S232" s="201"/>
      <c r="T232" s="202"/>
      <c r="AT232" s="203" t="s">
        <v>136</v>
      </c>
      <c r="AU232" s="203" t="s">
        <v>82</v>
      </c>
      <c r="AV232" s="13" t="s">
        <v>82</v>
      </c>
      <c r="AW232" s="13" t="s">
        <v>33</v>
      </c>
      <c r="AX232" s="13" t="s">
        <v>71</v>
      </c>
      <c r="AY232" s="203" t="s">
        <v>121</v>
      </c>
    </row>
    <row r="233" spans="1:65" s="13" customFormat="1" ht="11.25">
      <c r="B233" s="193"/>
      <c r="C233" s="194"/>
      <c r="D233" s="185" t="s">
        <v>136</v>
      </c>
      <c r="E233" s="195" t="s">
        <v>19</v>
      </c>
      <c r="F233" s="196" t="s">
        <v>290</v>
      </c>
      <c r="G233" s="194"/>
      <c r="H233" s="197">
        <v>135.5</v>
      </c>
      <c r="I233" s="198"/>
      <c r="J233" s="194"/>
      <c r="K233" s="194"/>
      <c r="L233" s="199"/>
      <c r="M233" s="200"/>
      <c r="N233" s="201"/>
      <c r="O233" s="201"/>
      <c r="P233" s="201"/>
      <c r="Q233" s="201"/>
      <c r="R233" s="201"/>
      <c r="S233" s="201"/>
      <c r="T233" s="202"/>
      <c r="AT233" s="203" t="s">
        <v>136</v>
      </c>
      <c r="AU233" s="203" t="s">
        <v>82</v>
      </c>
      <c r="AV233" s="13" t="s">
        <v>82</v>
      </c>
      <c r="AW233" s="13" t="s">
        <v>33</v>
      </c>
      <c r="AX233" s="13" t="s">
        <v>71</v>
      </c>
      <c r="AY233" s="203" t="s">
        <v>121</v>
      </c>
    </row>
    <row r="234" spans="1:65" s="2" customFormat="1" ht="16.5" customHeight="1">
      <c r="A234" s="33"/>
      <c r="B234" s="34"/>
      <c r="C234" s="204" t="s">
        <v>363</v>
      </c>
      <c r="D234" s="204" t="s">
        <v>238</v>
      </c>
      <c r="E234" s="205" t="s">
        <v>364</v>
      </c>
      <c r="F234" s="206" t="s">
        <v>365</v>
      </c>
      <c r="G234" s="207" t="s">
        <v>219</v>
      </c>
      <c r="H234" s="208">
        <v>73.385000000000005</v>
      </c>
      <c r="I234" s="209"/>
      <c r="J234" s="210">
        <f>ROUND(I234*H234,2)</f>
        <v>0</v>
      </c>
      <c r="K234" s="206" t="s">
        <v>127</v>
      </c>
      <c r="L234" s="211"/>
      <c r="M234" s="212" t="s">
        <v>19</v>
      </c>
      <c r="N234" s="213" t="s">
        <v>42</v>
      </c>
      <c r="O234" s="63"/>
      <c r="P234" s="181">
        <f>O234*H234</f>
        <v>0</v>
      </c>
      <c r="Q234" s="181">
        <v>1</v>
      </c>
      <c r="R234" s="181">
        <f>Q234*H234</f>
        <v>73.385000000000005</v>
      </c>
      <c r="S234" s="181">
        <v>0</v>
      </c>
      <c r="T234" s="18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83" t="s">
        <v>181</v>
      </c>
      <c r="AT234" s="183" t="s">
        <v>238</v>
      </c>
      <c r="AU234" s="183" t="s">
        <v>82</v>
      </c>
      <c r="AY234" s="16" t="s">
        <v>121</v>
      </c>
      <c r="BE234" s="184">
        <f>IF(N234="základní",J234,0)</f>
        <v>0</v>
      </c>
      <c r="BF234" s="184">
        <f>IF(N234="snížená",J234,0)</f>
        <v>0</v>
      </c>
      <c r="BG234" s="184">
        <f>IF(N234="zákl. přenesená",J234,0)</f>
        <v>0</v>
      </c>
      <c r="BH234" s="184">
        <f>IF(N234="sníž. přenesená",J234,0)</f>
        <v>0</v>
      </c>
      <c r="BI234" s="184">
        <f>IF(N234="nulová",J234,0)</f>
        <v>0</v>
      </c>
      <c r="BJ234" s="16" t="s">
        <v>79</v>
      </c>
      <c r="BK234" s="184">
        <f>ROUND(I234*H234,2)</f>
        <v>0</v>
      </c>
      <c r="BL234" s="16" t="s">
        <v>128</v>
      </c>
      <c r="BM234" s="183" t="s">
        <v>366</v>
      </c>
    </row>
    <row r="235" spans="1:65" s="2" customFormat="1" ht="11.25">
      <c r="A235" s="33"/>
      <c r="B235" s="34"/>
      <c r="C235" s="35"/>
      <c r="D235" s="185" t="s">
        <v>130</v>
      </c>
      <c r="E235" s="35"/>
      <c r="F235" s="186" t="s">
        <v>365</v>
      </c>
      <c r="G235" s="35"/>
      <c r="H235" s="35"/>
      <c r="I235" s="187"/>
      <c r="J235" s="35"/>
      <c r="K235" s="35"/>
      <c r="L235" s="38"/>
      <c r="M235" s="188"/>
      <c r="N235" s="189"/>
      <c r="O235" s="63"/>
      <c r="P235" s="63"/>
      <c r="Q235" s="63"/>
      <c r="R235" s="63"/>
      <c r="S235" s="63"/>
      <c r="T235" s="64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130</v>
      </c>
      <c r="AU235" s="16" t="s">
        <v>82</v>
      </c>
    </row>
    <row r="236" spans="1:65" s="13" customFormat="1" ht="11.25">
      <c r="B236" s="193"/>
      <c r="C236" s="194"/>
      <c r="D236" s="185" t="s">
        <v>136</v>
      </c>
      <c r="E236" s="195" t="s">
        <v>19</v>
      </c>
      <c r="F236" s="196" t="s">
        <v>367</v>
      </c>
      <c r="G236" s="194"/>
      <c r="H236" s="197">
        <v>73.385000000000005</v>
      </c>
      <c r="I236" s="198"/>
      <c r="J236" s="194"/>
      <c r="K236" s="194"/>
      <c r="L236" s="199"/>
      <c r="M236" s="200"/>
      <c r="N236" s="201"/>
      <c r="O236" s="201"/>
      <c r="P236" s="201"/>
      <c r="Q236" s="201"/>
      <c r="R236" s="201"/>
      <c r="S236" s="201"/>
      <c r="T236" s="202"/>
      <c r="AT236" s="203" t="s">
        <v>136</v>
      </c>
      <c r="AU236" s="203" t="s">
        <v>82</v>
      </c>
      <c r="AV236" s="13" t="s">
        <v>82</v>
      </c>
      <c r="AW236" s="13" t="s">
        <v>33</v>
      </c>
      <c r="AX236" s="13" t="s">
        <v>79</v>
      </c>
      <c r="AY236" s="203" t="s">
        <v>121</v>
      </c>
    </row>
    <row r="237" spans="1:65" s="2" customFormat="1" ht="16.5" customHeight="1">
      <c r="A237" s="33"/>
      <c r="B237" s="34"/>
      <c r="C237" s="172" t="s">
        <v>368</v>
      </c>
      <c r="D237" s="172" t="s">
        <v>123</v>
      </c>
      <c r="E237" s="173" t="s">
        <v>369</v>
      </c>
      <c r="F237" s="174" t="s">
        <v>370</v>
      </c>
      <c r="G237" s="175" t="s">
        <v>126</v>
      </c>
      <c r="H237" s="176">
        <v>3174.8</v>
      </c>
      <c r="I237" s="177"/>
      <c r="J237" s="178">
        <f>ROUND(I237*H237,2)</f>
        <v>0</v>
      </c>
      <c r="K237" s="174" t="s">
        <v>127</v>
      </c>
      <c r="L237" s="38"/>
      <c r="M237" s="179" t="s">
        <v>19</v>
      </c>
      <c r="N237" s="180" t="s">
        <v>42</v>
      </c>
      <c r="O237" s="63"/>
      <c r="P237" s="181">
        <f>O237*H237</f>
        <v>0</v>
      </c>
      <c r="Q237" s="181">
        <v>0.34499999999999997</v>
      </c>
      <c r="R237" s="181">
        <f>Q237*H237</f>
        <v>1095.306</v>
      </c>
      <c r="S237" s="181">
        <v>0</v>
      </c>
      <c r="T237" s="182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83" t="s">
        <v>128</v>
      </c>
      <c r="AT237" s="183" t="s">
        <v>123</v>
      </c>
      <c r="AU237" s="183" t="s">
        <v>82</v>
      </c>
      <c r="AY237" s="16" t="s">
        <v>121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16" t="s">
        <v>79</v>
      </c>
      <c r="BK237" s="184">
        <f>ROUND(I237*H237,2)</f>
        <v>0</v>
      </c>
      <c r="BL237" s="16" t="s">
        <v>128</v>
      </c>
      <c r="BM237" s="183" t="s">
        <v>371</v>
      </c>
    </row>
    <row r="238" spans="1:65" s="2" customFormat="1" ht="11.25">
      <c r="A238" s="33"/>
      <c r="B238" s="34"/>
      <c r="C238" s="35"/>
      <c r="D238" s="185" t="s">
        <v>130</v>
      </c>
      <c r="E238" s="35"/>
      <c r="F238" s="186" t="s">
        <v>372</v>
      </c>
      <c r="G238" s="35"/>
      <c r="H238" s="35"/>
      <c r="I238" s="187"/>
      <c r="J238" s="35"/>
      <c r="K238" s="35"/>
      <c r="L238" s="38"/>
      <c r="M238" s="188"/>
      <c r="N238" s="189"/>
      <c r="O238" s="63"/>
      <c r="P238" s="63"/>
      <c r="Q238" s="63"/>
      <c r="R238" s="63"/>
      <c r="S238" s="63"/>
      <c r="T238" s="64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130</v>
      </c>
      <c r="AU238" s="16" t="s">
        <v>82</v>
      </c>
    </row>
    <row r="239" spans="1:65" s="2" customFormat="1" ht="11.25">
      <c r="A239" s="33"/>
      <c r="B239" s="34"/>
      <c r="C239" s="35"/>
      <c r="D239" s="190" t="s">
        <v>132</v>
      </c>
      <c r="E239" s="35"/>
      <c r="F239" s="191" t="s">
        <v>373</v>
      </c>
      <c r="G239" s="35"/>
      <c r="H239" s="35"/>
      <c r="I239" s="187"/>
      <c r="J239" s="35"/>
      <c r="K239" s="35"/>
      <c r="L239" s="38"/>
      <c r="M239" s="188"/>
      <c r="N239" s="189"/>
      <c r="O239" s="63"/>
      <c r="P239" s="63"/>
      <c r="Q239" s="63"/>
      <c r="R239" s="63"/>
      <c r="S239" s="63"/>
      <c r="T239" s="64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132</v>
      </c>
      <c r="AU239" s="16" t="s">
        <v>82</v>
      </c>
    </row>
    <row r="240" spans="1:65" s="13" customFormat="1" ht="11.25">
      <c r="B240" s="193"/>
      <c r="C240" s="194"/>
      <c r="D240" s="185" t="s">
        <v>136</v>
      </c>
      <c r="E240" s="195" t="s">
        <v>19</v>
      </c>
      <c r="F240" s="196" t="s">
        <v>374</v>
      </c>
      <c r="G240" s="194"/>
      <c r="H240" s="197">
        <v>3039.3</v>
      </c>
      <c r="I240" s="198"/>
      <c r="J240" s="194"/>
      <c r="K240" s="194"/>
      <c r="L240" s="199"/>
      <c r="M240" s="200"/>
      <c r="N240" s="201"/>
      <c r="O240" s="201"/>
      <c r="P240" s="201"/>
      <c r="Q240" s="201"/>
      <c r="R240" s="201"/>
      <c r="S240" s="201"/>
      <c r="T240" s="202"/>
      <c r="AT240" s="203" t="s">
        <v>136</v>
      </c>
      <c r="AU240" s="203" t="s">
        <v>82</v>
      </c>
      <c r="AV240" s="13" t="s">
        <v>82</v>
      </c>
      <c r="AW240" s="13" t="s">
        <v>33</v>
      </c>
      <c r="AX240" s="13" t="s">
        <v>71</v>
      </c>
      <c r="AY240" s="203" t="s">
        <v>121</v>
      </c>
    </row>
    <row r="241" spans="1:65" s="13" customFormat="1" ht="11.25">
      <c r="B241" s="193"/>
      <c r="C241" s="194"/>
      <c r="D241" s="185" t="s">
        <v>136</v>
      </c>
      <c r="E241" s="195" t="s">
        <v>19</v>
      </c>
      <c r="F241" s="196" t="s">
        <v>290</v>
      </c>
      <c r="G241" s="194"/>
      <c r="H241" s="197">
        <v>135.5</v>
      </c>
      <c r="I241" s="198"/>
      <c r="J241" s="194"/>
      <c r="K241" s="194"/>
      <c r="L241" s="199"/>
      <c r="M241" s="200"/>
      <c r="N241" s="201"/>
      <c r="O241" s="201"/>
      <c r="P241" s="201"/>
      <c r="Q241" s="201"/>
      <c r="R241" s="201"/>
      <c r="S241" s="201"/>
      <c r="T241" s="202"/>
      <c r="AT241" s="203" t="s">
        <v>136</v>
      </c>
      <c r="AU241" s="203" t="s">
        <v>82</v>
      </c>
      <c r="AV241" s="13" t="s">
        <v>82</v>
      </c>
      <c r="AW241" s="13" t="s">
        <v>33</v>
      </c>
      <c r="AX241" s="13" t="s">
        <v>71</v>
      </c>
      <c r="AY241" s="203" t="s">
        <v>121</v>
      </c>
    </row>
    <row r="242" spans="1:65" s="2" customFormat="1" ht="16.5" customHeight="1">
      <c r="A242" s="33"/>
      <c r="B242" s="34"/>
      <c r="C242" s="172" t="s">
        <v>375</v>
      </c>
      <c r="D242" s="172" t="s">
        <v>123</v>
      </c>
      <c r="E242" s="173" t="s">
        <v>376</v>
      </c>
      <c r="F242" s="174" t="s">
        <v>377</v>
      </c>
      <c r="G242" s="175" t="s">
        <v>126</v>
      </c>
      <c r="H242" s="176">
        <v>1267.067</v>
      </c>
      <c r="I242" s="177"/>
      <c r="J242" s="178">
        <f>ROUND(I242*H242,2)</f>
        <v>0</v>
      </c>
      <c r="K242" s="174" t="s">
        <v>127</v>
      </c>
      <c r="L242" s="38"/>
      <c r="M242" s="179" t="s">
        <v>19</v>
      </c>
      <c r="N242" s="180" t="s">
        <v>42</v>
      </c>
      <c r="O242" s="63"/>
      <c r="P242" s="181">
        <f>O242*H242</f>
        <v>0</v>
      </c>
      <c r="Q242" s="181">
        <v>0</v>
      </c>
      <c r="R242" s="181">
        <f>Q242*H242</f>
        <v>0</v>
      </c>
      <c r="S242" s="181">
        <v>0</v>
      </c>
      <c r="T242" s="182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83" t="s">
        <v>128</v>
      </c>
      <c r="AT242" s="183" t="s">
        <v>123</v>
      </c>
      <c r="AU242" s="183" t="s">
        <v>82</v>
      </c>
      <c r="AY242" s="16" t="s">
        <v>121</v>
      </c>
      <c r="BE242" s="184">
        <f>IF(N242="základní",J242,0)</f>
        <v>0</v>
      </c>
      <c r="BF242" s="184">
        <f>IF(N242="snížená",J242,0)</f>
        <v>0</v>
      </c>
      <c r="BG242" s="184">
        <f>IF(N242="zákl. přenesená",J242,0)</f>
        <v>0</v>
      </c>
      <c r="BH242" s="184">
        <f>IF(N242="sníž. přenesená",J242,0)</f>
        <v>0</v>
      </c>
      <c r="BI242" s="184">
        <f>IF(N242="nulová",J242,0)</f>
        <v>0</v>
      </c>
      <c r="BJ242" s="16" t="s">
        <v>79</v>
      </c>
      <c r="BK242" s="184">
        <f>ROUND(I242*H242,2)</f>
        <v>0</v>
      </c>
      <c r="BL242" s="16" t="s">
        <v>128</v>
      </c>
      <c r="BM242" s="183" t="s">
        <v>378</v>
      </c>
    </row>
    <row r="243" spans="1:65" s="2" customFormat="1" ht="19.5">
      <c r="A243" s="33"/>
      <c r="B243" s="34"/>
      <c r="C243" s="35"/>
      <c r="D243" s="185" t="s">
        <v>130</v>
      </c>
      <c r="E243" s="35"/>
      <c r="F243" s="186" t="s">
        <v>379</v>
      </c>
      <c r="G243" s="35"/>
      <c r="H243" s="35"/>
      <c r="I243" s="187"/>
      <c r="J243" s="35"/>
      <c r="K243" s="35"/>
      <c r="L243" s="38"/>
      <c r="M243" s="188"/>
      <c r="N243" s="189"/>
      <c r="O243" s="63"/>
      <c r="P243" s="63"/>
      <c r="Q243" s="63"/>
      <c r="R243" s="63"/>
      <c r="S243" s="63"/>
      <c r="T243" s="64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130</v>
      </c>
      <c r="AU243" s="16" t="s">
        <v>82</v>
      </c>
    </row>
    <row r="244" spans="1:65" s="2" customFormat="1" ht="11.25">
      <c r="A244" s="33"/>
      <c r="B244" s="34"/>
      <c r="C244" s="35"/>
      <c r="D244" s="190" t="s">
        <v>132</v>
      </c>
      <c r="E244" s="35"/>
      <c r="F244" s="191" t="s">
        <v>380</v>
      </c>
      <c r="G244" s="35"/>
      <c r="H244" s="35"/>
      <c r="I244" s="187"/>
      <c r="J244" s="35"/>
      <c r="K244" s="35"/>
      <c r="L244" s="38"/>
      <c r="M244" s="188"/>
      <c r="N244" s="189"/>
      <c r="O244" s="63"/>
      <c r="P244" s="63"/>
      <c r="Q244" s="63"/>
      <c r="R244" s="63"/>
      <c r="S244" s="63"/>
      <c r="T244" s="64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132</v>
      </c>
      <c r="AU244" s="16" t="s">
        <v>82</v>
      </c>
    </row>
    <row r="245" spans="1:65" s="13" customFormat="1" ht="11.25">
      <c r="B245" s="193"/>
      <c r="C245" s="194"/>
      <c r="D245" s="185" t="s">
        <v>136</v>
      </c>
      <c r="E245" s="195" t="s">
        <v>19</v>
      </c>
      <c r="F245" s="196" t="s">
        <v>381</v>
      </c>
      <c r="G245" s="194"/>
      <c r="H245" s="197">
        <v>1131.567</v>
      </c>
      <c r="I245" s="198"/>
      <c r="J245" s="194"/>
      <c r="K245" s="194"/>
      <c r="L245" s="199"/>
      <c r="M245" s="200"/>
      <c r="N245" s="201"/>
      <c r="O245" s="201"/>
      <c r="P245" s="201"/>
      <c r="Q245" s="201"/>
      <c r="R245" s="201"/>
      <c r="S245" s="201"/>
      <c r="T245" s="202"/>
      <c r="AT245" s="203" t="s">
        <v>136</v>
      </c>
      <c r="AU245" s="203" t="s">
        <v>82</v>
      </c>
      <c r="AV245" s="13" t="s">
        <v>82</v>
      </c>
      <c r="AW245" s="13" t="s">
        <v>33</v>
      </c>
      <c r="AX245" s="13" t="s">
        <v>71</v>
      </c>
      <c r="AY245" s="203" t="s">
        <v>121</v>
      </c>
    </row>
    <row r="246" spans="1:65" s="13" customFormat="1" ht="11.25">
      <c r="B246" s="193"/>
      <c r="C246" s="194"/>
      <c r="D246" s="185" t="s">
        <v>136</v>
      </c>
      <c r="E246" s="195" t="s">
        <v>19</v>
      </c>
      <c r="F246" s="196" t="s">
        <v>290</v>
      </c>
      <c r="G246" s="194"/>
      <c r="H246" s="197">
        <v>135.5</v>
      </c>
      <c r="I246" s="198"/>
      <c r="J246" s="194"/>
      <c r="K246" s="194"/>
      <c r="L246" s="199"/>
      <c r="M246" s="200"/>
      <c r="N246" s="201"/>
      <c r="O246" s="201"/>
      <c r="P246" s="201"/>
      <c r="Q246" s="201"/>
      <c r="R246" s="201"/>
      <c r="S246" s="201"/>
      <c r="T246" s="202"/>
      <c r="AT246" s="203" t="s">
        <v>136</v>
      </c>
      <c r="AU246" s="203" t="s">
        <v>82</v>
      </c>
      <c r="AV246" s="13" t="s">
        <v>82</v>
      </c>
      <c r="AW246" s="13" t="s">
        <v>33</v>
      </c>
      <c r="AX246" s="13" t="s">
        <v>71</v>
      </c>
      <c r="AY246" s="203" t="s">
        <v>121</v>
      </c>
    </row>
    <row r="247" spans="1:65" s="2" customFormat="1" ht="16.5" customHeight="1">
      <c r="A247" s="33"/>
      <c r="B247" s="34"/>
      <c r="C247" s="172" t="s">
        <v>382</v>
      </c>
      <c r="D247" s="172" t="s">
        <v>123</v>
      </c>
      <c r="E247" s="173" t="s">
        <v>383</v>
      </c>
      <c r="F247" s="174" t="s">
        <v>384</v>
      </c>
      <c r="G247" s="175" t="s">
        <v>126</v>
      </c>
      <c r="H247" s="176">
        <v>133.755</v>
      </c>
      <c r="I247" s="177"/>
      <c r="J247" s="178">
        <f>ROUND(I247*H247,2)</f>
        <v>0</v>
      </c>
      <c r="K247" s="174" t="s">
        <v>127</v>
      </c>
      <c r="L247" s="38"/>
      <c r="M247" s="179" t="s">
        <v>19</v>
      </c>
      <c r="N247" s="180" t="s">
        <v>42</v>
      </c>
      <c r="O247" s="63"/>
      <c r="P247" s="181">
        <f>O247*H247</f>
        <v>0</v>
      </c>
      <c r="Q247" s="181">
        <v>0.23799999999999999</v>
      </c>
      <c r="R247" s="181">
        <f>Q247*H247</f>
        <v>31.833689999999997</v>
      </c>
      <c r="S247" s="181">
        <v>0</v>
      </c>
      <c r="T247" s="182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83" t="s">
        <v>128</v>
      </c>
      <c r="AT247" s="183" t="s">
        <v>123</v>
      </c>
      <c r="AU247" s="183" t="s">
        <v>82</v>
      </c>
      <c r="AY247" s="16" t="s">
        <v>121</v>
      </c>
      <c r="BE247" s="184">
        <f>IF(N247="základní",J247,0)</f>
        <v>0</v>
      </c>
      <c r="BF247" s="184">
        <f>IF(N247="snížená",J247,0)</f>
        <v>0</v>
      </c>
      <c r="BG247" s="184">
        <f>IF(N247="zákl. přenesená",J247,0)</f>
        <v>0</v>
      </c>
      <c r="BH247" s="184">
        <f>IF(N247="sníž. přenesená",J247,0)</f>
        <v>0</v>
      </c>
      <c r="BI247" s="184">
        <f>IF(N247="nulová",J247,0)</f>
        <v>0</v>
      </c>
      <c r="BJ247" s="16" t="s">
        <v>79</v>
      </c>
      <c r="BK247" s="184">
        <f>ROUND(I247*H247,2)</f>
        <v>0</v>
      </c>
      <c r="BL247" s="16" t="s">
        <v>128</v>
      </c>
      <c r="BM247" s="183" t="s">
        <v>385</v>
      </c>
    </row>
    <row r="248" spans="1:65" s="2" customFormat="1" ht="11.25">
      <c r="A248" s="33"/>
      <c r="B248" s="34"/>
      <c r="C248" s="35"/>
      <c r="D248" s="185" t="s">
        <v>130</v>
      </c>
      <c r="E248" s="35"/>
      <c r="F248" s="186" t="s">
        <v>386</v>
      </c>
      <c r="G248" s="35"/>
      <c r="H248" s="35"/>
      <c r="I248" s="187"/>
      <c r="J248" s="35"/>
      <c r="K248" s="35"/>
      <c r="L248" s="38"/>
      <c r="M248" s="188"/>
      <c r="N248" s="189"/>
      <c r="O248" s="63"/>
      <c r="P248" s="63"/>
      <c r="Q248" s="63"/>
      <c r="R248" s="63"/>
      <c r="S248" s="63"/>
      <c r="T248" s="64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130</v>
      </c>
      <c r="AU248" s="16" t="s">
        <v>82</v>
      </c>
    </row>
    <row r="249" spans="1:65" s="2" customFormat="1" ht="11.25">
      <c r="A249" s="33"/>
      <c r="B249" s="34"/>
      <c r="C249" s="35"/>
      <c r="D249" s="190" t="s">
        <v>132</v>
      </c>
      <c r="E249" s="35"/>
      <c r="F249" s="191" t="s">
        <v>387</v>
      </c>
      <c r="G249" s="35"/>
      <c r="H249" s="35"/>
      <c r="I249" s="187"/>
      <c r="J249" s="35"/>
      <c r="K249" s="35"/>
      <c r="L249" s="38"/>
      <c r="M249" s="188"/>
      <c r="N249" s="189"/>
      <c r="O249" s="63"/>
      <c r="P249" s="63"/>
      <c r="Q249" s="63"/>
      <c r="R249" s="63"/>
      <c r="S249" s="63"/>
      <c r="T249" s="64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132</v>
      </c>
      <c r="AU249" s="16" t="s">
        <v>82</v>
      </c>
    </row>
    <row r="250" spans="1:65" s="13" customFormat="1" ht="11.25">
      <c r="B250" s="193"/>
      <c r="C250" s="194"/>
      <c r="D250" s="185" t="s">
        <v>136</v>
      </c>
      <c r="E250" s="195" t="s">
        <v>19</v>
      </c>
      <c r="F250" s="196" t="s">
        <v>388</v>
      </c>
      <c r="G250" s="194"/>
      <c r="H250" s="197">
        <v>133.755</v>
      </c>
      <c r="I250" s="198"/>
      <c r="J250" s="194"/>
      <c r="K250" s="194"/>
      <c r="L250" s="199"/>
      <c r="M250" s="200"/>
      <c r="N250" s="201"/>
      <c r="O250" s="201"/>
      <c r="P250" s="201"/>
      <c r="Q250" s="201"/>
      <c r="R250" s="201"/>
      <c r="S250" s="201"/>
      <c r="T250" s="202"/>
      <c r="AT250" s="203" t="s">
        <v>136</v>
      </c>
      <c r="AU250" s="203" t="s">
        <v>82</v>
      </c>
      <c r="AV250" s="13" t="s">
        <v>82</v>
      </c>
      <c r="AW250" s="13" t="s">
        <v>33</v>
      </c>
      <c r="AX250" s="13" t="s">
        <v>79</v>
      </c>
      <c r="AY250" s="203" t="s">
        <v>121</v>
      </c>
    </row>
    <row r="251" spans="1:65" s="2" customFormat="1" ht="16.5" customHeight="1">
      <c r="A251" s="33"/>
      <c r="B251" s="34"/>
      <c r="C251" s="172" t="s">
        <v>389</v>
      </c>
      <c r="D251" s="172" t="s">
        <v>123</v>
      </c>
      <c r="E251" s="173" t="s">
        <v>390</v>
      </c>
      <c r="F251" s="174" t="s">
        <v>391</v>
      </c>
      <c r="G251" s="175" t="s">
        <v>126</v>
      </c>
      <c r="H251" s="176">
        <v>1427.5730000000001</v>
      </c>
      <c r="I251" s="177"/>
      <c r="J251" s="178">
        <f>ROUND(I251*H251,2)</f>
        <v>0</v>
      </c>
      <c r="K251" s="174" t="s">
        <v>127</v>
      </c>
      <c r="L251" s="38"/>
      <c r="M251" s="179" t="s">
        <v>19</v>
      </c>
      <c r="N251" s="180" t="s">
        <v>42</v>
      </c>
      <c r="O251" s="63"/>
      <c r="P251" s="181">
        <f>O251*H251</f>
        <v>0</v>
      </c>
      <c r="Q251" s="181">
        <v>0</v>
      </c>
      <c r="R251" s="181">
        <f>Q251*H251</f>
        <v>0</v>
      </c>
      <c r="S251" s="181">
        <v>0</v>
      </c>
      <c r="T251" s="182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83" t="s">
        <v>128</v>
      </c>
      <c r="AT251" s="183" t="s">
        <v>123</v>
      </c>
      <c r="AU251" s="183" t="s">
        <v>82</v>
      </c>
      <c r="AY251" s="16" t="s">
        <v>121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16" t="s">
        <v>79</v>
      </c>
      <c r="BK251" s="184">
        <f>ROUND(I251*H251,2)</f>
        <v>0</v>
      </c>
      <c r="BL251" s="16" t="s">
        <v>128</v>
      </c>
      <c r="BM251" s="183" t="s">
        <v>392</v>
      </c>
    </row>
    <row r="252" spans="1:65" s="2" customFormat="1" ht="11.25">
      <c r="A252" s="33"/>
      <c r="B252" s="34"/>
      <c r="C252" s="35"/>
      <c r="D252" s="185" t="s">
        <v>130</v>
      </c>
      <c r="E252" s="35"/>
      <c r="F252" s="186" t="s">
        <v>393</v>
      </c>
      <c r="G252" s="35"/>
      <c r="H252" s="35"/>
      <c r="I252" s="187"/>
      <c r="J252" s="35"/>
      <c r="K252" s="35"/>
      <c r="L252" s="38"/>
      <c r="M252" s="188"/>
      <c r="N252" s="189"/>
      <c r="O252" s="63"/>
      <c r="P252" s="63"/>
      <c r="Q252" s="63"/>
      <c r="R252" s="63"/>
      <c r="S252" s="63"/>
      <c r="T252" s="64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130</v>
      </c>
      <c r="AU252" s="16" t="s">
        <v>82</v>
      </c>
    </row>
    <row r="253" spans="1:65" s="2" customFormat="1" ht="11.25">
      <c r="A253" s="33"/>
      <c r="B253" s="34"/>
      <c r="C253" s="35"/>
      <c r="D253" s="190" t="s">
        <v>132</v>
      </c>
      <c r="E253" s="35"/>
      <c r="F253" s="191" t="s">
        <v>394</v>
      </c>
      <c r="G253" s="35"/>
      <c r="H253" s="35"/>
      <c r="I253" s="187"/>
      <c r="J253" s="35"/>
      <c r="K253" s="35"/>
      <c r="L253" s="38"/>
      <c r="M253" s="188"/>
      <c r="N253" s="189"/>
      <c r="O253" s="63"/>
      <c r="P253" s="63"/>
      <c r="Q253" s="63"/>
      <c r="R253" s="63"/>
      <c r="S253" s="63"/>
      <c r="T253" s="64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132</v>
      </c>
      <c r="AU253" s="16" t="s">
        <v>82</v>
      </c>
    </row>
    <row r="254" spans="1:65" s="13" customFormat="1" ht="11.25">
      <c r="B254" s="193"/>
      <c r="C254" s="194"/>
      <c r="D254" s="185" t="s">
        <v>136</v>
      </c>
      <c r="E254" s="195" t="s">
        <v>19</v>
      </c>
      <c r="F254" s="196" t="s">
        <v>395</v>
      </c>
      <c r="G254" s="194"/>
      <c r="H254" s="197">
        <v>1292.0730000000001</v>
      </c>
      <c r="I254" s="198"/>
      <c r="J254" s="194"/>
      <c r="K254" s="194"/>
      <c r="L254" s="199"/>
      <c r="M254" s="200"/>
      <c r="N254" s="201"/>
      <c r="O254" s="201"/>
      <c r="P254" s="201"/>
      <c r="Q254" s="201"/>
      <c r="R254" s="201"/>
      <c r="S254" s="201"/>
      <c r="T254" s="202"/>
      <c r="AT254" s="203" t="s">
        <v>136</v>
      </c>
      <c r="AU254" s="203" t="s">
        <v>82</v>
      </c>
      <c r="AV254" s="13" t="s">
        <v>82</v>
      </c>
      <c r="AW254" s="13" t="s">
        <v>33</v>
      </c>
      <c r="AX254" s="13" t="s">
        <v>71</v>
      </c>
      <c r="AY254" s="203" t="s">
        <v>121</v>
      </c>
    </row>
    <row r="255" spans="1:65" s="13" customFormat="1" ht="11.25">
      <c r="B255" s="193"/>
      <c r="C255" s="194"/>
      <c r="D255" s="185" t="s">
        <v>136</v>
      </c>
      <c r="E255" s="195" t="s">
        <v>19</v>
      </c>
      <c r="F255" s="196" t="s">
        <v>290</v>
      </c>
      <c r="G255" s="194"/>
      <c r="H255" s="197">
        <v>135.5</v>
      </c>
      <c r="I255" s="198"/>
      <c r="J255" s="194"/>
      <c r="K255" s="194"/>
      <c r="L255" s="199"/>
      <c r="M255" s="200"/>
      <c r="N255" s="201"/>
      <c r="O255" s="201"/>
      <c r="P255" s="201"/>
      <c r="Q255" s="201"/>
      <c r="R255" s="201"/>
      <c r="S255" s="201"/>
      <c r="T255" s="202"/>
      <c r="AT255" s="203" t="s">
        <v>136</v>
      </c>
      <c r="AU255" s="203" t="s">
        <v>82</v>
      </c>
      <c r="AV255" s="13" t="s">
        <v>82</v>
      </c>
      <c r="AW255" s="13" t="s">
        <v>33</v>
      </c>
      <c r="AX255" s="13" t="s">
        <v>71</v>
      </c>
      <c r="AY255" s="203" t="s">
        <v>121</v>
      </c>
    </row>
    <row r="256" spans="1:65" s="2" customFormat="1" ht="16.5" customHeight="1">
      <c r="A256" s="33"/>
      <c r="B256" s="34"/>
      <c r="C256" s="172" t="s">
        <v>396</v>
      </c>
      <c r="D256" s="172" t="s">
        <v>123</v>
      </c>
      <c r="E256" s="173" t="s">
        <v>397</v>
      </c>
      <c r="F256" s="174" t="s">
        <v>398</v>
      </c>
      <c r="G256" s="175" t="s">
        <v>126</v>
      </c>
      <c r="H256" s="176">
        <v>1237.6410000000001</v>
      </c>
      <c r="I256" s="177"/>
      <c r="J256" s="178">
        <f>ROUND(I256*H256,2)</f>
        <v>0</v>
      </c>
      <c r="K256" s="174" t="s">
        <v>127</v>
      </c>
      <c r="L256" s="38"/>
      <c r="M256" s="179" t="s">
        <v>19</v>
      </c>
      <c r="N256" s="180" t="s">
        <v>42</v>
      </c>
      <c r="O256" s="63"/>
      <c r="P256" s="181">
        <f>O256*H256</f>
        <v>0</v>
      </c>
      <c r="Q256" s="181">
        <v>0</v>
      </c>
      <c r="R256" s="181">
        <f>Q256*H256</f>
        <v>0</v>
      </c>
      <c r="S256" s="181">
        <v>0</v>
      </c>
      <c r="T256" s="182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83" t="s">
        <v>128</v>
      </c>
      <c r="AT256" s="183" t="s">
        <v>123</v>
      </c>
      <c r="AU256" s="183" t="s">
        <v>82</v>
      </c>
      <c r="AY256" s="16" t="s">
        <v>121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16" t="s">
        <v>79</v>
      </c>
      <c r="BK256" s="184">
        <f>ROUND(I256*H256,2)</f>
        <v>0</v>
      </c>
      <c r="BL256" s="16" t="s">
        <v>128</v>
      </c>
      <c r="BM256" s="183" t="s">
        <v>399</v>
      </c>
    </row>
    <row r="257" spans="1:65" s="2" customFormat="1" ht="11.25">
      <c r="A257" s="33"/>
      <c r="B257" s="34"/>
      <c r="C257" s="35"/>
      <c r="D257" s="185" t="s">
        <v>130</v>
      </c>
      <c r="E257" s="35"/>
      <c r="F257" s="186" t="s">
        <v>400</v>
      </c>
      <c r="G257" s="35"/>
      <c r="H257" s="35"/>
      <c r="I257" s="187"/>
      <c r="J257" s="35"/>
      <c r="K257" s="35"/>
      <c r="L257" s="38"/>
      <c r="M257" s="188"/>
      <c r="N257" s="189"/>
      <c r="O257" s="63"/>
      <c r="P257" s="63"/>
      <c r="Q257" s="63"/>
      <c r="R257" s="63"/>
      <c r="S257" s="63"/>
      <c r="T257" s="64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130</v>
      </c>
      <c r="AU257" s="16" t="s">
        <v>82</v>
      </c>
    </row>
    <row r="258" spans="1:65" s="2" customFormat="1" ht="11.25">
      <c r="A258" s="33"/>
      <c r="B258" s="34"/>
      <c r="C258" s="35"/>
      <c r="D258" s="190" t="s">
        <v>132</v>
      </c>
      <c r="E258" s="35"/>
      <c r="F258" s="191" t="s">
        <v>401</v>
      </c>
      <c r="G258" s="35"/>
      <c r="H258" s="35"/>
      <c r="I258" s="187"/>
      <c r="J258" s="35"/>
      <c r="K258" s="35"/>
      <c r="L258" s="38"/>
      <c r="M258" s="188"/>
      <c r="N258" s="189"/>
      <c r="O258" s="63"/>
      <c r="P258" s="63"/>
      <c r="Q258" s="63"/>
      <c r="R258" s="63"/>
      <c r="S258" s="63"/>
      <c r="T258" s="64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132</v>
      </c>
      <c r="AU258" s="16" t="s">
        <v>82</v>
      </c>
    </row>
    <row r="259" spans="1:65" s="13" customFormat="1" ht="11.25">
      <c r="B259" s="193"/>
      <c r="C259" s="194"/>
      <c r="D259" s="185" t="s">
        <v>136</v>
      </c>
      <c r="E259" s="195" t="s">
        <v>19</v>
      </c>
      <c r="F259" s="196" t="s">
        <v>402</v>
      </c>
      <c r="G259" s="194"/>
      <c r="H259" s="197">
        <v>1102.1410000000001</v>
      </c>
      <c r="I259" s="198"/>
      <c r="J259" s="194"/>
      <c r="K259" s="194"/>
      <c r="L259" s="199"/>
      <c r="M259" s="200"/>
      <c r="N259" s="201"/>
      <c r="O259" s="201"/>
      <c r="P259" s="201"/>
      <c r="Q259" s="201"/>
      <c r="R259" s="201"/>
      <c r="S259" s="201"/>
      <c r="T259" s="202"/>
      <c r="AT259" s="203" t="s">
        <v>136</v>
      </c>
      <c r="AU259" s="203" t="s">
        <v>82</v>
      </c>
      <c r="AV259" s="13" t="s">
        <v>82</v>
      </c>
      <c r="AW259" s="13" t="s">
        <v>33</v>
      </c>
      <c r="AX259" s="13" t="s">
        <v>71</v>
      </c>
      <c r="AY259" s="203" t="s">
        <v>121</v>
      </c>
    </row>
    <row r="260" spans="1:65" s="13" customFormat="1" ht="11.25">
      <c r="B260" s="193"/>
      <c r="C260" s="194"/>
      <c r="D260" s="185" t="s">
        <v>136</v>
      </c>
      <c r="E260" s="195" t="s">
        <v>19</v>
      </c>
      <c r="F260" s="196" t="s">
        <v>290</v>
      </c>
      <c r="G260" s="194"/>
      <c r="H260" s="197">
        <v>135.5</v>
      </c>
      <c r="I260" s="198"/>
      <c r="J260" s="194"/>
      <c r="K260" s="194"/>
      <c r="L260" s="199"/>
      <c r="M260" s="200"/>
      <c r="N260" s="201"/>
      <c r="O260" s="201"/>
      <c r="P260" s="201"/>
      <c r="Q260" s="201"/>
      <c r="R260" s="201"/>
      <c r="S260" s="201"/>
      <c r="T260" s="202"/>
      <c r="AT260" s="203" t="s">
        <v>136</v>
      </c>
      <c r="AU260" s="203" t="s">
        <v>82</v>
      </c>
      <c r="AV260" s="13" t="s">
        <v>82</v>
      </c>
      <c r="AW260" s="13" t="s">
        <v>33</v>
      </c>
      <c r="AX260" s="13" t="s">
        <v>71</v>
      </c>
      <c r="AY260" s="203" t="s">
        <v>121</v>
      </c>
    </row>
    <row r="261" spans="1:65" s="2" customFormat="1" ht="21.75" customHeight="1">
      <c r="A261" s="33"/>
      <c r="B261" s="34"/>
      <c r="C261" s="172" t="s">
        <v>403</v>
      </c>
      <c r="D261" s="172" t="s">
        <v>123</v>
      </c>
      <c r="E261" s="173" t="s">
        <v>404</v>
      </c>
      <c r="F261" s="174" t="s">
        <v>405</v>
      </c>
      <c r="G261" s="175" t="s">
        <v>126</v>
      </c>
      <c r="H261" s="176">
        <v>1221.5909999999999</v>
      </c>
      <c r="I261" s="177"/>
      <c r="J261" s="178">
        <f>ROUND(I261*H261,2)</f>
        <v>0</v>
      </c>
      <c r="K261" s="174" t="s">
        <v>127</v>
      </c>
      <c r="L261" s="38"/>
      <c r="M261" s="179" t="s">
        <v>19</v>
      </c>
      <c r="N261" s="180" t="s">
        <v>42</v>
      </c>
      <c r="O261" s="63"/>
      <c r="P261" s="181">
        <f>O261*H261</f>
        <v>0</v>
      </c>
      <c r="Q261" s="181">
        <v>0</v>
      </c>
      <c r="R261" s="181">
        <f>Q261*H261</f>
        <v>0</v>
      </c>
      <c r="S261" s="181">
        <v>0</v>
      </c>
      <c r="T261" s="182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83" t="s">
        <v>128</v>
      </c>
      <c r="AT261" s="183" t="s">
        <v>123</v>
      </c>
      <c r="AU261" s="183" t="s">
        <v>82</v>
      </c>
      <c r="AY261" s="16" t="s">
        <v>121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16" t="s">
        <v>79</v>
      </c>
      <c r="BK261" s="184">
        <f>ROUND(I261*H261,2)</f>
        <v>0</v>
      </c>
      <c r="BL261" s="16" t="s">
        <v>128</v>
      </c>
      <c r="BM261" s="183" t="s">
        <v>406</v>
      </c>
    </row>
    <row r="262" spans="1:65" s="2" customFormat="1" ht="19.5">
      <c r="A262" s="33"/>
      <c r="B262" s="34"/>
      <c r="C262" s="35"/>
      <c r="D262" s="185" t="s">
        <v>130</v>
      </c>
      <c r="E262" s="35"/>
      <c r="F262" s="186" t="s">
        <v>407</v>
      </c>
      <c r="G262" s="35"/>
      <c r="H262" s="35"/>
      <c r="I262" s="187"/>
      <c r="J262" s="35"/>
      <c r="K262" s="35"/>
      <c r="L262" s="38"/>
      <c r="M262" s="188"/>
      <c r="N262" s="189"/>
      <c r="O262" s="63"/>
      <c r="P262" s="63"/>
      <c r="Q262" s="63"/>
      <c r="R262" s="63"/>
      <c r="S262" s="63"/>
      <c r="T262" s="64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130</v>
      </c>
      <c r="AU262" s="16" t="s">
        <v>82</v>
      </c>
    </row>
    <row r="263" spans="1:65" s="2" customFormat="1" ht="11.25">
      <c r="A263" s="33"/>
      <c r="B263" s="34"/>
      <c r="C263" s="35"/>
      <c r="D263" s="190" t="s">
        <v>132</v>
      </c>
      <c r="E263" s="35"/>
      <c r="F263" s="191" t="s">
        <v>408</v>
      </c>
      <c r="G263" s="35"/>
      <c r="H263" s="35"/>
      <c r="I263" s="187"/>
      <c r="J263" s="35"/>
      <c r="K263" s="35"/>
      <c r="L263" s="38"/>
      <c r="M263" s="188"/>
      <c r="N263" s="189"/>
      <c r="O263" s="63"/>
      <c r="P263" s="63"/>
      <c r="Q263" s="63"/>
      <c r="R263" s="63"/>
      <c r="S263" s="63"/>
      <c r="T263" s="64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132</v>
      </c>
      <c r="AU263" s="16" t="s">
        <v>82</v>
      </c>
    </row>
    <row r="264" spans="1:65" s="13" customFormat="1" ht="11.25">
      <c r="B264" s="193"/>
      <c r="C264" s="194"/>
      <c r="D264" s="185" t="s">
        <v>136</v>
      </c>
      <c r="E264" s="195" t="s">
        <v>19</v>
      </c>
      <c r="F264" s="196" t="s">
        <v>409</v>
      </c>
      <c r="G264" s="194"/>
      <c r="H264" s="197">
        <v>1086.0909999999999</v>
      </c>
      <c r="I264" s="198"/>
      <c r="J264" s="194"/>
      <c r="K264" s="194"/>
      <c r="L264" s="199"/>
      <c r="M264" s="200"/>
      <c r="N264" s="201"/>
      <c r="O264" s="201"/>
      <c r="P264" s="201"/>
      <c r="Q264" s="201"/>
      <c r="R264" s="201"/>
      <c r="S264" s="201"/>
      <c r="T264" s="202"/>
      <c r="AT264" s="203" t="s">
        <v>136</v>
      </c>
      <c r="AU264" s="203" t="s">
        <v>82</v>
      </c>
      <c r="AV264" s="13" t="s">
        <v>82</v>
      </c>
      <c r="AW264" s="13" t="s">
        <v>33</v>
      </c>
      <c r="AX264" s="13" t="s">
        <v>71</v>
      </c>
      <c r="AY264" s="203" t="s">
        <v>121</v>
      </c>
    </row>
    <row r="265" spans="1:65" s="13" customFormat="1" ht="11.25">
      <c r="B265" s="193"/>
      <c r="C265" s="194"/>
      <c r="D265" s="185" t="s">
        <v>136</v>
      </c>
      <c r="E265" s="195" t="s">
        <v>19</v>
      </c>
      <c r="F265" s="196" t="s">
        <v>290</v>
      </c>
      <c r="G265" s="194"/>
      <c r="H265" s="197">
        <v>135.5</v>
      </c>
      <c r="I265" s="198"/>
      <c r="J265" s="194"/>
      <c r="K265" s="194"/>
      <c r="L265" s="199"/>
      <c r="M265" s="200"/>
      <c r="N265" s="201"/>
      <c r="O265" s="201"/>
      <c r="P265" s="201"/>
      <c r="Q265" s="201"/>
      <c r="R265" s="201"/>
      <c r="S265" s="201"/>
      <c r="T265" s="202"/>
      <c r="AT265" s="203" t="s">
        <v>136</v>
      </c>
      <c r="AU265" s="203" t="s">
        <v>82</v>
      </c>
      <c r="AV265" s="13" t="s">
        <v>82</v>
      </c>
      <c r="AW265" s="13" t="s">
        <v>33</v>
      </c>
      <c r="AX265" s="13" t="s">
        <v>71</v>
      </c>
      <c r="AY265" s="203" t="s">
        <v>121</v>
      </c>
    </row>
    <row r="266" spans="1:65" s="2" customFormat="1" ht="21.75" customHeight="1">
      <c r="A266" s="33"/>
      <c r="B266" s="34"/>
      <c r="C266" s="172" t="s">
        <v>410</v>
      </c>
      <c r="D266" s="172" t="s">
        <v>123</v>
      </c>
      <c r="E266" s="173" t="s">
        <v>411</v>
      </c>
      <c r="F266" s="174" t="s">
        <v>412</v>
      </c>
      <c r="G266" s="175" t="s">
        <v>140</v>
      </c>
      <c r="H266" s="176">
        <v>9.4</v>
      </c>
      <c r="I266" s="177"/>
      <c r="J266" s="178">
        <f>ROUND(I266*H266,2)</f>
        <v>0</v>
      </c>
      <c r="K266" s="174" t="s">
        <v>127</v>
      </c>
      <c r="L266" s="38"/>
      <c r="M266" s="179" t="s">
        <v>19</v>
      </c>
      <c r="N266" s="180" t="s">
        <v>42</v>
      </c>
      <c r="O266" s="63"/>
      <c r="P266" s="181">
        <f>O266*H266</f>
        <v>0</v>
      </c>
      <c r="Q266" s="181">
        <v>2.2399999999999998E-3</v>
      </c>
      <c r="R266" s="181">
        <f>Q266*H266</f>
        <v>2.1055999999999998E-2</v>
      </c>
      <c r="S266" s="181">
        <v>0</v>
      </c>
      <c r="T266" s="182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83" t="s">
        <v>128</v>
      </c>
      <c r="AT266" s="183" t="s">
        <v>123</v>
      </c>
      <c r="AU266" s="183" t="s">
        <v>82</v>
      </c>
      <c r="AY266" s="16" t="s">
        <v>121</v>
      </c>
      <c r="BE266" s="184">
        <f>IF(N266="základní",J266,0)</f>
        <v>0</v>
      </c>
      <c r="BF266" s="184">
        <f>IF(N266="snížená",J266,0)</f>
        <v>0</v>
      </c>
      <c r="BG266" s="184">
        <f>IF(N266="zákl. přenesená",J266,0)</f>
        <v>0</v>
      </c>
      <c r="BH266" s="184">
        <f>IF(N266="sníž. přenesená",J266,0)</f>
        <v>0</v>
      </c>
      <c r="BI266" s="184">
        <f>IF(N266="nulová",J266,0)</f>
        <v>0</v>
      </c>
      <c r="BJ266" s="16" t="s">
        <v>79</v>
      </c>
      <c r="BK266" s="184">
        <f>ROUND(I266*H266,2)</f>
        <v>0</v>
      </c>
      <c r="BL266" s="16" t="s">
        <v>128</v>
      </c>
      <c r="BM266" s="183" t="s">
        <v>413</v>
      </c>
    </row>
    <row r="267" spans="1:65" s="2" customFormat="1" ht="11.25">
      <c r="A267" s="33"/>
      <c r="B267" s="34"/>
      <c r="C267" s="35"/>
      <c r="D267" s="185" t="s">
        <v>130</v>
      </c>
      <c r="E267" s="35"/>
      <c r="F267" s="186" t="s">
        <v>414</v>
      </c>
      <c r="G267" s="35"/>
      <c r="H267" s="35"/>
      <c r="I267" s="187"/>
      <c r="J267" s="35"/>
      <c r="K267" s="35"/>
      <c r="L267" s="38"/>
      <c r="M267" s="188"/>
      <c r="N267" s="189"/>
      <c r="O267" s="63"/>
      <c r="P267" s="63"/>
      <c r="Q267" s="63"/>
      <c r="R267" s="63"/>
      <c r="S267" s="63"/>
      <c r="T267" s="64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130</v>
      </c>
      <c r="AU267" s="16" t="s">
        <v>82</v>
      </c>
    </row>
    <row r="268" spans="1:65" s="2" customFormat="1" ht="11.25">
      <c r="A268" s="33"/>
      <c r="B268" s="34"/>
      <c r="C268" s="35"/>
      <c r="D268" s="190" t="s">
        <v>132</v>
      </c>
      <c r="E268" s="35"/>
      <c r="F268" s="191" t="s">
        <v>415</v>
      </c>
      <c r="G268" s="35"/>
      <c r="H268" s="35"/>
      <c r="I268" s="187"/>
      <c r="J268" s="35"/>
      <c r="K268" s="35"/>
      <c r="L268" s="38"/>
      <c r="M268" s="188"/>
      <c r="N268" s="189"/>
      <c r="O268" s="63"/>
      <c r="P268" s="63"/>
      <c r="Q268" s="63"/>
      <c r="R268" s="63"/>
      <c r="S268" s="63"/>
      <c r="T268" s="64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6" t="s">
        <v>132</v>
      </c>
      <c r="AU268" s="16" t="s">
        <v>82</v>
      </c>
    </row>
    <row r="269" spans="1:65" s="13" customFormat="1" ht="11.25">
      <c r="B269" s="193"/>
      <c r="C269" s="194"/>
      <c r="D269" s="185" t="s">
        <v>136</v>
      </c>
      <c r="E269" s="195" t="s">
        <v>19</v>
      </c>
      <c r="F269" s="196" t="s">
        <v>416</v>
      </c>
      <c r="G269" s="194"/>
      <c r="H269" s="197">
        <v>9.4</v>
      </c>
      <c r="I269" s="198"/>
      <c r="J269" s="194"/>
      <c r="K269" s="194"/>
      <c r="L269" s="199"/>
      <c r="M269" s="200"/>
      <c r="N269" s="201"/>
      <c r="O269" s="201"/>
      <c r="P269" s="201"/>
      <c r="Q269" s="201"/>
      <c r="R269" s="201"/>
      <c r="S269" s="201"/>
      <c r="T269" s="202"/>
      <c r="AT269" s="203" t="s">
        <v>136</v>
      </c>
      <c r="AU269" s="203" t="s">
        <v>82</v>
      </c>
      <c r="AV269" s="13" t="s">
        <v>82</v>
      </c>
      <c r="AW269" s="13" t="s">
        <v>33</v>
      </c>
      <c r="AX269" s="13" t="s">
        <v>79</v>
      </c>
      <c r="AY269" s="203" t="s">
        <v>121</v>
      </c>
    </row>
    <row r="270" spans="1:65" s="12" customFormat="1" ht="22.9" customHeight="1">
      <c r="B270" s="156"/>
      <c r="C270" s="157"/>
      <c r="D270" s="158" t="s">
        <v>70</v>
      </c>
      <c r="E270" s="170" t="s">
        <v>181</v>
      </c>
      <c r="F270" s="170" t="s">
        <v>417</v>
      </c>
      <c r="G270" s="157"/>
      <c r="H270" s="157"/>
      <c r="I270" s="160"/>
      <c r="J270" s="171">
        <f>BK270</f>
        <v>0</v>
      </c>
      <c r="K270" s="157"/>
      <c r="L270" s="162"/>
      <c r="M270" s="163"/>
      <c r="N270" s="164"/>
      <c r="O270" s="164"/>
      <c r="P270" s="165">
        <f>SUM(P271:P277)</f>
        <v>0</v>
      </c>
      <c r="Q270" s="164"/>
      <c r="R270" s="165">
        <f>SUM(R271:R277)</f>
        <v>0</v>
      </c>
      <c r="S270" s="164"/>
      <c r="T270" s="166">
        <f>SUM(T271:T277)</f>
        <v>0</v>
      </c>
      <c r="AR270" s="167" t="s">
        <v>79</v>
      </c>
      <c r="AT270" s="168" t="s">
        <v>70</v>
      </c>
      <c r="AU270" s="168" t="s">
        <v>79</v>
      </c>
      <c r="AY270" s="167" t="s">
        <v>121</v>
      </c>
      <c r="BK270" s="169">
        <f>SUM(BK271:BK277)</f>
        <v>0</v>
      </c>
    </row>
    <row r="271" spans="1:65" s="2" customFormat="1" ht="16.5" customHeight="1">
      <c r="A271" s="33"/>
      <c r="B271" s="34"/>
      <c r="C271" s="172" t="s">
        <v>418</v>
      </c>
      <c r="D271" s="172" t="s">
        <v>123</v>
      </c>
      <c r="E271" s="173" t="s">
        <v>419</v>
      </c>
      <c r="F271" s="174" t="s">
        <v>420</v>
      </c>
      <c r="G271" s="175" t="s">
        <v>140</v>
      </c>
      <c r="H271" s="176">
        <v>9</v>
      </c>
      <c r="I271" s="177"/>
      <c r="J271" s="178">
        <f>ROUND(I271*H271,2)</f>
        <v>0</v>
      </c>
      <c r="K271" s="174" t="s">
        <v>19</v>
      </c>
      <c r="L271" s="38"/>
      <c r="M271" s="179" t="s">
        <v>19</v>
      </c>
      <c r="N271" s="180" t="s">
        <v>42</v>
      </c>
      <c r="O271" s="63"/>
      <c r="P271" s="181">
        <f>O271*H271</f>
        <v>0</v>
      </c>
      <c r="Q271" s="181">
        <v>0</v>
      </c>
      <c r="R271" s="181">
        <f>Q271*H271</f>
        <v>0</v>
      </c>
      <c r="S271" s="181">
        <v>0</v>
      </c>
      <c r="T271" s="182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83" t="s">
        <v>128</v>
      </c>
      <c r="AT271" s="183" t="s">
        <v>123</v>
      </c>
      <c r="AU271" s="183" t="s">
        <v>82</v>
      </c>
      <c r="AY271" s="16" t="s">
        <v>121</v>
      </c>
      <c r="BE271" s="184">
        <f>IF(N271="základní",J271,0)</f>
        <v>0</v>
      </c>
      <c r="BF271" s="184">
        <f>IF(N271="snížená",J271,0)</f>
        <v>0</v>
      </c>
      <c r="BG271" s="184">
        <f>IF(N271="zákl. přenesená",J271,0)</f>
        <v>0</v>
      </c>
      <c r="BH271" s="184">
        <f>IF(N271="sníž. přenesená",J271,0)</f>
        <v>0</v>
      </c>
      <c r="BI271" s="184">
        <f>IF(N271="nulová",J271,0)</f>
        <v>0</v>
      </c>
      <c r="BJ271" s="16" t="s">
        <v>79</v>
      </c>
      <c r="BK271" s="184">
        <f>ROUND(I271*H271,2)</f>
        <v>0</v>
      </c>
      <c r="BL271" s="16" t="s">
        <v>128</v>
      </c>
      <c r="BM271" s="183" t="s">
        <v>421</v>
      </c>
    </row>
    <row r="272" spans="1:65" s="2" customFormat="1" ht="11.25">
      <c r="A272" s="33"/>
      <c r="B272" s="34"/>
      <c r="C272" s="35"/>
      <c r="D272" s="185" t="s">
        <v>130</v>
      </c>
      <c r="E272" s="35"/>
      <c r="F272" s="186" t="s">
        <v>422</v>
      </c>
      <c r="G272" s="35"/>
      <c r="H272" s="35"/>
      <c r="I272" s="187"/>
      <c r="J272" s="35"/>
      <c r="K272" s="35"/>
      <c r="L272" s="38"/>
      <c r="M272" s="188"/>
      <c r="N272" s="189"/>
      <c r="O272" s="63"/>
      <c r="P272" s="63"/>
      <c r="Q272" s="63"/>
      <c r="R272" s="63"/>
      <c r="S272" s="63"/>
      <c r="T272" s="64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130</v>
      </c>
      <c r="AU272" s="16" t="s">
        <v>82</v>
      </c>
    </row>
    <row r="273" spans="1:65" s="13" customFormat="1" ht="11.25">
      <c r="B273" s="193"/>
      <c r="C273" s="194"/>
      <c r="D273" s="185" t="s">
        <v>136</v>
      </c>
      <c r="E273" s="195" t="s">
        <v>19</v>
      </c>
      <c r="F273" s="196" t="s">
        <v>144</v>
      </c>
      <c r="G273" s="194"/>
      <c r="H273" s="197">
        <v>9</v>
      </c>
      <c r="I273" s="198"/>
      <c r="J273" s="194"/>
      <c r="K273" s="194"/>
      <c r="L273" s="199"/>
      <c r="M273" s="200"/>
      <c r="N273" s="201"/>
      <c r="O273" s="201"/>
      <c r="P273" s="201"/>
      <c r="Q273" s="201"/>
      <c r="R273" s="201"/>
      <c r="S273" s="201"/>
      <c r="T273" s="202"/>
      <c r="AT273" s="203" t="s">
        <v>136</v>
      </c>
      <c r="AU273" s="203" t="s">
        <v>82</v>
      </c>
      <c r="AV273" s="13" t="s">
        <v>82</v>
      </c>
      <c r="AW273" s="13" t="s">
        <v>33</v>
      </c>
      <c r="AX273" s="13" t="s">
        <v>79</v>
      </c>
      <c r="AY273" s="203" t="s">
        <v>121</v>
      </c>
    </row>
    <row r="274" spans="1:65" s="2" customFormat="1" ht="16.5" customHeight="1">
      <c r="A274" s="33"/>
      <c r="B274" s="34"/>
      <c r="C274" s="172" t="s">
        <v>423</v>
      </c>
      <c r="D274" s="172" t="s">
        <v>123</v>
      </c>
      <c r="E274" s="173" t="s">
        <v>424</v>
      </c>
      <c r="F274" s="174" t="s">
        <v>425</v>
      </c>
      <c r="G274" s="175" t="s">
        <v>140</v>
      </c>
      <c r="H274" s="176">
        <v>125</v>
      </c>
      <c r="I274" s="177"/>
      <c r="J274" s="178">
        <f>ROUND(I274*H274,2)</f>
        <v>0</v>
      </c>
      <c r="K274" s="174" t="s">
        <v>19</v>
      </c>
      <c r="L274" s="38"/>
      <c r="M274" s="179" t="s">
        <v>19</v>
      </c>
      <c r="N274" s="180" t="s">
        <v>42</v>
      </c>
      <c r="O274" s="63"/>
      <c r="P274" s="181">
        <f>O274*H274</f>
        <v>0</v>
      </c>
      <c r="Q274" s="181">
        <v>0</v>
      </c>
      <c r="R274" s="181">
        <f>Q274*H274</f>
        <v>0</v>
      </c>
      <c r="S274" s="181">
        <v>0</v>
      </c>
      <c r="T274" s="182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83" t="s">
        <v>128</v>
      </c>
      <c r="AT274" s="183" t="s">
        <v>123</v>
      </c>
      <c r="AU274" s="183" t="s">
        <v>82</v>
      </c>
      <c r="AY274" s="16" t="s">
        <v>121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16" t="s">
        <v>79</v>
      </c>
      <c r="BK274" s="184">
        <f>ROUND(I274*H274,2)</f>
        <v>0</v>
      </c>
      <c r="BL274" s="16" t="s">
        <v>128</v>
      </c>
      <c r="BM274" s="183" t="s">
        <v>426</v>
      </c>
    </row>
    <row r="275" spans="1:65" s="2" customFormat="1" ht="11.25">
      <c r="A275" s="33"/>
      <c r="B275" s="34"/>
      <c r="C275" s="35"/>
      <c r="D275" s="185" t="s">
        <v>130</v>
      </c>
      <c r="E275" s="35"/>
      <c r="F275" s="186" t="s">
        <v>425</v>
      </c>
      <c r="G275" s="35"/>
      <c r="H275" s="35"/>
      <c r="I275" s="187"/>
      <c r="J275" s="35"/>
      <c r="K275" s="35"/>
      <c r="L275" s="38"/>
      <c r="M275" s="188"/>
      <c r="N275" s="189"/>
      <c r="O275" s="63"/>
      <c r="P275" s="63"/>
      <c r="Q275" s="63"/>
      <c r="R275" s="63"/>
      <c r="S275" s="63"/>
      <c r="T275" s="64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130</v>
      </c>
      <c r="AU275" s="16" t="s">
        <v>82</v>
      </c>
    </row>
    <row r="276" spans="1:65" s="2" customFormat="1" ht="19.5">
      <c r="A276" s="33"/>
      <c r="B276" s="34"/>
      <c r="C276" s="35"/>
      <c r="D276" s="185" t="s">
        <v>134</v>
      </c>
      <c r="E276" s="35"/>
      <c r="F276" s="192" t="s">
        <v>427</v>
      </c>
      <c r="G276" s="35"/>
      <c r="H276" s="35"/>
      <c r="I276" s="187"/>
      <c r="J276" s="35"/>
      <c r="K276" s="35"/>
      <c r="L276" s="38"/>
      <c r="M276" s="188"/>
      <c r="N276" s="189"/>
      <c r="O276" s="63"/>
      <c r="P276" s="63"/>
      <c r="Q276" s="63"/>
      <c r="R276" s="63"/>
      <c r="S276" s="63"/>
      <c r="T276" s="64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134</v>
      </c>
      <c r="AU276" s="16" t="s">
        <v>82</v>
      </c>
    </row>
    <row r="277" spans="1:65" s="13" customFormat="1" ht="11.25">
      <c r="B277" s="193"/>
      <c r="C277" s="194"/>
      <c r="D277" s="185" t="s">
        <v>136</v>
      </c>
      <c r="E277" s="195" t="s">
        <v>19</v>
      </c>
      <c r="F277" s="196" t="s">
        <v>428</v>
      </c>
      <c r="G277" s="194"/>
      <c r="H277" s="197">
        <v>125</v>
      </c>
      <c r="I277" s="198"/>
      <c r="J277" s="194"/>
      <c r="K277" s="194"/>
      <c r="L277" s="199"/>
      <c r="M277" s="200"/>
      <c r="N277" s="201"/>
      <c r="O277" s="201"/>
      <c r="P277" s="201"/>
      <c r="Q277" s="201"/>
      <c r="R277" s="201"/>
      <c r="S277" s="201"/>
      <c r="T277" s="202"/>
      <c r="AT277" s="203" t="s">
        <v>136</v>
      </c>
      <c r="AU277" s="203" t="s">
        <v>82</v>
      </c>
      <c r="AV277" s="13" t="s">
        <v>82</v>
      </c>
      <c r="AW277" s="13" t="s">
        <v>33</v>
      </c>
      <c r="AX277" s="13" t="s">
        <v>71</v>
      </c>
      <c r="AY277" s="203" t="s">
        <v>121</v>
      </c>
    </row>
    <row r="278" spans="1:65" s="12" customFormat="1" ht="22.9" customHeight="1">
      <c r="B278" s="156"/>
      <c r="C278" s="157"/>
      <c r="D278" s="158" t="s">
        <v>70</v>
      </c>
      <c r="E278" s="170" t="s">
        <v>188</v>
      </c>
      <c r="F278" s="170" t="s">
        <v>429</v>
      </c>
      <c r="G278" s="157"/>
      <c r="H278" s="157"/>
      <c r="I278" s="160"/>
      <c r="J278" s="171">
        <f>BK278</f>
        <v>0</v>
      </c>
      <c r="K278" s="157"/>
      <c r="L278" s="162"/>
      <c r="M278" s="163"/>
      <c r="N278" s="164"/>
      <c r="O278" s="164"/>
      <c r="P278" s="165">
        <f>SUM(P279:P303)</f>
        <v>0</v>
      </c>
      <c r="Q278" s="164"/>
      <c r="R278" s="165">
        <f>SUM(R279:R303)</f>
        <v>9.7929929199999997</v>
      </c>
      <c r="S278" s="164"/>
      <c r="T278" s="166">
        <f>SUM(T279:T303)</f>
        <v>0</v>
      </c>
      <c r="AR278" s="167" t="s">
        <v>79</v>
      </c>
      <c r="AT278" s="168" t="s">
        <v>70</v>
      </c>
      <c r="AU278" s="168" t="s">
        <v>79</v>
      </c>
      <c r="AY278" s="167" t="s">
        <v>121</v>
      </c>
      <c r="BK278" s="169">
        <f>SUM(BK279:BK303)</f>
        <v>0</v>
      </c>
    </row>
    <row r="279" spans="1:65" s="2" customFormat="1" ht="16.5" customHeight="1">
      <c r="A279" s="33"/>
      <c r="B279" s="34"/>
      <c r="C279" s="172" t="s">
        <v>430</v>
      </c>
      <c r="D279" s="172" t="s">
        <v>123</v>
      </c>
      <c r="E279" s="173" t="s">
        <v>431</v>
      </c>
      <c r="F279" s="174" t="s">
        <v>432</v>
      </c>
      <c r="G279" s="175" t="s">
        <v>140</v>
      </c>
      <c r="H279" s="176">
        <v>15</v>
      </c>
      <c r="I279" s="177"/>
      <c r="J279" s="178">
        <f>ROUND(I279*H279,2)</f>
        <v>0</v>
      </c>
      <c r="K279" s="174" t="s">
        <v>127</v>
      </c>
      <c r="L279" s="38"/>
      <c r="M279" s="179" t="s">
        <v>19</v>
      </c>
      <c r="N279" s="180" t="s">
        <v>42</v>
      </c>
      <c r="O279" s="63"/>
      <c r="P279" s="181">
        <f>O279*H279</f>
        <v>0</v>
      </c>
      <c r="Q279" s="181">
        <v>0.15540000000000001</v>
      </c>
      <c r="R279" s="181">
        <f>Q279*H279</f>
        <v>2.331</v>
      </c>
      <c r="S279" s="181">
        <v>0</v>
      </c>
      <c r="T279" s="182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83" t="s">
        <v>128</v>
      </c>
      <c r="AT279" s="183" t="s">
        <v>123</v>
      </c>
      <c r="AU279" s="183" t="s">
        <v>82</v>
      </c>
      <c r="AY279" s="16" t="s">
        <v>121</v>
      </c>
      <c r="BE279" s="184">
        <f>IF(N279="základní",J279,0)</f>
        <v>0</v>
      </c>
      <c r="BF279" s="184">
        <f>IF(N279="snížená",J279,0)</f>
        <v>0</v>
      </c>
      <c r="BG279" s="184">
        <f>IF(N279="zákl. přenesená",J279,0)</f>
        <v>0</v>
      </c>
      <c r="BH279" s="184">
        <f>IF(N279="sníž. přenesená",J279,0)</f>
        <v>0</v>
      </c>
      <c r="BI279" s="184">
        <f>IF(N279="nulová",J279,0)</f>
        <v>0</v>
      </c>
      <c r="BJ279" s="16" t="s">
        <v>79</v>
      </c>
      <c r="BK279" s="184">
        <f>ROUND(I279*H279,2)</f>
        <v>0</v>
      </c>
      <c r="BL279" s="16" t="s">
        <v>128</v>
      </c>
      <c r="BM279" s="183" t="s">
        <v>433</v>
      </c>
    </row>
    <row r="280" spans="1:65" s="2" customFormat="1" ht="19.5">
      <c r="A280" s="33"/>
      <c r="B280" s="34"/>
      <c r="C280" s="35"/>
      <c r="D280" s="185" t="s">
        <v>130</v>
      </c>
      <c r="E280" s="35"/>
      <c r="F280" s="186" t="s">
        <v>434</v>
      </c>
      <c r="G280" s="35"/>
      <c r="H280" s="35"/>
      <c r="I280" s="187"/>
      <c r="J280" s="35"/>
      <c r="K280" s="35"/>
      <c r="L280" s="38"/>
      <c r="M280" s="188"/>
      <c r="N280" s="189"/>
      <c r="O280" s="63"/>
      <c r="P280" s="63"/>
      <c r="Q280" s="63"/>
      <c r="R280" s="63"/>
      <c r="S280" s="63"/>
      <c r="T280" s="64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6" t="s">
        <v>130</v>
      </c>
      <c r="AU280" s="16" t="s">
        <v>82</v>
      </c>
    </row>
    <row r="281" spans="1:65" s="2" customFormat="1" ht="11.25">
      <c r="A281" s="33"/>
      <c r="B281" s="34"/>
      <c r="C281" s="35"/>
      <c r="D281" s="190" t="s">
        <v>132</v>
      </c>
      <c r="E281" s="35"/>
      <c r="F281" s="191" t="s">
        <v>435</v>
      </c>
      <c r="G281" s="35"/>
      <c r="H281" s="35"/>
      <c r="I281" s="187"/>
      <c r="J281" s="35"/>
      <c r="K281" s="35"/>
      <c r="L281" s="38"/>
      <c r="M281" s="188"/>
      <c r="N281" s="189"/>
      <c r="O281" s="63"/>
      <c r="P281" s="63"/>
      <c r="Q281" s="63"/>
      <c r="R281" s="63"/>
      <c r="S281" s="63"/>
      <c r="T281" s="64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6" t="s">
        <v>132</v>
      </c>
      <c r="AU281" s="16" t="s">
        <v>82</v>
      </c>
    </row>
    <row r="282" spans="1:65" s="13" customFormat="1" ht="11.25">
      <c r="B282" s="193"/>
      <c r="C282" s="194"/>
      <c r="D282" s="185" t="s">
        <v>136</v>
      </c>
      <c r="E282" s="195" t="s">
        <v>19</v>
      </c>
      <c r="F282" s="196" t="s">
        <v>436</v>
      </c>
      <c r="G282" s="194"/>
      <c r="H282" s="197">
        <v>15</v>
      </c>
      <c r="I282" s="198"/>
      <c r="J282" s="194"/>
      <c r="K282" s="194"/>
      <c r="L282" s="199"/>
      <c r="M282" s="200"/>
      <c r="N282" s="201"/>
      <c r="O282" s="201"/>
      <c r="P282" s="201"/>
      <c r="Q282" s="201"/>
      <c r="R282" s="201"/>
      <c r="S282" s="201"/>
      <c r="T282" s="202"/>
      <c r="AT282" s="203" t="s">
        <v>136</v>
      </c>
      <c r="AU282" s="203" t="s">
        <v>82</v>
      </c>
      <c r="AV282" s="13" t="s">
        <v>82</v>
      </c>
      <c r="AW282" s="13" t="s">
        <v>33</v>
      </c>
      <c r="AX282" s="13" t="s">
        <v>79</v>
      </c>
      <c r="AY282" s="203" t="s">
        <v>121</v>
      </c>
    </row>
    <row r="283" spans="1:65" s="2" customFormat="1" ht="16.5" customHeight="1">
      <c r="A283" s="33"/>
      <c r="B283" s="34"/>
      <c r="C283" s="204" t="s">
        <v>437</v>
      </c>
      <c r="D283" s="204" t="s">
        <v>238</v>
      </c>
      <c r="E283" s="205" t="s">
        <v>438</v>
      </c>
      <c r="F283" s="206" t="s">
        <v>439</v>
      </c>
      <c r="G283" s="207" t="s">
        <v>140</v>
      </c>
      <c r="H283" s="208">
        <v>15</v>
      </c>
      <c r="I283" s="209"/>
      <c r="J283" s="210">
        <f>ROUND(I283*H283,2)</f>
        <v>0</v>
      </c>
      <c r="K283" s="206" t="s">
        <v>127</v>
      </c>
      <c r="L283" s="211"/>
      <c r="M283" s="212" t="s">
        <v>19</v>
      </c>
      <c r="N283" s="213" t="s">
        <v>42</v>
      </c>
      <c r="O283" s="63"/>
      <c r="P283" s="181">
        <f>O283*H283</f>
        <v>0</v>
      </c>
      <c r="Q283" s="181">
        <v>0.08</v>
      </c>
      <c r="R283" s="181">
        <f>Q283*H283</f>
        <v>1.2</v>
      </c>
      <c r="S283" s="181">
        <v>0</v>
      </c>
      <c r="T283" s="182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83" t="s">
        <v>181</v>
      </c>
      <c r="AT283" s="183" t="s">
        <v>238</v>
      </c>
      <c r="AU283" s="183" t="s">
        <v>82</v>
      </c>
      <c r="AY283" s="16" t="s">
        <v>121</v>
      </c>
      <c r="BE283" s="184">
        <f>IF(N283="základní",J283,0)</f>
        <v>0</v>
      </c>
      <c r="BF283" s="184">
        <f>IF(N283="snížená",J283,0)</f>
        <v>0</v>
      </c>
      <c r="BG283" s="184">
        <f>IF(N283="zákl. přenesená",J283,0)</f>
        <v>0</v>
      </c>
      <c r="BH283" s="184">
        <f>IF(N283="sníž. přenesená",J283,0)</f>
        <v>0</v>
      </c>
      <c r="BI283" s="184">
        <f>IF(N283="nulová",J283,0)</f>
        <v>0</v>
      </c>
      <c r="BJ283" s="16" t="s">
        <v>79</v>
      </c>
      <c r="BK283" s="184">
        <f>ROUND(I283*H283,2)</f>
        <v>0</v>
      </c>
      <c r="BL283" s="16" t="s">
        <v>128</v>
      </c>
      <c r="BM283" s="183" t="s">
        <v>440</v>
      </c>
    </row>
    <row r="284" spans="1:65" s="2" customFormat="1" ht="11.25">
      <c r="A284" s="33"/>
      <c r="B284" s="34"/>
      <c r="C284" s="35"/>
      <c r="D284" s="185" t="s">
        <v>130</v>
      </c>
      <c r="E284" s="35"/>
      <c r="F284" s="186" t="s">
        <v>439</v>
      </c>
      <c r="G284" s="35"/>
      <c r="H284" s="35"/>
      <c r="I284" s="187"/>
      <c r="J284" s="35"/>
      <c r="K284" s="35"/>
      <c r="L284" s="38"/>
      <c r="M284" s="188"/>
      <c r="N284" s="189"/>
      <c r="O284" s="63"/>
      <c r="P284" s="63"/>
      <c r="Q284" s="63"/>
      <c r="R284" s="63"/>
      <c r="S284" s="63"/>
      <c r="T284" s="64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130</v>
      </c>
      <c r="AU284" s="16" t="s">
        <v>82</v>
      </c>
    </row>
    <row r="285" spans="1:65" s="2" customFormat="1" ht="21.75" customHeight="1">
      <c r="A285" s="33"/>
      <c r="B285" s="34"/>
      <c r="C285" s="172" t="s">
        <v>441</v>
      </c>
      <c r="D285" s="172" t="s">
        <v>123</v>
      </c>
      <c r="E285" s="173" t="s">
        <v>442</v>
      </c>
      <c r="F285" s="174" t="s">
        <v>443</v>
      </c>
      <c r="G285" s="175" t="s">
        <v>140</v>
      </c>
      <c r="H285" s="176">
        <v>6.8</v>
      </c>
      <c r="I285" s="177"/>
      <c r="J285" s="178">
        <f>ROUND(I285*H285,2)</f>
        <v>0</v>
      </c>
      <c r="K285" s="174" t="s">
        <v>127</v>
      </c>
      <c r="L285" s="38"/>
      <c r="M285" s="179" t="s">
        <v>19</v>
      </c>
      <c r="N285" s="180" t="s">
        <v>42</v>
      </c>
      <c r="O285" s="63"/>
      <c r="P285" s="181">
        <f>O285*H285</f>
        <v>0</v>
      </c>
      <c r="Q285" s="181">
        <v>0.36969999999999997</v>
      </c>
      <c r="R285" s="181">
        <f>Q285*H285</f>
        <v>2.51396</v>
      </c>
      <c r="S285" s="181">
        <v>0</v>
      </c>
      <c r="T285" s="182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83" t="s">
        <v>128</v>
      </c>
      <c r="AT285" s="183" t="s">
        <v>123</v>
      </c>
      <c r="AU285" s="183" t="s">
        <v>82</v>
      </c>
      <c r="AY285" s="16" t="s">
        <v>121</v>
      </c>
      <c r="BE285" s="184">
        <f>IF(N285="základní",J285,0)</f>
        <v>0</v>
      </c>
      <c r="BF285" s="184">
        <f>IF(N285="snížená",J285,0)</f>
        <v>0</v>
      </c>
      <c r="BG285" s="184">
        <f>IF(N285="zákl. přenesená",J285,0)</f>
        <v>0</v>
      </c>
      <c r="BH285" s="184">
        <f>IF(N285="sníž. přenesená",J285,0)</f>
        <v>0</v>
      </c>
      <c r="BI285" s="184">
        <f>IF(N285="nulová",J285,0)</f>
        <v>0</v>
      </c>
      <c r="BJ285" s="16" t="s">
        <v>79</v>
      </c>
      <c r="BK285" s="184">
        <f>ROUND(I285*H285,2)</f>
        <v>0</v>
      </c>
      <c r="BL285" s="16" t="s">
        <v>128</v>
      </c>
      <c r="BM285" s="183" t="s">
        <v>444</v>
      </c>
    </row>
    <row r="286" spans="1:65" s="2" customFormat="1" ht="19.5">
      <c r="A286" s="33"/>
      <c r="B286" s="34"/>
      <c r="C286" s="35"/>
      <c r="D286" s="185" t="s">
        <v>130</v>
      </c>
      <c r="E286" s="35"/>
      <c r="F286" s="186" t="s">
        <v>445</v>
      </c>
      <c r="G286" s="35"/>
      <c r="H286" s="35"/>
      <c r="I286" s="187"/>
      <c r="J286" s="35"/>
      <c r="K286" s="35"/>
      <c r="L286" s="38"/>
      <c r="M286" s="188"/>
      <c r="N286" s="189"/>
      <c r="O286" s="63"/>
      <c r="P286" s="63"/>
      <c r="Q286" s="63"/>
      <c r="R286" s="63"/>
      <c r="S286" s="63"/>
      <c r="T286" s="64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6" t="s">
        <v>130</v>
      </c>
      <c r="AU286" s="16" t="s">
        <v>82</v>
      </c>
    </row>
    <row r="287" spans="1:65" s="2" customFormat="1" ht="11.25">
      <c r="A287" s="33"/>
      <c r="B287" s="34"/>
      <c r="C287" s="35"/>
      <c r="D287" s="190" t="s">
        <v>132</v>
      </c>
      <c r="E287" s="35"/>
      <c r="F287" s="191" t="s">
        <v>446</v>
      </c>
      <c r="G287" s="35"/>
      <c r="H287" s="35"/>
      <c r="I287" s="187"/>
      <c r="J287" s="35"/>
      <c r="K287" s="35"/>
      <c r="L287" s="38"/>
      <c r="M287" s="188"/>
      <c r="N287" s="189"/>
      <c r="O287" s="63"/>
      <c r="P287" s="63"/>
      <c r="Q287" s="63"/>
      <c r="R287" s="63"/>
      <c r="S287" s="63"/>
      <c r="T287" s="64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132</v>
      </c>
      <c r="AU287" s="16" t="s">
        <v>82</v>
      </c>
    </row>
    <row r="288" spans="1:65" s="13" customFormat="1" ht="11.25">
      <c r="B288" s="193"/>
      <c r="C288" s="194"/>
      <c r="D288" s="185" t="s">
        <v>136</v>
      </c>
      <c r="E288" s="195" t="s">
        <v>19</v>
      </c>
      <c r="F288" s="196" t="s">
        <v>447</v>
      </c>
      <c r="G288" s="194"/>
      <c r="H288" s="197">
        <v>6.8</v>
      </c>
      <c r="I288" s="198"/>
      <c r="J288" s="194"/>
      <c r="K288" s="194"/>
      <c r="L288" s="199"/>
      <c r="M288" s="200"/>
      <c r="N288" s="201"/>
      <c r="O288" s="201"/>
      <c r="P288" s="201"/>
      <c r="Q288" s="201"/>
      <c r="R288" s="201"/>
      <c r="S288" s="201"/>
      <c r="T288" s="202"/>
      <c r="AT288" s="203" t="s">
        <v>136</v>
      </c>
      <c r="AU288" s="203" t="s">
        <v>82</v>
      </c>
      <c r="AV288" s="13" t="s">
        <v>82</v>
      </c>
      <c r="AW288" s="13" t="s">
        <v>33</v>
      </c>
      <c r="AX288" s="13" t="s">
        <v>79</v>
      </c>
      <c r="AY288" s="203" t="s">
        <v>121</v>
      </c>
    </row>
    <row r="289" spans="1:65" s="2" customFormat="1" ht="16.5" customHeight="1">
      <c r="A289" s="33"/>
      <c r="B289" s="34"/>
      <c r="C289" s="172" t="s">
        <v>448</v>
      </c>
      <c r="D289" s="172" t="s">
        <v>123</v>
      </c>
      <c r="E289" s="173" t="s">
        <v>449</v>
      </c>
      <c r="F289" s="174" t="s">
        <v>450</v>
      </c>
      <c r="G289" s="175" t="s">
        <v>155</v>
      </c>
      <c r="H289" s="176">
        <v>0.33800000000000002</v>
      </c>
      <c r="I289" s="177"/>
      <c r="J289" s="178">
        <f>ROUND(I289*H289,2)</f>
        <v>0</v>
      </c>
      <c r="K289" s="174" t="s">
        <v>127</v>
      </c>
      <c r="L289" s="38"/>
      <c r="M289" s="179" t="s">
        <v>19</v>
      </c>
      <c r="N289" s="180" t="s">
        <v>42</v>
      </c>
      <c r="O289" s="63"/>
      <c r="P289" s="181">
        <f>O289*H289</f>
        <v>0</v>
      </c>
      <c r="Q289" s="181">
        <v>2.2563399999999998</v>
      </c>
      <c r="R289" s="181">
        <f>Q289*H289</f>
        <v>0.76264292</v>
      </c>
      <c r="S289" s="181">
        <v>0</v>
      </c>
      <c r="T289" s="182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83" t="s">
        <v>128</v>
      </c>
      <c r="AT289" s="183" t="s">
        <v>123</v>
      </c>
      <c r="AU289" s="183" t="s">
        <v>82</v>
      </c>
      <c r="AY289" s="16" t="s">
        <v>121</v>
      </c>
      <c r="BE289" s="184">
        <f>IF(N289="základní",J289,0)</f>
        <v>0</v>
      </c>
      <c r="BF289" s="184">
        <f>IF(N289="snížená",J289,0)</f>
        <v>0</v>
      </c>
      <c r="BG289" s="184">
        <f>IF(N289="zákl. přenesená",J289,0)</f>
        <v>0</v>
      </c>
      <c r="BH289" s="184">
        <f>IF(N289="sníž. přenesená",J289,0)</f>
        <v>0</v>
      </c>
      <c r="BI289" s="184">
        <f>IF(N289="nulová",J289,0)</f>
        <v>0</v>
      </c>
      <c r="BJ289" s="16" t="s">
        <v>79</v>
      </c>
      <c r="BK289" s="184">
        <f>ROUND(I289*H289,2)</f>
        <v>0</v>
      </c>
      <c r="BL289" s="16" t="s">
        <v>128</v>
      </c>
      <c r="BM289" s="183" t="s">
        <v>451</v>
      </c>
    </row>
    <row r="290" spans="1:65" s="2" customFormat="1" ht="11.25">
      <c r="A290" s="33"/>
      <c r="B290" s="34"/>
      <c r="C290" s="35"/>
      <c r="D290" s="185" t="s">
        <v>130</v>
      </c>
      <c r="E290" s="35"/>
      <c r="F290" s="186" t="s">
        <v>452</v>
      </c>
      <c r="G290" s="35"/>
      <c r="H290" s="35"/>
      <c r="I290" s="187"/>
      <c r="J290" s="35"/>
      <c r="K290" s="35"/>
      <c r="L290" s="38"/>
      <c r="M290" s="188"/>
      <c r="N290" s="189"/>
      <c r="O290" s="63"/>
      <c r="P290" s="63"/>
      <c r="Q290" s="63"/>
      <c r="R290" s="63"/>
      <c r="S290" s="63"/>
      <c r="T290" s="64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6" t="s">
        <v>130</v>
      </c>
      <c r="AU290" s="16" t="s">
        <v>82</v>
      </c>
    </row>
    <row r="291" spans="1:65" s="2" customFormat="1" ht="11.25">
      <c r="A291" s="33"/>
      <c r="B291" s="34"/>
      <c r="C291" s="35"/>
      <c r="D291" s="190" t="s">
        <v>132</v>
      </c>
      <c r="E291" s="35"/>
      <c r="F291" s="191" t="s">
        <v>453</v>
      </c>
      <c r="G291" s="35"/>
      <c r="H291" s="35"/>
      <c r="I291" s="187"/>
      <c r="J291" s="35"/>
      <c r="K291" s="35"/>
      <c r="L291" s="38"/>
      <c r="M291" s="188"/>
      <c r="N291" s="189"/>
      <c r="O291" s="63"/>
      <c r="P291" s="63"/>
      <c r="Q291" s="63"/>
      <c r="R291" s="63"/>
      <c r="S291" s="63"/>
      <c r="T291" s="64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6" t="s">
        <v>132</v>
      </c>
      <c r="AU291" s="16" t="s">
        <v>82</v>
      </c>
    </row>
    <row r="292" spans="1:65" s="13" customFormat="1" ht="11.25">
      <c r="B292" s="193"/>
      <c r="C292" s="194"/>
      <c r="D292" s="185" t="s">
        <v>136</v>
      </c>
      <c r="E292" s="195" t="s">
        <v>19</v>
      </c>
      <c r="F292" s="196" t="s">
        <v>454</v>
      </c>
      <c r="G292" s="194"/>
      <c r="H292" s="197">
        <v>0.33800000000000002</v>
      </c>
      <c r="I292" s="198"/>
      <c r="J292" s="194"/>
      <c r="K292" s="194"/>
      <c r="L292" s="199"/>
      <c r="M292" s="200"/>
      <c r="N292" s="201"/>
      <c r="O292" s="201"/>
      <c r="P292" s="201"/>
      <c r="Q292" s="201"/>
      <c r="R292" s="201"/>
      <c r="S292" s="201"/>
      <c r="T292" s="202"/>
      <c r="AT292" s="203" t="s">
        <v>136</v>
      </c>
      <c r="AU292" s="203" t="s">
        <v>82</v>
      </c>
      <c r="AV292" s="13" t="s">
        <v>82</v>
      </c>
      <c r="AW292" s="13" t="s">
        <v>33</v>
      </c>
      <c r="AX292" s="13" t="s">
        <v>79</v>
      </c>
      <c r="AY292" s="203" t="s">
        <v>121</v>
      </c>
    </row>
    <row r="293" spans="1:65" s="2" customFormat="1" ht="16.5" customHeight="1">
      <c r="A293" s="33"/>
      <c r="B293" s="34"/>
      <c r="C293" s="172" t="s">
        <v>455</v>
      </c>
      <c r="D293" s="172" t="s">
        <v>123</v>
      </c>
      <c r="E293" s="173" t="s">
        <v>456</v>
      </c>
      <c r="F293" s="174" t="s">
        <v>457</v>
      </c>
      <c r="G293" s="175" t="s">
        <v>140</v>
      </c>
      <c r="H293" s="176">
        <v>9.4</v>
      </c>
      <c r="I293" s="177"/>
      <c r="J293" s="178">
        <f>ROUND(I293*H293,2)</f>
        <v>0</v>
      </c>
      <c r="K293" s="174" t="s">
        <v>127</v>
      </c>
      <c r="L293" s="38"/>
      <c r="M293" s="179" t="s">
        <v>19</v>
      </c>
      <c r="N293" s="180" t="s">
        <v>42</v>
      </c>
      <c r="O293" s="63"/>
      <c r="P293" s="181">
        <f>O293*H293</f>
        <v>0</v>
      </c>
      <c r="Q293" s="181">
        <v>0</v>
      </c>
      <c r="R293" s="181">
        <f>Q293*H293</f>
        <v>0</v>
      </c>
      <c r="S293" s="181">
        <v>0</v>
      </c>
      <c r="T293" s="182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83" t="s">
        <v>128</v>
      </c>
      <c r="AT293" s="183" t="s">
        <v>123</v>
      </c>
      <c r="AU293" s="183" t="s">
        <v>82</v>
      </c>
      <c r="AY293" s="16" t="s">
        <v>121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16" t="s">
        <v>79</v>
      </c>
      <c r="BK293" s="184">
        <f>ROUND(I293*H293,2)</f>
        <v>0</v>
      </c>
      <c r="BL293" s="16" t="s">
        <v>128</v>
      </c>
      <c r="BM293" s="183" t="s">
        <v>458</v>
      </c>
    </row>
    <row r="294" spans="1:65" s="2" customFormat="1" ht="11.25">
      <c r="A294" s="33"/>
      <c r="B294" s="34"/>
      <c r="C294" s="35"/>
      <c r="D294" s="185" t="s">
        <v>130</v>
      </c>
      <c r="E294" s="35"/>
      <c r="F294" s="186" t="s">
        <v>459</v>
      </c>
      <c r="G294" s="35"/>
      <c r="H294" s="35"/>
      <c r="I294" s="187"/>
      <c r="J294" s="35"/>
      <c r="K294" s="35"/>
      <c r="L294" s="38"/>
      <c r="M294" s="188"/>
      <c r="N294" s="189"/>
      <c r="O294" s="63"/>
      <c r="P294" s="63"/>
      <c r="Q294" s="63"/>
      <c r="R294" s="63"/>
      <c r="S294" s="63"/>
      <c r="T294" s="64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6" t="s">
        <v>130</v>
      </c>
      <c r="AU294" s="16" t="s">
        <v>82</v>
      </c>
    </row>
    <row r="295" spans="1:65" s="2" customFormat="1" ht="11.25">
      <c r="A295" s="33"/>
      <c r="B295" s="34"/>
      <c r="C295" s="35"/>
      <c r="D295" s="190" t="s">
        <v>132</v>
      </c>
      <c r="E295" s="35"/>
      <c r="F295" s="191" t="s">
        <v>460</v>
      </c>
      <c r="G295" s="35"/>
      <c r="H295" s="35"/>
      <c r="I295" s="187"/>
      <c r="J295" s="35"/>
      <c r="K295" s="35"/>
      <c r="L295" s="38"/>
      <c r="M295" s="188"/>
      <c r="N295" s="189"/>
      <c r="O295" s="63"/>
      <c r="P295" s="63"/>
      <c r="Q295" s="63"/>
      <c r="R295" s="63"/>
      <c r="S295" s="63"/>
      <c r="T295" s="64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6" t="s">
        <v>132</v>
      </c>
      <c r="AU295" s="16" t="s">
        <v>82</v>
      </c>
    </row>
    <row r="296" spans="1:65" s="13" customFormat="1" ht="11.25">
      <c r="B296" s="193"/>
      <c r="C296" s="194"/>
      <c r="D296" s="185" t="s">
        <v>136</v>
      </c>
      <c r="E296" s="195" t="s">
        <v>19</v>
      </c>
      <c r="F296" s="196" t="s">
        <v>416</v>
      </c>
      <c r="G296" s="194"/>
      <c r="H296" s="197">
        <v>9.4</v>
      </c>
      <c r="I296" s="198"/>
      <c r="J296" s="194"/>
      <c r="K296" s="194"/>
      <c r="L296" s="199"/>
      <c r="M296" s="200"/>
      <c r="N296" s="201"/>
      <c r="O296" s="201"/>
      <c r="P296" s="201"/>
      <c r="Q296" s="201"/>
      <c r="R296" s="201"/>
      <c r="S296" s="201"/>
      <c r="T296" s="202"/>
      <c r="AT296" s="203" t="s">
        <v>136</v>
      </c>
      <c r="AU296" s="203" t="s">
        <v>82</v>
      </c>
      <c r="AV296" s="13" t="s">
        <v>82</v>
      </c>
      <c r="AW296" s="13" t="s">
        <v>33</v>
      </c>
      <c r="AX296" s="13" t="s">
        <v>79</v>
      </c>
      <c r="AY296" s="203" t="s">
        <v>121</v>
      </c>
    </row>
    <row r="297" spans="1:65" s="2" customFormat="1" ht="16.5" customHeight="1">
      <c r="A297" s="33"/>
      <c r="B297" s="34"/>
      <c r="C297" s="172" t="s">
        <v>461</v>
      </c>
      <c r="D297" s="172" t="s">
        <v>123</v>
      </c>
      <c r="E297" s="173" t="s">
        <v>462</v>
      </c>
      <c r="F297" s="174" t="s">
        <v>463</v>
      </c>
      <c r="G297" s="175" t="s">
        <v>140</v>
      </c>
      <c r="H297" s="176">
        <v>9</v>
      </c>
      <c r="I297" s="177"/>
      <c r="J297" s="178">
        <f>ROUND(I297*H297,2)</f>
        <v>0</v>
      </c>
      <c r="K297" s="174" t="s">
        <v>127</v>
      </c>
      <c r="L297" s="38"/>
      <c r="M297" s="179" t="s">
        <v>19</v>
      </c>
      <c r="N297" s="180" t="s">
        <v>42</v>
      </c>
      <c r="O297" s="63"/>
      <c r="P297" s="181">
        <f>O297*H297</f>
        <v>0</v>
      </c>
      <c r="Q297" s="181">
        <v>0.16370999999999999</v>
      </c>
      <c r="R297" s="181">
        <f>Q297*H297</f>
        <v>1.47339</v>
      </c>
      <c r="S297" s="181">
        <v>0</v>
      </c>
      <c r="T297" s="182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83" t="s">
        <v>128</v>
      </c>
      <c r="AT297" s="183" t="s">
        <v>123</v>
      </c>
      <c r="AU297" s="183" t="s">
        <v>82</v>
      </c>
      <c r="AY297" s="16" t="s">
        <v>121</v>
      </c>
      <c r="BE297" s="184">
        <f>IF(N297="základní",J297,0)</f>
        <v>0</v>
      </c>
      <c r="BF297" s="184">
        <f>IF(N297="snížená",J297,0)</f>
        <v>0</v>
      </c>
      <c r="BG297" s="184">
        <f>IF(N297="zákl. přenesená",J297,0)</f>
        <v>0</v>
      </c>
      <c r="BH297" s="184">
        <f>IF(N297="sníž. přenesená",J297,0)</f>
        <v>0</v>
      </c>
      <c r="BI297" s="184">
        <f>IF(N297="nulová",J297,0)</f>
        <v>0</v>
      </c>
      <c r="BJ297" s="16" t="s">
        <v>79</v>
      </c>
      <c r="BK297" s="184">
        <f>ROUND(I297*H297,2)</f>
        <v>0</v>
      </c>
      <c r="BL297" s="16" t="s">
        <v>128</v>
      </c>
      <c r="BM297" s="183" t="s">
        <v>464</v>
      </c>
    </row>
    <row r="298" spans="1:65" s="2" customFormat="1" ht="19.5">
      <c r="A298" s="33"/>
      <c r="B298" s="34"/>
      <c r="C298" s="35"/>
      <c r="D298" s="185" t="s">
        <v>130</v>
      </c>
      <c r="E298" s="35"/>
      <c r="F298" s="186" t="s">
        <v>465</v>
      </c>
      <c r="G298" s="35"/>
      <c r="H298" s="35"/>
      <c r="I298" s="187"/>
      <c r="J298" s="35"/>
      <c r="K298" s="35"/>
      <c r="L298" s="38"/>
      <c r="M298" s="188"/>
      <c r="N298" s="189"/>
      <c r="O298" s="63"/>
      <c r="P298" s="63"/>
      <c r="Q298" s="63"/>
      <c r="R298" s="63"/>
      <c r="S298" s="63"/>
      <c r="T298" s="64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6" t="s">
        <v>130</v>
      </c>
      <c r="AU298" s="16" t="s">
        <v>82</v>
      </c>
    </row>
    <row r="299" spans="1:65" s="2" customFormat="1" ht="11.25">
      <c r="A299" s="33"/>
      <c r="B299" s="34"/>
      <c r="C299" s="35"/>
      <c r="D299" s="190" t="s">
        <v>132</v>
      </c>
      <c r="E299" s="35"/>
      <c r="F299" s="191" t="s">
        <v>466</v>
      </c>
      <c r="G299" s="35"/>
      <c r="H299" s="35"/>
      <c r="I299" s="187"/>
      <c r="J299" s="35"/>
      <c r="K299" s="35"/>
      <c r="L299" s="38"/>
      <c r="M299" s="188"/>
      <c r="N299" s="189"/>
      <c r="O299" s="63"/>
      <c r="P299" s="63"/>
      <c r="Q299" s="63"/>
      <c r="R299" s="63"/>
      <c r="S299" s="63"/>
      <c r="T299" s="64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6" t="s">
        <v>132</v>
      </c>
      <c r="AU299" s="16" t="s">
        <v>82</v>
      </c>
    </row>
    <row r="300" spans="1:65" s="13" customFormat="1" ht="11.25">
      <c r="B300" s="193"/>
      <c r="C300" s="194"/>
      <c r="D300" s="185" t="s">
        <v>136</v>
      </c>
      <c r="E300" s="195" t="s">
        <v>19</v>
      </c>
      <c r="F300" s="196" t="s">
        <v>467</v>
      </c>
      <c r="G300" s="194"/>
      <c r="H300" s="197">
        <v>9</v>
      </c>
      <c r="I300" s="198"/>
      <c r="J300" s="194"/>
      <c r="K300" s="194"/>
      <c r="L300" s="199"/>
      <c r="M300" s="200"/>
      <c r="N300" s="201"/>
      <c r="O300" s="201"/>
      <c r="P300" s="201"/>
      <c r="Q300" s="201"/>
      <c r="R300" s="201"/>
      <c r="S300" s="201"/>
      <c r="T300" s="202"/>
      <c r="AT300" s="203" t="s">
        <v>136</v>
      </c>
      <c r="AU300" s="203" t="s">
        <v>82</v>
      </c>
      <c r="AV300" s="13" t="s">
        <v>82</v>
      </c>
      <c r="AW300" s="13" t="s">
        <v>33</v>
      </c>
      <c r="AX300" s="13" t="s">
        <v>79</v>
      </c>
      <c r="AY300" s="203" t="s">
        <v>121</v>
      </c>
    </row>
    <row r="301" spans="1:65" s="2" customFormat="1" ht="16.5" customHeight="1">
      <c r="A301" s="33"/>
      <c r="B301" s="34"/>
      <c r="C301" s="204" t="s">
        <v>468</v>
      </c>
      <c r="D301" s="204" t="s">
        <v>238</v>
      </c>
      <c r="E301" s="205" t="s">
        <v>469</v>
      </c>
      <c r="F301" s="206" t="s">
        <v>470</v>
      </c>
      <c r="G301" s="207" t="s">
        <v>140</v>
      </c>
      <c r="H301" s="208">
        <v>9</v>
      </c>
      <c r="I301" s="209"/>
      <c r="J301" s="210">
        <f>ROUND(I301*H301,2)</f>
        <v>0</v>
      </c>
      <c r="K301" s="206" t="s">
        <v>19</v>
      </c>
      <c r="L301" s="211"/>
      <c r="M301" s="212" t="s">
        <v>19</v>
      </c>
      <c r="N301" s="213" t="s">
        <v>42</v>
      </c>
      <c r="O301" s="63"/>
      <c r="P301" s="181">
        <f>O301*H301</f>
        <v>0</v>
      </c>
      <c r="Q301" s="181">
        <v>0.16800000000000001</v>
      </c>
      <c r="R301" s="181">
        <f>Q301*H301</f>
        <v>1.512</v>
      </c>
      <c r="S301" s="181">
        <v>0</v>
      </c>
      <c r="T301" s="182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83" t="s">
        <v>181</v>
      </c>
      <c r="AT301" s="183" t="s">
        <v>238</v>
      </c>
      <c r="AU301" s="183" t="s">
        <v>82</v>
      </c>
      <c r="AY301" s="16" t="s">
        <v>121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16" t="s">
        <v>79</v>
      </c>
      <c r="BK301" s="184">
        <f>ROUND(I301*H301,2)</f>
        <v>0</v>
      </c>
      <c r="BL301" s="16" t="s">
        <v>128</v>
      </c>
      <c r="BM301" s="183" t="s">
        <v>471</v>
      </c>
    </row>
    <row r="302" spans="1:65" s="2" customFormat="1" ht="11.25">
      <c r="A302" s="33"/>
      <c r="B302" s="34"/>
      <c r="C302" s="35"/>
      <c r="D302" s="185" t="s">
        <v>130</v>
      </c>
      <c r="E302" s="35"/>
      <c r="F302" s="186" t="s">
        <v>470</v>
      </c>
      <c r="G302" s="35"/>
      <c r="H302" s="35"/>
      <c r="I302" s="187"/>
      <c r="J302" s="35"/>
      <c r="K302" s="35"/>
      <c r="L302" s="38"/>
      <c r="M302" s="188"/>
      <c r="N302" s="189"/>
      <c r="O302" s="63"/>
      <c r="P302" s="63"/>
      <c r="Q302" s="63"/>
      <c r="R302" s="63"/>
      <c r="S302" s="63"/>
      <c r="T302" s="64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6" t="s">
        <v>130</v>
      </c>
      <c r="AU302" s="16" t="s">
        <v>82</v>
      </c>
    </row>
    <row r="303" spans="1:65" s="2" customFormat="1" ht="19.5">
      <c r="A303" s="33"/>
      <c r="B303" s="34"/>
      <c r="C303" s="35"/>
      <c r="D303" s="185" t="s">
        <v>134</v>
      </c>
      <c r="E303" s="35"/>
      <c r="F303" s="192" t="s">
        <v>472</v>
      </c>
      <c r="G303" s="35"/>
      <c r="H303" s="35"/>
      <c r="I303" s="187"/>
      <c r="J303" s="35"/>
      <c r="K303" s="35"/>
      <c r="L303" s="38"/>
      <c r="M303" s="188"/>
      <c r="N303" s="189"/>
      <c r="O303" s="63"/>
      <c r="P303" s="63"/>
      <c r="Q303" s="63"/>
      <c r="R303" s="63"/>
      <c r="S303" s="63"/>
      <c r="T303" s="64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6" t="s">
        <v>134</v>
      </c>
      <c r="AU303" s="16" t="s">
        <v>82</v>
      </c>
    </row>
    <row r="304" spans="1:65" s="12" customFormat="1" ht="22.9" customHeight="1">
      <c r="B304" s="156"/>
      <c r="C304" s="157"/>
      <c r="D304" s="158" t="s">
        <v>70</v>
      </c>
      <c r="E304" s="170" t="s">
        <v>473</v>
      </c>
      <c r="F304" s="170" t="s">
        <v>474</v>
      </c>
      <c r="G304" s="157"/>
      <c r="H304" s="157"/>
      <c r="I304" s="160"/>
      <c r="J304" s="171">
        <f>BK304</f>
        <v>0</v>
      </c>
      <c r="K304" s="157"/>
      <c r="L304" s="162"/>
      <c r="M304" s="163"/>
      <c r="N304" s="164"/>
      <c r="O304" s="164"/>
      <c r="P304" s="165">
        <f>SUM(P305:P316)</f>
        <v>0</v>
      </c>
      <c r="Q304" s="164"/>
      <c r="R304" s="165">
        <f>SUM(R305:R316)</f>
        <v>0</v>
      </c>
      <c r="S304" s="164"/>
      <c r="T304" s="166">
        <f>SUM(T305:T316)</f>
        <v>0</v>
      </c>
      <c r="AR304" s="167" t="s">
        <v>79</v>
      </c>
      <c r="AT304" s="168" t="s">
        <v>70</v>
      </c>
      <c r="AU304" s="168" t="s">
        <v>79</v>
      </c>
      <c r="AY304" s="167" t="s">
        <v>121</v>
      </c>
      <c r="BK304" s="169">
        <f>SUM(BK305:BK316)</f>
        <v>0</v>
      </c>
    </row>
    <row r="305" spans="1:65" s="2" customFormat="1" ht="16.5" customHeight="1">
      <c r="A305" s="33"/>
      <c r="B305" s="34"/>
      <c r="C305" s="172" t="s">
        <v>475</v>
      </c>
      <c r="D305" s="172" t="s">
        <v>123</v>
      </c>
      <c r="E305" s="173" t="s">
        <v>476</v>
      </c>
      <c r="F305" s="174" t="s">
        <v>477</v>
      </c>
      <c r="G305" s="175" t="s">
        <v>219</v>
      </c>
      <c r="H305" s="176">
        <v>20</v>
      </c>
      <c r="I305" s="177"/>
      <c r="J305" s="178">
        <f>ROUND(I305*H305,2)</f>
        <v>0</v>
      </c>
      <c r="K305" s="174" t="s">
        <v>127</v>
      </c>
      <c r="L305" s="38"/>
      <c r="M305" s="179" t="s">
        <v>19</v>
      </c>
      <c r="N305" s="180" t="s">
        <v>42</v>
      </c>
      <c r="O305" s="63"/>
      <c r="P305" s="181">
        <f>O305*H305</f>
        <v>0</v>
      </c>
      <c r="Q305" s="181">
        <v>0</v>
      </c>
      <c r="R305" s="181">
        <f>Q305*H305</f>
        <v>0</v>
      </c>
      <c r="S305" s="181">
        <v>0</v>
      </c>
      <c r="T305" s="182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83" t="s">
        <v>128</v>
      </c>
      <c r="AT305" s="183" t="s">
        <v>123</v>
      </c>
      <c r="AU305" s="183" t="s">
        <v>82</v>
      </c>
      <c r="AY305" s="16" t="s">
        <v>121</v>
      </c>
      <c r="BE305" s="184">
        <f>IF(N305="základní",J305,0)</f>
        <v>0</v>
      </c>
      <c r="BF305" s="184">
        <f>IF(N305="snížená",J305,0)</f>
        <v>0</v>
      </c>
      <c r="BG305" s="184">
        <f>IF(N305="zákl. přenesená",J305,0)</f>
        <v>0</v>
      </c>
      <c r="BH305" s="184">
        <f>IF(N305="sníž. přenesená",J305,0)</f>
        <v>0</v>
      </c>
      <c r="BI305" s="184">
        <f>IF(N305="nulová",J305,0)</f>
        <v>0</v>
      </c>
      <c r="BJ305" s="16" t="s">
        <v>79</v>
      </c>
      <c r="BK305" s="184">
        <f>ROUND(I305*H305,2)</f>
        <v>0</v>
      </c>
      <c r="BL305" s="16" t="s">
        <v>128</v>
      </c>
      <c r="BM305" s="183" t="s">
        <v>478</v>
      </c>
    </row>
    <row r="306" spans="1:65" s="2" customFormat="1" ht="11.25">
      <c r="A306" s="33"/>
      <c r="B306" s="34"/>
      <c r="C306" s="35"/>
      <c r="D306" s="185" t="s">
        <v>130</v>
      </c>
      <c r="E306" s="35"/>
      <c r="F306" s="186" t="s">
        <v>479</v>
      </c>
      <c r="G306" s="35"/>
      <c r="H306" s="35"/>
      <c r="I306" s="187"/>
      <c r="J306" s="35"/>
      <c r="K306" s="35"/>
      <c r="L306" s="38"/>
      <c r="M306" s="188"/>
      <c r="N306" s="189"/>
      <c r="O306" s="63"/>
      <c r="P306" s="63"/>
      <c r="Q306" s="63"/>
      <c r="R306" s="63"/>
      <c r="S306" s="63"/>
      <c r="T306" s="64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T306" s="16" t="s">
        <v>130</v>
      </c>
      <c r="AU306" s="16" t="s">
        <v>82</v>
      </c>
    </row>
    <row r="307" spans="1:65" s="2" customFormat="1" ht="11.25">
      <c r="A307" s="33"/>
      <c r="B307" s="34"/>
      <c r="C307" s="35"/>
      <c r="D307" s="190" t="s">
        <v>132</v>
      </c>
      <c r="E307" s="35"/>
      <c r="F307" s="191" t="s">
        <v>480</v>
      </c>
      <c r="G307" s="35"/>
      <c r="H307" s="35"/>
      <c r="I307" s="187"/>
      <c r="J307" s="35"/>
      <c r="K307" s="35"/>
      <c r="L307" s="38"/>
      <c r="M307" s="188"/>
      <c r="N307" s="189"/>
      <c r="O307" s="63"/>
      <c r="P307" s="63"/>
      <c r="Q307" s="63"/>
      <c r="R307" s="63"/>
      <c r="S307" s="63"/>
      <c r="T307" s="64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6" t="s">
        <v>132</v>
      </c>
      <c r="AU307" s="16" t="s">
        <v>82</v>
      </c>
    </row>
    <row r="308" spans="1:65" s="13" customFormat="1" ht="11.25">
      <c r="B308" s="193"/>
      <c r="C308" s="194"/>
      <c r="D308" s="185" t="s">
        <v>136</v>
      </c>
      <c r="E308" s="195" t="s">
        <v>19</v>
      </c>
      <c r="F308" s="196" t="s">
        <v>481</v>
      </c>
      <c r="G308" s="194"/>
      <c r="H308" s="197">
        <v>20</v>
      </c>
      <c r="I308" s="198"/>
      <c r="J308" s="194"/>
      <c r="K308" s="194"/>
      <c r="L308" s="199"/>
      <c r="M308" s="200"/>
      <c r="N308" s="201"/>
      <c r="O308" s="201"/>
      <c r="P308" s="201"/>
      <c r="Q308" s="201"/>
      <c r="R308" s="201"/>
      <c r="S308" s="201"/>
      <c r="T308" s="202"/>
      <c r="AT308" s="203" t="s">
        <v>136</v>
      </c>
      <c r="AU308" s="203" t="s">
        <v>82</v>
      </c>
      <c r="AV308" s="13" t="s">
        <v>82</v>
      </c>
      <c r="AW308" s="13" t="s">
        <v>33</v>
      </c>
      <c r="AX308" s="13" t="s">
        <v>79</v>
      </c>
      <c r="AY308" s="203" t="s">
        <v>121</v>
      </c>
    </row>
    <row r="309" spans="1:65" s="2" customFormat="1" ht="16.5" customHeight="1">
      <c r="A309" s="33"/>
      <c r="B309" s="34"/>
      <c r="C309" s="172" t="s">
        <v>482</v>
      </c>
      <c r="D309" s="172" t="s">
        <v>123</v>
      </c>
      <c r="E309" s="173" t="s">
        <v>483</v>
      </c>
      <c r="F309" s="174" t="s">
        <v>484</v>
      </c>
      <c r="G309" s="175" t="s">
        <v>219</v>
      </c>
      <c r="H309" s="176">
        <v>180</v>
      </c>
      <c r="I309" s="177"/>
      <c r="J309" s="178">
        <f>ROUND(I309*H309,2)</f>
        <v>0</v>
      </c>
      <c r="K309" s="174" t="s">
        <v>127</v>
      </c>
      <c r="L309" s="38"/>
      <c r="M309" s="179" t="s">
        <v>19</v>
      </c>
      <c r="N309" s="180" t="s">
        <v>42</v>
      </c>
      <c r="O309" s="63"/>
      <c r="P309" s="181">
        <f>O309*H309</f>
        <v>0</v>
      </c>
      <c r="Q309" s="181">
        <v>0</v>
      </c>
      <c r="R309" s="181">
        <f>Q309*H309</f>
        <v>0</v>
      </c>
      <c r="S309" s="181">
        <v>0</v>
      </c>
      <c r="T309" s="182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83" t="s">
        <v>128</v>
      </c>
      <c r="AT309" s="183" t="s">
        <v>123</v>
      </c>
      <c r="AU309" s="183" t="s">
        <v>82</v>
      </c>
      <c r="AY309" s="16" t="s">
        <v>121</v>
      </c>
      <c r="BE309" s="184">
        <f>IF(N309="základní",J309,0)</f>
        <v>0</v>
      </c>
      <c r="BF309" s="184">
        <f>IF(N309="snížená",J309,0)</f>
        <v>0</v>
      </c>
      <c r="BG309" s="184">
        <f>IF(N309="zákl. přenesená",J309,0)</f>
        <v>0</v>
      </c>
      <c r="BH309" s="184">
        <f>IF(N309="sníž. přenesená",J309,0)</f>
        <v>0</v>
      </c>
      <c r="BI309" s="184">
        <f>IF(N309="nulová",J309,0)</f>
        <v>0</v>
      </c>
      <c r="BJ309" s="16" t="s">
        <v>79</v>
      </c>
      <c r="BK309" s="184">
        <f>ROUND(I309*H309,2)</f>
        <v>0</v>
      </c>
      <c r="BL309" s="16" t="s">
        <v>128</v>
      </c>
      <c r="BM309" s="183" t="s">
        <v>485</v>
      </c>
    </row>
    <row r="310" spans="1:65" s="2" customFormat="1" ht="19.5">
      <c r="A310" s="33"/>
      <c r="B310" s="34"/>
      <c r="C310" s="35"/>
      <c r="D310" s="185" t="s">
        <v>130</v>
      </c>
      <c r="E310" s="35"/>
      <c r="F310" s="186" t="s">
        <v>486</v>
      </c>
      <c r="G310" s="35"/>
      <c r="H310" s="35"/>
      <c r="I310" s="187"/>
      <c r="J310" s="35"/>
      <c r="K310" s="35"/>
      <c r="L310" s="38"/>
      <c r="M310" s="188"/>
      <c r="N310" s="189"/>
      <c r="O310" s="63"/>
      <c r="P310" s="63"/>
      <c r="Q310" s="63"/>
      <c r="R310" s="63"/>
      <c r="S310" s="63"/>
      <c r="T310" s="64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6" t="s">
        <v>130</v>
      </c>
      <c r="AU310" s="16" t="s">
        <v>82</v>
      </c>
    </row>
    <row r="311" spans="1:65" s="2" customFormat="1" ht="11.25">
      <c r="A311" s="33"/>
      <c r="B311" s="34"/>
      <c r="C311" s="35"/>
      <c r="D311" s="190" t="s">
        <v>132</v>
      </c>
      <c r="E311" s="35"/>
      <c r="F311" s="191" t="s">
        <v>487</v>
      </c>
      <c r="G311" s="35"/>
      <c r="H311" s="35"/>
      <c r="I311" s="187"/>
      <c r="J311" s="35"/>
      <c r="K311" s="35"/>
      <c r="L311" s="38"/>
      <c r="M311" s="188"/>
      <c r="N311" s="189"/>
      <c r="O311" s="63"/>
      <c r="P311" s="63"/>
      <c r="Q311" s="63"/>
      <c r="R311" s="63"/>
      <c r="S311" s="63"/>
      <c r="T311" s="64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6" t="s">
        <v>132</v>
      </c>
      <c r="AU311" s="16" t="s">
        <v>82</v>
      </c>
    </row>
    <row r="312" spans="1:65" s="13" customFormat="1" ht="11.25">
      <c r="B312" s="193"/>
      <c r="C312" s="194"/>
      <c r="D312" s="185" t="s">
        <v>136</v>
      </c>
      <c r="E312" s="195" t="s">
        <v>19</v>
      </c>
      <c r="F312" s="196" t="s">
        <v>488</v>
      </c>
      <c r="G312" s="194"/>
      <c r="H312" s="197">
        <v>180</v>
      </c>
      <c r="I312" s="198"/>
      <c r="J312" s="194"/>
      <c r="K312" s="194"/>
      <c r="L312" s="199"/>
      <c r="M312" s="200"/>
      <c r="N312" s="201"/>
      <c r="O312" s="201"/>
      <c r="P312" s="201"/>
      <c r="Q312" s="201"/>
      <c r="R312" s="201"/>
      <c r="S312" s="201"/>
      <c r="T312" s="202"/>
      <c r="AT312" s="203" t="s">
        <v>136</v>
      </c>
      <c r="AU312" s="203" t="s">
        <v>82</v>
      </c>
      <c r="AV312" s="13" t="s">
        <v>82</v>
      </c>
      <c r="AW312" s="13" t="s">
        <v>33</v>
      </c>
      <c r="AX312" s="13" t="s">
        <v>79</v>
      </c>
      <c r="AY312" s="203" t="s">
        <v>121</v>
      </c>
    </row>
    <row r="313" spans="1:65" s="2" customFormat="1" ht="21.75" customHeight="1">
      <c r="A313" s="33"/>
      <c r="B313" s="34"/>
      <c r="C313" s="172" t="s">
        <v>489</v>
      </c>
      <c r="D313" s="172" t="s">
        <v>123</v>
      </c>
      <c r="E313" s="173" t="s">
        <v>490</v>
      </c>
      <c r="F313" s="174" t="s">
        <v>491</v>
      </c>
      <c r="G313" s="175" t="s">
        <v>219</v>
      </c>
      <c r="H313" s="176">
        <v>20</v>
      </c>
      <c r="I313" s="177"/>
      <c r="J313" s="178">
        <f>ROUND(I313*H313,2)</f>
        <v>0</v>
      </c>
      <c r="K313" s="174" t="s">
        <v>127</v>
      </c>
      <c r="L313" s="38"/>
      <c r="M313" s="179" t="s">
        <v>19</v>
      </c>
      <c r="N313" s="180" t="s">
        <v>42</v>
      </c>
      <c r="O313" s="63"/>
      <c r="P313" s="181">
        <f>O313*H313</f>
        <v>0</v>
      </c>
      <c r="Q313" s="181">
        <v>0</v>
      </c>
      <c r="R313" s="181">
        <f>Q313*H313</f>
        <v>0</v>
      </c>
      <c r="S313" s="181">
        <v>0</v>
      </c>
      <c r="T313" s="182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83" t="s">
        <v>128</v>
      </c>
      <c r="AT313" s="183" t="s">
        <v>123</v>
      </c>
      <c r="AU313" s="183" t="s">
        <v>82</v>
      </c>
      <c r="AY313" s="16" t="s">
        <v>121</v>
      </c>
      <c r="BE313" s="184">
        <f>IF(N313="základní",J313,0)</f>
        <v>0</v>
      </c>
      <c r="BF313" s="184">
        <f>IF(N313="snížená",J313,0)</f>
        <v>0</v>
      </c>
      <c r="BG313" s="184">
        <f>IF(N313="zákl. přenesená",J313,0)</f>
        <v>0</v>
      </c>
      <c r="BH313" s="184">
        <f>IF(N313="sníž. přenesená",J313,0)</f>
        <v>0</v>
      </c>
      <c r="BI313" s="184">
        <f>IF(N313="nulová",J313,0)</f>
        <v>0</v>
      </c>
      <c r="BJ313" s="16" t="s">
        <v>79</v>
      </c>
      <c r="BK313" s="184">
        <f>ROUND(I313*H313,2)</f>
        <v>0</v>
      </c>
      <c r="BL313" s="16" t="s">
        <v>128</v>
      </c>
      <c r="BM313" s="183" t="s">
        <v>492</v>
      </c>
    </row>
    <row r="314" spans="1:65" s="2" customFormat="1" ht="19.5">
      <c r="A314" s="33"/>
      <c r="B314" s="34"/>
      <c r="C314" s="35"/>
      <c r="D314" s="185" t="s">
        <v>130</v>
      </c>
      <c r="E314" s="35"/>
      <c r="F314" s="186" t="s">
        <v>493</v>
      </c>
      <c r="G314" s="35"/>
      <c r="H314" s="35"/>
      <c r="I314" s="187"/>
      <c r="J314" s="35"/>
      <c r="K314" s="35"/>
      <c r="L314" s="38"/>
      <c r="M314" s="188"/>
      <c r="N314" s="189"/>
      <c r="O314" s="63"/>
      <c r="P314" s="63"/>
      <c r="Q314" s="63"/>
      <c r="R314" s="63"/>
      <c r="S314" s="63"/>
      <c r="T314" s="64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T314" s="16" t="s">
        <v>130</v>
      </c>
      <c r="AU314" s="16" t="s">
        <v>82</v>
      </c>
    </row>
    <row r="315" spans="1:65" s="2" customFormat="1" ht="11.25">
      <c r="A315" s="33"/>
      <c r="B315" s="34"/>
      <c r="C315" s="35"/>
      <c r="D315" s="190" t="s">
        <v>132</v>
      </c>
      <c r="E315" s="35"/>
      <c r="F315" s="191" t="s">
        <v>494</v>
      </c>
      <c r="G315" s="35"/>
      <c r="H315" s="35"/>
      <c r="I315" s="187"/>
      <c r="J315" s="35"/>
      <c r="K315" s="35"/>
      <c r="L315" s="38"/>
      <c r="M315" s="188"/>
      <c r="N315" s="189"/>
      <c r="O315" s="63"/>
      <c r="P315" s="63"/>
      <c r="Q315" s="63"/>
      <c r="R315" s="63"/>
      <c r="S315" s="63"/>
      <c r="T315" s="64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6" t="s">
        <v>132</v>
      </c>
      <c r="AU315" s="16" t="s">
        <v>82</v>
      </c>
    </row>
    <row r="316" spans="1:65" s="13" customFormat="1" ht="11.25">
      <c r="B316" s="193"/>
      <c r="C316" s="194"/>
      <c r="D316" s="185" t="s">
        <v>136</v>
      </c>
      <c r="E316" s="195" t="s">
        <v>19</v>
      </c>
      <c r="F316" s="196" t="s">
        <v>481</v>
      </c>
      <c r="G316" s="194"/>
      <c r="H316" s="197">
        <v>20</v>
      </c>
      <c r="I316" s="198"/>
      <c r="J316" s="194"/>
      <c r="K316" s="194"/>
      <c r="L316" s="199"/>
      <c r="M316" s="200"/>
      <c r="N316" s="201"/>
      <c r="O316" s="201"/>
      <c r="P316" s="201"/>
      <c r="Q316" s="201"/>
      <c r="R316" s="201"/>
      <c r="S316" s="201"/>
      <c r="T316" s="202"/>
      <c r="AT316" s="203" t="s">
        <v>136</v>
      </c>
      <c r="AU316" s="203" t="s">
        <v>82</v>
      </c>
      <c r="AV316" s="13" t="s">
        <v>82</v>
      </c>
      <c r="AW316" s="13" t="s">
        <v>33</v>
      </c>
      <c r="AX316" s="13" t="s">
        <v>79</v>
      </c>
      <c r="AY316" s="203" t="s">
        <v>121</v>
      </c>
    </row>
    <row r="317" spans="1:65" s="12" customFormat="1" ht="22.9" customHeight="1">
      <c r="B317" s="156"/>
      <c r="C317" s="157"/>
      <c r="D317" s="158" t="s">
        <v>70</v>
      </c>
      <c r="E317" s="170" t="s">
        <v>495</v>
      </c>
      <c r="F317" s="170" t="s">
        <v>496</v>
      </c>
      <c r="G317" s="157"/>
      <c r="H317" s="157"/>
      <c r="I317" s="160"/>
      <c r="J317" s="171">
        <f>BK317</f>
        <v>0</v>
      </c>
      <c r="K317" s="157"/>
      <c r="L317" s="162"/>
      <c r="M317" s="163"/>
      <c r="N317" s="164"/>
      <c r="O317" s="164"/>
      <c r="P317" s="165">
        <f>SUM(P318:P320)</f>
        <v>0</v>
      </c>
      <c r="Q317" s="164"/>
      <c r="R317" s="165">
        <f>SUM(R318:R320)</f>
        <v>0</v>
      </c>
      <c r="S317" s="164"/>
      <c r="T317" s="166">
        <f>SUM(T318:T320)</f>
        <v>0</v>
      </c>
      <c r="AR317" s="167" t="s">
        <v>79</v>
      </c>
      <c r="AT317" s="168" t="s">
        <v>70</v>
      </c>
      <c r="AU317" s="168" t="s">
        <v>79</v>
      </c>
      <c r="AY317" s="167" t="s">
        <v>121</v>
      </c>
      <c r="BK317" s="169">
        <f>SUM(BK318:BK320)</f>
        <v>0</v>
      </c>
    </row>
    <row r="318" spans="1:65" s="2" customFormat="1" ht="21.75" customHeight="1">
      <c r="A318" s="33"/>
      <c r="B318" s="34"/>
      <c r="C318" s="172" t="s">
        <v>497</v>
      </c>
      <c r="D318" s="172" t="s">
        <v>123</v>
      </c>
      <c r="E318" s="173" t="s">
        <v>498</v>
      </c>
      <c r="F318" s="174" t="s">
        <v>499</v>
      </c>
      <c r="G318" s="175" t="s">
        <v>219</v>
      </c>
      <c r="H318" s="176">
        <v>1348.877</v>
      </c>
      <c r="I318" s="177"/>
      <c r="J318" s="178">
        <f>ROUND(I318*H318,2)</f>
        <v>0</v>
      </c>
      <c r="K318" s="174" t="s">
        <v>127</v>
      </c>
      <c r="L318" s="38"/>
      <c r="M318" s="179" t="s">
        <v>19</v>
      </c>
      <c r="N318" s="180" t="s">
        <v>42</v>
      </c>
      <c r="O318" s="63"/>
      <c r="P318" s="181">
        <f>O318*H318</f>
        <v>0</v>
      </c>
      <c r="Q318" s="181">
        <v>0</v>
      </c>
      <c r="R318" s="181">
        <f>Q318*H318</f>
        <v>0</v>
      </c>
      <c r="S318" s="181">
        <v>0</v>
      </c>
      <c r="T318" s="182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83" t="s">
        <v>128</v>
      </c>
      <c r="AT318" s="183" t="s">
        <v>123</v>
      </c>
      <c r="AU318" s="183" t="s">
        <v>82</v>
      </c>
      <c r="AY318" s="16" t="s">
        <v>121</v>
      </c>
      <c r="BE318" s="184">
        <f>IF(N318="základní",J318,0)</f>
        <v>0</v>
      </c>
      <c r="BF318" s="184">
        <f>IF(N318="snížená",J318,0)</f>
        <v>0</v>
      </c>
      <c r="BG318" s="184">
        <f>IF(N318="zákl. přenesená",J318,0)</f>
        <v>0</v>
      </c>
      <c r="BH318" s="184">
        <f>IF(N318="sníž. přenesená",J318,0)</f>
        <v>0</v>
      </c>
      <c r="BI318" s="184">
        <f>IF(N318="nulová",J318,0)</f>
        <v>0</v>
      </c>
      <c r="BJ318" s="16" t="s">
        <v>79</v>
      </c>
      <c r="BK318" s="184">
        <f>ROUND(I318*H318,2)</f>
        <v>0</v>
      </c>
      <c r="BL318" s="16" t="s">
        <v>128</v>
      </c>
      <c r="BM318" s="183" t="s">
        <v>500</v>
      </c>
    </row>
    <row r="319" spans="1:65" s="2" customFormat="1" ht="19.5">
      <c r="A319" s="33"/>
      <c r="B319" s="34"/>
      <c r="C319" s="35"/>
      <c r="D319" s="185" t="s">
        <v>130</v>
      </c>
      <c r="E319" s="35"/>
      <c r="F319" s="186" t="s">
        <v>501</v>
      </c>
      <c r="G319" s="35"/>
      <c r="H319" s="35"/>
      <c r="I319" s="187"/>
      <c r="J319" s="35"/>
      <c r="K319" s="35"/>
      <c r="L319" s="38"/>
      <c r="M319" s="188"/>
      <c r="N319" s="189"/>
      <c r="O319" s="63"/>
      <c r="P319" s="63"/>
      <c r="Q319" s="63"/>
      <c r="R319" s="63"/>
      <c r="S319" s="63"/>
      <c r="T319" s="64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T319" s="16" t="s">
        <v>130</v>
      </c>
      <c r="AU319" s="16" t="s">
        <v>82</v>
      </c>
    </row>
    <row r="320" spans="1:65" s="2" customFormat="1" ht="11.25">
      <c r="A320" s="33"/>
      <c r="B320" s="34"/>
      <c r="C320" s="35"/>
      <c r="D320" s="190" t="s">
        <v>132</v>
      </c>
      <c r="E320" s="35"/>
      <c r="F320" s="191" t="s">
        <v>502</v>
      </c>
      <c r="G320" s="35"/>
      <c r="H320" s="35"/>
      <c r="I320" s="187"/>
      <c r="J320" s="35"/>
      <c r="K320" s="35"/>
      <c r="L320" s="38"/>
      <c r="M320" s="188"/>
      <c r="N320" s="189"/>
      <c r="O320" s="63"/>
      <c r="P320" s="63"/>
      <c r="Q320" s="63"/>
      <c r="R320" s="63"/>
      <c r="S320" s="63"/>
      <c r="T320" s="64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6" t="s">
        <v>132</v>
      </c>
      <c r="AU320" s="16" t="s">
        <v>82</v>
      </c>
    </row>
    <row r="321" spans="1:65" s="12" customFormat="1" ht="25.9" customHeight="1">
      <c r="B321" s="156"/>
      <c r="C321" s="157"/>
      <c r="D321" s="158" t="s">
        <v>70</v>
      </c>
      <c r="E321" s="159" t="s">
        <v>503</v>
      </c>
      <c r="F321" s="159" t="s">
        <v>504</v>
      </c>
      <c r="G321" s="157"/>
      <c r="H321" s="157"/>
      <c r="I321" s="160"/>
      <c r="J321" s="161">
        <f>BK321</f>
        <v>0</v>
      </c>
      <c r="K321" s="157"/>
      <c r="L321" s="162"/>
      <c r="M321" s="163"/>
      <c r="N321" s="164"/>
      <c r="O321" s="164"/>
      <c r="P321" s="165">
        <f>P322</f>
        <v>0</v>
      </c>
      <c r="Q321" s="164"/>
      <c r="R321" s="165">
        <f>R322</f>
        <v>0.31394</v>
      </c>
      <c r="S321" s="164"/>
      <c r="T321" s="166">
        <f>T322</f>
        <v>0</v>
      </c>
      <c r="AR321" s="167" t="s">
        <v>82</v>
      </c>
      <c r="AT321" s="168" t="s">
        <v>70</v>
      </c>
      <c r="AU321" s="168" t="s">
        <v>71</v>
      </c>
      <c r="AY321" s="167" t="s">
        <v>121</v>
      </c>
      <c r="BK321" s="169">
        <f>BK322</f>
        <v>0</v>
      </c>
    </row>
    <row r="322" spans="1:65" s="12" customFormat="1" ht="22.9" customHeight="1">
      <c r="B322" s="156"/>
      <c r="C322" s="157"/>
      <c r="D322" s="158" t="s">
        <v>70</v>
      </c>
      <c r="E322" s="170" t="s">
        <v>505</v>
      </c>
      <c r="F322" s="170" t="s">
        <v>506</v>
      </c>
      <c r="G322" s="157"/>
      <c r="H322" s="157"/>
      <c r="I322" s="160"/>
      <c r="J322" s="171">
        <f>BK322</f>
        <v>0</v>
      </c>
      <c r="K322" s="157"/>
      <c r="L322" s="162"/>
      <c r="M322" s="163"/>
      <c r="N322" s="164"/>
      <c r="O322" s="164"/>
      <c r="P322" s="165">
        <f>SUM(P323:P332)</f>
        <v>0</v>
      </c>
      <c r="Q322" s="164"/>
      <c r="R322" s="165">
        <f>SUM(R323:R332)</f>
        <v>0.31394</v>
      </c>
      <c r="S322" s="164"/>
      <c r="T322" s="166">
        <f>SUM(T323:T332)</f>
        <v>0</v>
      </c>
      <c r="AR322" s="167" t="s">
        <v>82</v>
      </c>
      <c r="AT322" s="168" t="s">
        <v>70</v>
      </c>
      <c r="AU322" s="168" t="s">
        <v>79</v>
      </c>
      <c r="AY322" s="167" t="s">
        <v>121</v>
      </c>
      <c r="BK322" s="169">
        <f>SUM(BK323:BK332)</f>
        <v>0</v>
      </c>
    </row>
    <row r="323" spans="1:65" s="2" customFormat="1" ht="16.5" customHeight="1">
      <c r="A323" s="33"/>
      <c r="B323" s="34"/>
      <c r="C323" s="172" t="s">
        <v>507</v>
      </c>
      <c r="D323" s="172" t="s">
        <v>123</v>
      </c>
      <c r="E323" s="173" t="s">
        <v>508</v>
      </c>
      <c r="F323" s="174" t="s">
        <v>509</v>
      </c>
      <c r="G323" s="175" t="s">
        <v>278</v>
      </c>
      <c r="H323" s="176">
        <v>271.8</v>
      </c>
      <c r="I323" s="177"/>
      <c r="J323" s="178">
        <f>ROUND(I323*H323,2)</f>
        <v>0</v>
      </c>
      <c r="K323" s="174" t="s">
        <v>127</v>
      </c>
      <c r="L323" s="38"/>
      <c r="M323" s="179" t="s">
        <v>19</v>
      </c>
      <c r="N323" s="180" t="s">
        <v>42</v>
      </c>
      <c r="O323" s="63"/>
      <c r="P323" s="181">
        <f>O323*H323</f>
        <v>0</v>
      </c>
      <c r="Q323" s="181">
        <v>5.0000000000000002E-5</v>
      </c>
      <c r="R323" s="181">
        <f>Q323*H323</f>
        <v>1.3590000000000001E-2</v>
      </c>
      <c r="S323" s="181">
        <v>0</v>
      </c>
      <c r="T323" s="182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83" t="s">
        <v>237</v>
      </c>
      <c r="AT323" s="183" t="s">
        <v>123</v>
      </c>
      <c r="AU323" s="183" t="s">
        <v>82</v>
      </c>
      <c r="AY323" s="16" t="s">
        <v>121</v>
      </c>
      <c r="BE323" s="184">
        <f>IF(N323="základní",J323,0)</f>
        <v>0</v>
      </c>
      <c r="BF323" s="184">
        <f>IF(N323="snížená",J323,0)</f>
        <v>0</v>
      </c>
      <c r="BG323" s="184">
        <f>IF(N323="zákl. přenesená",J323,0)</f>
        <v>0</v>
      </c>
      <c r="BH323" s="184">
        <f>IF(N323="sníž. přenesená",J323,0)</f>
        <v>0</v>
      </c>
      <c r="BI323" s="184">
        <f>IF(N323="nulová",J323,0)</f>
        <v>0</v>
      </c>
      <c r="BJ323" s="16" t="s">
        <v>79</v>
      </c>
      <c r="BK323" s="184">
        <f>ROUND(I323*H323,2)</f>
        <v>0</v>
      </c>
      <c r="BL323" s="16" t="s">
        <v>237</v>
      </c>
      <c r="BM323" s="183" t="s">
        <v>510</v>
      </c>
    </row>
    <row r="324" spans="1:65" s="2" customFormat="1" ht="11.25">
      <c r="A324" s="33"/>
      <c r="B324" s="34"/>
      <c r="C324" s="35"/>
      <c r="D324" s="185" t="s">
        <v>130</v>
      </c>
      <c r="E324" s="35"/>
      <c r="F324" s="186" t="s">
        <v>511</v>
      </c>
      <c r="G324" s="35"/>
      <c r="H324" s="35"/>
      <c r="I324" s="187"/>
      <c r="J324" s="35"/>
      <c r="K324" s="35"/>
      <c r="L324" s="38"/>
      <c r="M324" s="188"/>
      <c r="N324" s="189"/>
      <c r="O324" s="63"/>
      <c r="P324" s="63"/>
      <c r="Q324" s="63"/>
      <c r="R324" s="63"/>
      <c r="S324" s="63"/>
      <c r="T324" s="64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6" t="s">
        <v>130</v>
      </c>
      <c r="AU324" s="16" t="s">
        <v>82</v>
      </c>
    </row>
    <row r="325" spans="1:65" s="2" customFormat="1" ht="11.25">
      <c r="A325" s="33"/>
      <c r="B325" s="34"/>
      <c r="C325" s="35"/>
      <c r="D325" s="190" t="s">
        <v>132</v>
      </c>
      <c r="E325" s="35"/>
      <c r="F325" s="191" t="s">
        <v>512</v>
      </c>
      <c r="G325" s="35"/>
      <c r="H325" s="35"/>
      <c r="I325" s="187"/>
      <c r="J325" s="35"/>
      <c r="K325" s="35"/>
      <c r="L325" s="38"/>
      <c r="M325" s="188"/>
      <c r="N325" s="189"/>
      <c r="O325" s="63"/>
      <c r="P325" s="63"/>
      <c r="Q325" s="63"/>
      <c r="R325" s="63"/>
      <c r="S325" s="63"/>
      <c r="T325" s="64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6" t="s">
        <v>132</v>
      </c>
      <c r="AU325" s="16" t="s">
        <v>82</v>
      </c>
    </row>
    <row r="326" spans="1:65" s="13" customFormat="1" ht="11.25">
      <c r="B326" s="193"/>
      <c r="C326" s="194"/>
      <c r="D326" s="185" t="s">
        <v>136</v>
      </c>
      <c r="E326" s="195" t="s">
        <v>19</v>
      </c>
      <c r="F326" s="196" t="s">
        <v>513</v>
      </c>
      <c r="G326" s="194"/>
      <c r="H326" s="197">
        <v>271.8</v>
      </c>
      <c r="I326" s="198"/>
      <c r="J326" s="194"/>
      <c r="K326" s="194"/>
      <c r="L326" s="199"/>
      <c r="M326" s="200"/>
      <c r="N326" s="201"/>
      <c r="O326" s="201"/>
      <c r="P326" s="201"/>
      <c r="Q326" s="201"/>
      <c r="R326" s="201"/>
      <c r="S326" s="201"/>
      <c r="T326" s="202"/>
      <c r="AT326" s="203" t="s">
        <v>136</v>
      </c>
      <c r="AU326" s="203" t="s">
        <v>82</v>
      </c>
      <c r="AV326" s="13" t="s">
        <v>82</v>
      </c>
      <c r="AW326" s="13" t="s">
        <v>33</v>
      </c>
      <c r="AX326" s="13" t="s">
        <v>79</v>
      </c>
      <c r="AY326" s="203" t="s">
        <v>121</v>
      </c>
    </row>
    <row r="327" spans="1:65" s="2" customFormat="1" ht="16.5" customHeight="1">
      <c r="A327" s="33"/>
      <c r="B327" s="34"/>
      <c r="C327" s="204" t="s">
        <v>514</v>
      </c>
      <c r="D327" s="204" t="s">
        <v>238</v>
      </c>
      <c r="E327" s="205" t="s">
        <v>515</v>
      </c>
      <c r="F327" s="206" t="s">
        <v>516</v>
      </c>
      <c r="G327" s="207" t="s">
        <v>517</v>
      </c>
      <c r="H327" s="208">
        <v>1</v>
      </c>
      <c r="I327" s="209"/>
      <c r="J327" s="210">
        <f>ROUND(I327*H327,2)</f>
        <v>0</v>
      </c>
      <c r="K327" s="206" t="s">
        <v>19</v>
      </c>
      <c r="L327" s="211"/>
      <c r="M327" s="212" t="s">
        <v>19</v>
      </c>
      <c r="N327" s="213" t="s">
        <v>42</v>
      </c>
      <c r="O327" s="63"/>
      <c r="P327" s="181">
        <f>O327*H327</f>
        <v>0</v>
      </c>
      <c r="Q327" s="181">
        <v>0.30035000000000001</v>
      </c>
      <c r="R327" s="181">
        <f>Q327*H327</f>
        <v>0.30035000000000001</v>
      </c>
      <c r="S327" s="181">
        <v>0</v>
      </c>
      <c r="T327" s="182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83" t="s">
        <v>181</v>
      </c>
      <c r="AT327" s="183" t="s">
        <v>238</v>
      </c>
      <c r="AU327" s="183" t="s">
        <v>82</v>
      </c>
      <c r="AY327" s="16" t="s">
        <v>121</v>
      </c>
      <c r="BE327" s="184">
        <f>IF(N327="základní",J327,0)</f>
        <v>0</v>
      </c>
      <c r="BF327" s="184">
        <f>IF(N327="snížená",J327,0)</f>
        <v>0</v>
      </c>
      <c r="BG327" s="184">
        <f>IF(N327="zákl. přenesená",J327,0)</f>
        <v>0</v>
      </c>
      <c r="BH327" s="184">
        <f>IF(N327="sníž. přenesená",J327,0)</f>
        <v>0</v>
      </c>
      <c r="BI327" s="184">
        <f>IF(N327="nulová",J327,0)</f>
        <v>0</v>
      </c>
      <c r="BJ327" s="16" t="s">
        <v>79</v>
      </c>
      <c r="BK327" s="184">
        <f>ROUND(I327*H327,2)</f>
        <v>0</v>
      </c>
      <c r="BL327" s="16" t="s">
        <v>128</v>
      </c>
      <c r="BM327" s="183" t="s">
        <v>518</v>
      </c>
    </row>
    <row r="328" spans="1:65" s="2" customFormat="1" ht="11.25">
      <c r="A328" s="33"/>
      <c r="B328" s="34"/>
      <c r="C328" s="35"/>
      <c r="D328" s="185" t="s">
        <v>130</v>
      </c>
      <c r="E328" s="35"/>
      <c r="F328" s="186" t="s">
        <v>516</v>
      </c>
      <c r="G328" s="35"/>
      <c r="H328" s="35"/>
      <c r="I328" s="187"/>
      <c r="J328" s="35"/>
      <c r="K328" s="35"/>
      <c r="L328" s="38"/>
      <c r="M328" s="188"/>
      <c r="N328" s="189"/>
      <c r="O328" s="63"/>
      <c r="P328" s="63"/>
      <c r="Q328" s="63"/>
      <c r="R328" s="63"/>
      <c r="S328" s="63"/>
      <c r="T328" s="64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6" t="s">
        <v>130</v>
      </c>
      <c r="AU328" s="16" t="s">
        <v>82</v>
      </c>
    </row>
    <row r="329" spans="1:65" s="2" customFormat="1" ht="39">
      <c r="A329" s="33"/>
      <c r="B329" s="34"/>
      <c r="C329" s="35"/>
      <c r="D329" s="185" t="s">
        <v>134</v>
      </c>
      <c r="E329" s="35"/>
      <c r="F329" s="192" t="s">
        <v>519</v>
      </c>
      <c r="G329" s="35"/>
      <c r="H329" s="35"/>
      <c r="I329" s="187"/>
      <c r="J329" s="35"/>
      <c r="K329" s="35"/>
      <c r="L329" s="38"/>
      <c r="M329" s="188"/>
      <c r="N329" s="189"/>
      <c r="O329" s="63"/>
      <c r="P329" s="63"/>
      <c r="Q329" s="63"/>
      <c r="R329" s="63"/>
      <c r="S329" s="63"/>
      <c r="T329" s="64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6" t="s">
        <v>134</v>
      </c>
      <c r="AU329" s="16" t="s">
        <v>82</v>
      </c>
    </row>
    <row r="330" spans="1:65" s="2" customFormat="1" ht="16.5" customHeight="1">
      <c r="A330" s="33"/>
      <c r="B330" s="34"/>
      <c r="C330" s="172" t="s">
        <v>520</v>
      </c>
      <c r="D330" s="172" t="s">
        <v>123</v>
      </c>
      <c r="E330" s="173" t="s">
        <v>521</v>
      </c>
      <c r="F330" s="174" t="s">
        <v>522</v>
      </c>
      <c r="G330" s="175" t="s">
        <v>219</v>
      </c>
      <c r="H330" s="176">
        <v>1.4E-2</v>
      </c>
      <c r="I330" s="177"/>
      <c r="J330" s="178">
        <f>ROUND(I330*H330,2)</f>
        <v>0</v>
      </c>
      <c r="K330" s="174" t="s">
        <v>127</v>
      </c>
      <c r="L330" s="38"/>
      <c r="M330" s="179" t="s">
        <v>19</v>
      </c>
      <c r="N330" s="180" t="s">
        <v>42</v>
      </c>
      <c r="O330" s="63"/>
      <c r="P330" s="181">
        <f>O330*H330</f>
        <v>0</v>
      </c>
      <c r="Q330" s="181">
        <v>0</v>
      </c>
      <c r="R330" s="181">
        <f>Q330*H330</f>
        <v>0</v>
      </c>
      <c r="S330" s="181">
        <v>0</v>
      </c>
      <c r="T330" s="182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83" t="s">
        <v>237</v>
      </c>
      <c r="AT330" s="183" t="s">
        <v>123</v>
      </c>
      <c r="AU330" s="183" t="s">
        <v>82</v>
      </c>
      <c r="AY330" s="16" t="s">
        <v>121</v>
      </c>
      <c r="BE330" s="184">
        <f>IF(N330="základní",J330,0)</f>
        <v>0</v>
      </c>
      <c r="BF330" s="184">
        <f>IF(N330="snížená",J330,0)</f>
        <v>0</v>
      </c>
      <c r="BG330" s="184">
        <f>IF(N330="zákl. přenesená",J330,0)</f>
        <v>0</v>
      </c>
      <c r="BH330" s="184">
        <f>IF(N330="sníž. přenesená",J330,0)</f>
        <v>0</v>
      </c>
      <c r="BI330" s="184">
        <f>IF(N330="nulová",J330,0)</f>
        <v>0</v>
      </c>
      <c r="BJ330" s="16" t="s">
        <v>79</v>
      </c>
      <c r="BK330" s="184">
        <f>ROUND(I330*H330,2)</f>
        <v>0</v>
      </c>
      <c r="BL330" s="16" t="s">
        <v>237</v>
      </c>
      <c r="BM330" s="183" t="s">
        <v>523</v>
      </c>
    </row>
    <row r="331" spans="1:65" s="2" customFormat="1" ht="19.5">
      <c r="A331" s="33"/>
      <c r="B331" s="34"/>
      <c r="C331" s="35"/>
      <c r="D331" s="185" t="s">
        <v>130</v>
      </c>
      <c r="E331" s="35"/>
      <c r="F331" s="186" t="s">
        <v>524</v>
      </c>
      <c r="G331" s="35"/>
      <c r="H331" s="35"/>
      <c r="I331" s="187"/>
      <c r="J331" s="35"/>
      <c r="K331" s="35"/>
      <c r="L331" s="38"/>
      <c r="M331" s="188"/>
      <c r="N331" s="189"/>
      <c r="O331" s="63"/>
      <c r="P331" s="63"/>
      <c r="Q331" s="63"/>
      <c r="R331" s="63"/>
      <c r="S331" s="63"/>
      <c r="T331" s="64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6" t="s">
        <v>130</v>
      </c>
      <c r="AU331" s="16" t="s">
        <v>82</v>
      </c>
    </row>
    <row r="332" spans="1:65" s="2" customFormat="1" ht="11.25">
      <c r="A332" s="33"/>
      <c r="B332" s="34"/>
      <c r="C332" s="35"/>
      <c r="D332" s="190" t="s">
        <v>132</v>
      </c>
      <c r="E332" s="35"/>
      <c r="F332" s="191" t="s">
        <v>525</v>
      </c>
      <c r="G332" s="35"/>
      <c r="H332" s="35"/>
      <c r="I332" s="187"/>
      <c r="J332" s="35"/>
      <c r="K332" s="35"/>
      <c r="L332" s="38"/>
      <c r="M332" s="188"/>
      <c r="N332" s="189"/>
      <c r="O332" s="63"/>
      <c r="P332" s="63"/>
      <c r="Q332" s="63"/>
      <c r="R332" s="63"/>
      <c r="S332" s="63"/>
      <c r="T332" s="64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6" t="s">
        <v>132</v>
      </c>
      <c r="AU332" s="16" t="s">
        <v>82</v>
      </c>
    </row>
    <row r="333" spans="1:65" s="12" customFormat="1" ht="25.9" customHeight="1">
      <c r="B333" s="156"/>
      <c r="C333" s="157"/>
      <c r="D333" s="158" t="s">
        <v>70</v>
      </c>
      <c r="E333" s="159" t="s">
        <v>238</v>
      </c>
      <c r="F333" s="159" t="s">
        <v>526</v>
      </c>
      <c r="G333" s="157"/>
      <c r="H333" s="157"/>
      <c r="I333" s="160"/>
      <c r="J333" s="161">
        <f>BK333</f>
        <v>0</v>
      </c>
      <c r="K333" s="157"/>
      <c r="L333" s="162"/>
      <c r="M333" s="163"/>
      <c r="N333" s="164"/>
      <c r="O333" s="164"/>
      <c r="P333" s="165">
        <f>P334</f>
        <v>0</v>
      </c>
      <c r="Q333" s="164"/>
      <c r="R333" s="165">
        <f>R334</f>
        <v>0</v>
      </c>
      <c r="S333" s="164"/>
      <c r="T333" s="166">
        <f>T334</f>
        <v>0</v>
      </c>
      <c r="AR333" s="167" t="s">
        <v>145</v>
      </c>
      <c r="AT333" s="168" t="s">
        <v>70</v>
      </c>
      <c r="AU333" s="168" t="s">
        <v>71</v>
      </c>
      <c r="AY333" s="167" t="s">
        <v>121</v>
      </c>
      <c r="BK333" s="169">
        <f>BK334</f>
        <v>0</v>
      </c>
    </row>
    <row r="334" spans="1:65" s="12" customFormat="1" ht="22.9" customHeight="1">
      <c r="B334" s="156"/>
      <c r="C334" s="157"/>
      <c r="D334" s="158" t="s">
        <v>70</v>
      </c>
      <c r="E334" s="170" t="s">
        <v>527</v>
      </c>
      <c r="F334" s="170" t="s">
        <v>528</v>
      </c>
      <c r="G334" s="157"/>
      <c r="H334" s="157"/>
      <c r="I334" s="160"/>
      <c r="J334" s="171">
        <f>BK334</f>
        <v>0</v>
      </c>
      <c r="K334" s="157"/>
      <c r="L334" s="162"/>
      <c r="M334" s="163"/>
      <c r="N334" s="164"/>
      <c r="O334" s="164"/>
      <c r="P334" s="165">
        <f>SUM(P335:P345)</f>
        <v>0</v>
      </c>
      <c r="Q334" s="164"/>
      <c r="R334" s="165">
        <f>SUM(R335:R345)</f>
        <v>0</v>
      </c>
      <c r="S334" s="164"/>
      <c r="T334" s="166">
        <f>SUM(T335:T345)</f>
        <v>0</v>
      </c>
      <c r="AR334" s="167" t="s">
        <v>145</v>
      </c>
      <c r="AT334" s="168" t="s">
        <v>70</v>
      </c>
      <c r="AU334" s="168" t="s">
        <v>79</v>
      </c>
      <c r="AY334" s="167" t="s">
        <v>121</v>
      </c>
      <c r="BK334" s="169">
        <f>SUM(BK335:BK345)</f>
        <v>0</v>
      </c>
    </row>
    <row r="335" spans="1:65" s="2" customFormat="1" ht="16.5" customHeight="1">
      <c r="A335" s="33"/>
      <c r="B335" s="34"/>
      <c r="C335" s="172" t="s">
        <v>529</v>
      </c>
      <c r="D335" s="172" t="s">
        <v>123</v>
      </c>
      <c r="E335" s="173" t="s">
        <v>530</v>
      </c>
      <c r="F335" s="174" t="s">
        <v>531</v>
      </c>
      <c r="G335" s="175" t="s">
        <v>140</v>
      </c>
      <c r="H335" s="176">
        <v>125</v>
      </c>
      <c r="I335" s="177"/>
      <c r="J335" s="178">
        <f>ROUND(I335*H335,2)</f>
        <v>0</v>
      </c>
      <c r="K335" s="174" t="s">
        <v>127</v>
      </c>
      <c r="L335" s="38"/>
      <c r="M335" s="179" t="s">
        <v>19</v>
      </c>
      <c r="N335" s="180" t="s">
        <v>42</v>
      </c>
      <c r="O335" s="63"/>
      <c r="P335" s="181">
        <f>O335*H335</f>
        <v>0</v>
      </c>
      <c r="Q335" s="181">
        <v>0</v>
      </c>
      <c r="R335" s="181">
        <f>Q335*H335</f>
        <v>0</v>
      </c>
      <c r="S335" s="181">
        <v>0</v>
      </c>
      <c r="T335" s="182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83" t="s">
        <v>532</v>
      </c>
      <c r="AT335" s="183" t="s">
        <v>123</v>
      </c>
      <c r="AU335" s="183" t="s">
        <v>82</v>
      </c>
      <c r="AY335" s="16" t="s">
        <v>121</v>
      </c>
      <c r="BE335" s="184">
        <f>IF(N335="základní",J335,0)</f>
        <v>0</v>
      </c>
      <c r="BF335" s="184">
        <f>IF(N335="snížená",J335,0)</f>
        <v>0</v>
      </c>
      <c r="BG335" s="184">
        <f>IF(N335="zákl. přenesená",J335,0)</f>
        <v>0</v>
      </c>
      <c r="BH335" s="184">
        <f>IF(N335="sníž. přenesená",J335,0)</f>
        <v>0</v>
      </c>
      <c r="BI335" s="184">
        <f>IF(N335="nulová",J335,0)</f>
        <v>0</v>
      </c>
      <c r="BJ335" s="16" t="s">
        <v>79</v>
      </c>
      <c r="BK335" s="184">
        <f>ROUND(I335*H335,2)</f>
        <v>0</v>
      </c>
      <c r="BL335" s="16" t="s">
        <v>532</v>
      </c>
      <c r="BM335" s="183" t="s">
        <v>533</v>
      </c>
    </row>
    <row r="336" spans="1:65" s="2" customFormat="1" ht="19.5">
      <c r="A336" s="33"/>
      <c r="B336" s="34"/>
      <c r="C336" s="35"/>
      <c r="D336" s="185" t="s">
        <v>130</v>
      </c>
      <c r="E336" s="35"/>
      <c r="F336" s="186" t="s">
        <v>534</v>
      </c>
      <c r="G336" s="35"/>
      <c r="H336" s="35"/>
      <c r="I336" s="187"/>
      <c r="J336" s="35"/>
      <c r="K336" s="35"/>
      <c r="L336" s="38"/>
      <c r="M336" s="188"/>
      <c r="N336" s="189"/>
      <c r="O336" s="63"/>
      <c r="P336" s="63"/>
      <c r="Q336" s="63"/>
      <c r="R336" s="63"/>
      <c r="S336" s="63"/>
      <c r="T336" s="64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6" t="s">
        <v>130</v>
      </c>
      <c r="AU336" s="16" t="s">
        <v>82</v>
      </c>
    </row>
    <row r="337" spans="1:65" s="2" customFormat="1" ht="11.25">
      <c r="A337" s="33"/>
      <c r="B337" s="34"/>
      <c r="C337" s="35"/>
      <c r="D337" s="190" t="s">
        <v>132</v>
      </c>
      <c r="E337" s="35"/>
      <c r="F337" s="191" t="s">
        <v>535</v>
      </c>
      <c r="G337" s="35"/>
      <c r="H337" s="35"/>
      <c r="I337" s="187"/>
      <c r="J337" s="35"/>
      <c r="K337" s="35"/>
      <c r="L337" s="38"/>
      <c r="M337" s="188"/>
      <c r="N337" s="189"/>
      <c r="O337" s="63"/>
      <c r="P337" s="63"/>
      <c r="Q337" s="63"/>
      <c r="R337" s="63"/>
      <c r="S337" s="63"/>
      <c r="T337" s="64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6" t="s">
        <v>132</v>
      </c>
      <c r="AU337" s="16" t="s">
        <v>82</v>
      </c>
    </row>
    <row r="338" spans="1:65" s="13" customFormat="1" ht="11.25">
      <c r="B338" s="193"/>
      <c r="C338" s="194"/>
      <c r="D338" s="185" t="s">
        <v>136</v>
      </c>
      <c r="E338" s="195" t="s">
        <v>19</v>
      </c>
      <c r="F338" s="196" t="s">
        <v>428</v>
      </c>
      <c r="G338" s="194"/>
      <c r="H338" s="197">
        <v>125</v>
      </c>
      <c r="I338" s="198"/>
      <c r="J338" s="194"/>
      <c r="K338" s="194"/>
      <c r="L338" s="199"/>
      <c r="M338" s="200"/>
      <c r="N338" s="201"/>
      <c r="O338" s="201"/>
      <c r="P338" s="201"/>
      <c r="Q338" s="201"/>
      <c r="R338" s="201"/>
      <c r="S338" s="201"/>
      <c r="T338" s="202"/>
      <c r="AT338" s="203" t="s">
        <v>136</v>
      </c>
      <c r="AU338" s="203" t="s">
        <v>82</v>
      </c>
      <c r="AV338" s="13" t="s">
        <v>82</v>
      </c>
      <c r="AW338" s="13" t="s">
        <v>33</v>
      </c>
      <c r="AX338" s="13" t="s">
        <v>79</v>
      </c>
      <c r="AY338" s="203" t="s">
        <v>121</v>
      </c>
    </row>
    <row r="339" spans="1:65" s="2" customFormat="1" ht="16.5" customHeight="1">
      <c r="A339" s="33"/>
      <c r="B339" s="34"/>
      <c r="C339" s="172" t="s">
        <v>536</v>
      </c>
      <c r="D339" s="172" t="s">
        <v>123</v>
      </c>
      <c r="E339" s="173" t="s">
        <v>537</v>
      </c>
      <c r="F339" s="174" t="s">
        <v>538</v>
      </c>
      <c r="G339" s="175" t="s">
        <v>155</v>
      </c>
      <c r="H339" s="176">
        <v>13.125</v>
      </c>
      <c r="I339" s="177"/>
      <c r="J339" s="178">
        <f>ROUND(I339*H339,2)</f>
        <v>0</v>
      </c>
      <c r="K339" s="174" t="s">
        <v>127</v>
      </c>
      <c r="L339" s="38"/>
      <c r="M339" s="179" t="s">
        <v>19</v>
      </c>
      <c r="N339" s="180" t="s">
        <v>42</v>
      </c>
      <c r="O339" s="63"/>
      <c r="P339" s="181">
        <f>O339*H339</f>
        <v>0</v>
      </c>
      <c r="Q339" s="181">
        <v>0</v>
      </c>
      <c r="R339" s="181">
        <f>Q339*H339</f>
        <v>0</v>
      </c>
      <c r="S339" s="181">
        <v>0</v>
      </c>
      <c r="T339" s="182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83" t="s">
        <v>532</v>
      </c>
      <c r="AT339" s="183" t="s">
        <v>123</v>
      </c>
      <c r="AU339" s="183" t="s">
        <v>82</v>
      </c>
      <c r="AY339" s="16" t="s">
        <v>121</v>
      </c>
      <c r="BE339" s="184">
        <f>IF(N339="základní",J339,0)</f>
        <v>0</v>
      </c>
      <c r="BF339" s="184">
        <f>IF(N339="snížená",J339,0)</f>
        <v>0</v>
      </c>
      <c r="BG339" s="184">
        <f>IF(N339="zákl. přenesená",J339,0)</f>
        <v>0</v>
      </c>
      <c r="BH339" s="184">
        <f>IF(N339="sníž. přenesená",J339,0)</f>
        <v>0</v>
      </c>
      <c r="BI339" s="184">
        <f>IF(N339="nulová",J339,0)</f>
        <v>0</v>
      </c>
      <c r="BJ339" s="16" t="s">
        <v>79</v>
      </c>
      <c r="BK339" s="184">
        <f>ROUND(I339*H339,2)</f>
        <v>0</v>
      </c>
      <c r="BL339" s="16" t="s">
        <v>532</v>
      </c>
      <c r="BM339" s="183" t="s">
        <v>539</v>
      </c>
    </row>
    <row r="340" spans="1:65" s="2" customFormat="1" ht="11.25">
      <c r="A340" s="33"/>
      <c r="B340" s="34"/>
      <c r="C340" s="35"/>
      <c r="D340" s="185" t="s">
        <v>130</v>
      </c>
      <c r="E340" s="35"/>
      <c r="F340" s="186" t="s">
        <v>540</v>
      </c>
      <c r="G340" s="35"/>
      <c r="H340" s="35"/>
      <c r="I340" s="187"/>
      <c r="J340" s="35"/>
      <c r="K340" s="35"/>
      <c r="L340" s="38"/>
      <c r="M340" s="188"/>
      <c r="N340" s="189"/>
      <c r="O340" s="63"/>
      <c r="P340" s="63"/>
      <c r="Q340" s="63"/>
      <c r="R340" s="63"/>
      <c r="S340" s="63"/>
      <c r="T340" s="64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T340" s="16" t="s">
        <v>130</v>
      </c>
      <c r="AU340" s="16" t="s">
        <v>82</v>
      </c>
    </row>
    <row r="341" spans="1:65" s="2" customFormat="1" ht="11.25">
      <c r="A341" s="33"/>
      <c r="B341" s="34"/>
      <c r="C341" s="35"/>
      <c r="D341" s="190" t="s">
        <v>132</v>
      </c>
      <c r="E341" s="35"/>
      <c r="F341" s="191" t="s">
        <v>541</v>
      </c>
      <c r="G341" s="35"/>
      <c r="H341" s="35"/>
      <c r="I341" s="187"/>
      <c r="J341" s="35"/>
      <c r="K341" s="35"/>
      <c r="L341" s="38"/>
      <c r="M341" s="188"/>
      <c r="N341" s="189"/>
      <c r="O341" s="63"/>
      <c r="P341" s="63"/>
      <c r="Q341" s="63"/>
      <c r="R341" s="63"/>
      <c r="S341" s="63"/>
      <c r="T341" s="64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T341" s="16" t="s">
        <v>132</v>
      </c>
      <c r="AU341" s="16" t="s">
        <v>82</v>
      </c>
    </row>
    <row r="342" spans="1:65" s="13" customFormat="1" ht="11.25">
      <c r="B342" s="193"/>
      <c r="C342" s="194"/>
      <c r="D342" s="185" t="s">
        <v>136</v>
      </c>
      <c r="E342" s="195" t="s">
        <v>19</v>
      </c>
      <c r="F342" s="196" t="s">
        <v>542</v>
      </c>
      <c r="G342" s="194"/>
      <c r="H342" s="197">
        <v>13.125</v>
      </c>
      <c r="I342" s="198"/>
      <c r="J342" s="194"/>
      <c r="K342" s="194"/>
      <c r="L342" s="199"/>
      <c r="M342" s="200"/>
      <c r="N342" s="201"/>
      <c r="O342" s="201"/>
      <c r="P342" s="201"/>
      <c r="Q342" s="201"/>
      <c r="R342" s="201"/>
      <c r="S342" s="201"/>
      <c r="T342" s="202"/>
      <c r="AT342" s="203" t="s">
        <v>136</v>
      </c>
      <c r="AU342" s="203" t="s">
        <v>82</v>
      </c>
      <c r="AV342" s="13" t="s">
        <v>82</v>
      </c>
      <c r="AW342" s="13" t="s">
        <v>33</v>
      </c>
      <c r="AX342" s="13" t="s">
        <v>79</v>
      </c>
      <c r="AY342" s="203" t="s">
        <v>121</v>
      </c>
    </row>
    <row r="343" spans="1:65" s="2" customFormat="1" ht="16.5" customHeight="1">
      <c r="A343" s="33"/>
      <c r="B343" s="34"/>
      <c r="C343" s="172" t="s">
        <v>543</v>
      </c>
      <c r="D343" s="172" t="s">
        <v>123</v>
      </c>
      <c r="E343" s="173" t="s">
        <v>544</v>
      </c>
      <c r="F343" s="174" t="s">
        <v>545</v>
      </c>
      <c r="G343" s="175" t="s">
        <v>140</v>
      </c>
      <c r="H343" s="176">
        <v>125</v>
      </c>
      <c r="I343" s="177"/>
      <c r="J343" s="178">
        <f>ROUND(I343*H343,2)</f>
        <v>0</v>
      </c>
      <c r="K343" s="174" t="s">
        <v>127</v>
      </c>
      <c r="L343" s="38"/>
      <c r="M343" s="179" t="s">
        <v>19</v>
      </c>
      <c r="N343" s="180" t="s">
        <v>42</v>
      </c>
      <c r="O343" s="63"/>
      <c r="P343" s="181">
        <f>O343*H343</f>
        <v>0</v>
      </c>
      <c r="Q343" s="181">
        <v>0</v>
      </c>
      <c r="R343" s="181">
        <f>Q343*H343</f>
        <v>0</v>
      </c>
      <c r="S343" s="181">
        <v>0</v>
      </c>
      <c r="T343" s="182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83" t="s">
        <v>532</v>
      </c>
      <c r="AT343" s="183" t="s">
        <v>123</v>
      </c>
      <c r="AU343" s="183" t="s">
        <v>82</v>
      </c>
      <c r="AY343" s="16" t="s">
        <v>121</v>
      </c>
      <c r="BE343" s="184">
        <f>IF(N343="základní",J343,0)</f>
        <v>0</v>
      </c>
      <c r="BF343" s="184">
        <f>IF(N343="snížená",J343,0)</f>
        <v>0</v>
      </c>
      <c r="BG343" s="184">
        <f>IF(N343="zákl. přenesená",J343,0)</f>
        <v>0</v>
      </c>
      <c r="BH343" s="184">
        <f>IF(N343="sníž. přenesená",J343,0)</f>
        <v>0</v>
      </c>
      <c r="BI343" s="184">
        <f>IF(N343="nulová",J343,0)</f>
        <v>0</v>
      </c>
      <c r="BJ343" s="16" t="s">
        <v>79</v>
      </c>
      <c r="BK343" s="184">
        <f>ROUND(I343*H343,2)</f>
        <v>0</v>
      </c>
      <c r="BL343" s="16" t="s">
        <v>532</v>
      </c>
      <c r="BM343" s="183" t="s">
        <v>546</v>
      </c>
    </row>
    <row r="344" spans="1:65" s="2" customFormat="1" ht="19.5">
      <c r="A344" s="33"/>
      <c r="B344" s="34"/>
      <c r="C344" s="35"/>
      <c r="D344" s="185" t="s">
        <v>130</v>
      </c>
      <c r="E344" s="35"/>
      <c r="F344" s="186" t="s">
        <v>547</v>
      </c>
      <c r="G344" s="35"/>
      <c r="H344" s="35"/>
      <c r="I344" s="187"/>
      <c r="J344" s="35"/>
      <c r="K344" s="35"/>
      <c r="L344" s="38"/>
      <c r="M344" s="188"/>
      <c r="N344" s="189"/>
      <c r="O344" s="63"/>
      <c r="P344" s="63"/>
      <c r="Q344" s="63"/>
      <c r="R344" s="63"/>
      <c r="S344" s="63"/>
      <c r="T344" s="64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6" t="s">
        <v>130</v>
      </c>
      <c r="AU344" s="16" t="s">
        <v>82</v>
      </c>
    </row>
    <row r="345" spans="1:65" s="2" customFormat="1" ht="11.25">
      <c r="A345" s="33"/>
      <c r="B345" s="34"/>
      <c r="C345" s="35"/>
      <c r="D345" s="190" t="s">
        <v>132</v>
      </c>
      <c r="E345" s="35"/>
      <c r="F345" s="191" t="s">
        <v>548</v>
      </c>
      <c r="G345" s="35"/>
      <c r="H345" s="35"/>
      <c r="I345" s="187"/>
      <c r="J345" s="35"/>
      <c r="K345" s="35"/>
      <c r="L345" s="38"/>
      <c r="M345" s="214"/>
      <c r="N345" s="215"/>
      <c r="O345" s="216"/>
      <c r="P345" s="216"/>
      <c r="Q345" s="216"/>
      <c r="R345" s="216"/>
      <c r="S345" s="216"/>
      <c r="T345" s="217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T345" s="16" t="s">
        <v>132</v>
      </c>
      <c r="AU345" s="16" t="s">
        <v>82</v>
      </c>
    </row>
    <row r="346" spans="1:65" s="2" customFormat="1" ht="6.95" customHeight="1">
      <c r="A346" s="33"/>
      <c r="B346" s="46"/>
      <c r="C346" s="47"/>
      <c r="D346" s="47"/>
      <c r="E346" s="47"/>
      <c r="F346" s="47"/>
      <c r="G346" s="47"/>
      <c r="H346" s="47"/>
      <c r="I346" s="47"/>
      <c r="J346" s="47"/>
      <c r="K346" s="47"/>
      <c r="L346" s="38"/>
      <c r="M346" s="33"/>
      <c r="O346" s="33"/>
      <c r="P346" s="33"/>
      <c r="Q346" s="33"/>
      <c r="R346" s="33"/>
      <c r="S346" s="33"/>
      <c r="T346" s="33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</row>
  </sheetData>
  <sheetProtection algorithmName="SHA-512" hashValue="XSkB47gCm+smVRgYZMp4B/Ka1+Uv9cLnvSLKmrf4nX+ayfkz3yHzIVw/yyWsViKEfZMxUavCD18KimhEFN9bwA==" saltValue="WPZOCZtN2lgHv1WsPF5o586DQFxPF9unnwxUK7cqA8XybxC9QIGEesgVAWMLocV/vrCM9MIoKn76GkgCUs7MCQ==" spinCount="100000" sheet="1" objects="1" scenarios="1" formatColumns="0" formatRows="0" autoFilter="0"/>
  <autoFilter ref="C91:K345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7" r:id="rId1"/>
    <hyperlink ref="F102" r:id="rId2"/>
    <hyperlink ref="F106" r:id="rId3"/>
    <hyperlink ref="F111" r:id="rId4"/>
    <hyperlink ref="F115" r:id="rId5"/>
    <hyperlink ref="F119" r:id="rId6"/>
    <hyperlink ref="F123" r:id="rId7"/>
    <hyperlink ref="F127" r:id="rId8"/>
    <hyperlink ref="F131" r:id="rId9"/>
    <hyperlink ref="F135" r:id="rId10"/>
    <hyperlink ref="F139" r:id="rId11"/>
    <hyperlink ref="F143" r:id="rId12"/>
    <hyperlink ref="F148" r:id="rId13"/>
    <hyperlink ref="F152" r:id="rId14"/>
    <hyperlink ref="F156" r:id="rId15"/>
    <hyperlink ref="F163" r:id="rId16"/>
    <hyperlink ref="F170" r:id="rId17"/>
    <hyperlink ref="F175" r:id="rId18"/>
    <hyperlink ref="F179" r:id="rId19"/>
    <hyperlink ref="F188" r:id="rId20"/>
    <hyperlink ref="F193" r:id="rId21"/>
    <hyperlink ref="F197" r:id="rId22"/>
    <hyperlink ref="F201" r:id="rId23"/>
    <hyperlink ref="F205" r:id="rId24"/>
    <hyperlink ref="F208" r:id="rId25"/>
    <hyperlink ref="F216" r:id="rId26"/>
    <hyperlink ref="F221" r:id="rId27"/>
    <hyperlink ref="F226" r:id="rId28"/>
    <hyperlink ref="F231" r:id="rId29"/>
    <hyperlink ref="F239" r:id="rId30"/>
    <hyperlink ref="F244" r:id="rId31"/>
    <hyperlink ref="F249" r:id="rId32"/>
    <hyperlink ref="F253" r:id="rId33"/>
    <hyperlink ref="F258" r:id="rId34"/>
    <hyperlink ref="F263" r:id="rId35"/>
    <hyperlink ref="F268" r:id="rId36"/>
    <hyperlink ref="F281" r:id="rId37"/>
    <hyperlink ref="F287" r:id="rId38"/>
    <hyperlink ref="F291" r:id="rId39"/>
    <hyperlink ref="F295" r:id="rId40"/>
    <hyperlink ref="F299" r:id="rId41"/>
    <hyperlink ref="F307" r:id="rId42"/>
    <hyperlink ref="F311" r:id="rId43"/>
    <hyperlink ref="F315" r:id="rId44"/>
    <hyperlink ref="F320" r:id="rId45"/>
    <hyperlink ref="F325" r:id="rId46"/>
    <hyperlink ref="F332" r:id="rId47"/>
    <hyperlink ref="F337" r:id="rId48"/>
    <hyperlink ref="F341" r:id="rId49"/>
    <hyperlink ref="F345" r:id="rId5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3"/>
  <sheetViews>
    <sheetView showGridLines="0" topLeftCell="A92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85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86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39" t="str">
        <f>'Rekapitulace stavby'!K6</f>
        <v>Polní cesta HPC2R - Cech v k.ú. Ratibořice u Tábora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87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549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16. 2. 2023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ROUND((SUM(BE82:BE112)),  2)</f>
        <v>0</v>
      </c>
      <c r="G33" s="33"/>
      <c r="H33" s="33"/>
      <c r="I33" s="117">
        <v>0.21</v>
      </c>
      <c r="J33" s="116">
        <f>ROUND(((SUM(BE82:BE112))*I33),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ROUND((SUM(BF82:BF112)),  2)</f>
        <v>0</v>
      </c>
      <c r="G34" s="33"/>
      <c r="H34" s="33"/>
      <c r="I34" s="117">
        <v>0.15</v>
      </c>
      <c r="J34" s="116">
        <f>ROUND(((SUM(BF82:BF112))*I34),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ROUND((SUM(BG82:BG112)),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ROUND((SUM(BH82:BH112)),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ROUND((SUM(BI82:BI112)),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89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6" t="str">
        <f>E7</f>
        <v>Polní cesta HPC2R - Cech v k.ú. Ratibořice u Tábora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87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8" t="str">
        <f>E9</f>
        <v>VON - Vedlejší a ostatní náklady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16. 2. 2023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Tábor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90</v>
      </c>
      <c r="D57" s="130"/>
      <c r="E57" s="130"/>
      <c r="F57" s="130"/>
      <c r="G57" s="130"/>
      <c r="H57" s="130"/>
      <c r="I57" s="130"/>
      <c r="J57" s="131" t="s">
        <v>91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92</v>
      </c>
    </row>
    <row r="60" spans="1:47" s="9" customFormat="1" ht="24.95" customHeight="1">
      <c r="B60" s="133"/>
      <c r="C60" s="134"/>
      <c r="D60" s="135" t="s">
        <v>550</v>
      </c>
      <c r="E60" s="136"/>
      <c r="F60" s="136"/>
      <c r="G60" s="136"/>
      <c r="H60" s="136"/>
      <c r="I60" s="136"/>
      <c r="J60" s="137">
        <f>J83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551</v>
      </c>
      <c r="E61" s="142"/>
      <c r="F61" s="142"/>
      <c r="G61" s="142"/>
      <c r="H61" s="142"/>
      <c r="I61" s="142"/>
      <c r="J61" s="143">
        <f>J84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552</v>
      </c>
      <c r="E62" s="142"/>
      <c r="F62" s="142"/>
      <c r="G62" s="142"/>
      <c r="H62" s="142"/>
      <c r="I62" s="142"/>
      <c r="J62" s="143">
        <f>J91</f>
        <v>0</v>
      </c>
      <c r="K62" s="140"/>
      <c r="L62" s="144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5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5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5" customHeight="1">
      <c r="A69" s="33"/>
      <c r="B69" s="34"/>
      <c r="C69" s="22" t="s">
        <v>106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5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6.5" customHeight="1">
      <c r="A72" s="33"/>
      <c r="B72" s="34"/>
      <c r="C72" s="35"/>
      <c r="D72" s="35"/>
      <c r="E72" s="346" t="str">
        <f>E7</f>
        <v>Polní cesta HPC2R - Cech v k.ú. Ratibořice u Tábora</v>
      </c>
      <c r="F72" s="347"/>
      <c r="G72" s="347"/>
      <c r="H72" s="347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87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318" t="str">
        <f>E9</f>
        <v>VON - Vedlejší a ostatní náklady</v>
      </c>
      <c r="F74" s="348"/>
      <c r="G74" s="348"/>
      <c r="H74" s="348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28" t="s">
        <v>23</v>
      </c>
      <c r="J76" s="58" t="str">
        <f>IF(J12="","",J12)</f>
        <v>16. 2. 2023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5.7" customHeight="1">
      <c r="A78" s="33"/>
      <c r="B78" s="34"/>
      <c r="C78" s="28" t="s">
        <v>25</v>
      </c>
      <c r="D78" s="35"/>
      <c r="E78" s="35"/>
      <c r="F78" s="26" t="str">
        <f>E15</f>
        <v>ČR-SPÚ, Pobočka Tábor</v>
      </c>
      <c r="G78" s="35"/>
      <c r="H78" s="35"/>
      <c r="I78" s="28" t="s">
        <v>31</v>
      </c>
      <c r="J78" s="31" t="str">
        <f>E21</f>
        <v>Agroprojekce Litomyšl, 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2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 xml:space="preserve"> 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45"/>
      <c r="B81" s="146"/>
      <c r="C81" s="147" t="s">
        <v>107</v>
      </c>
      <c r="D81" s="148" t="s">
        <v>56</v>
      </c>
      <c r="E81" s="148" t="s">
        <v>52</v>
      </c>
      <c r="F81" s="148" t="s">
        <v>53</v>
      </c>
      <c r="G81" s="148" t="s">
        <v>108</v>
      </c>
      <c r="H81" s="148" t="s">
        <v>109</v>
      </c>
      <c r="I81" s="148" t="s">
        <v>110</v>
      </c>
      <c r="J81" s="148" t="s">
        <v>91</v>
      </c>
      <c r="K81" s="149" t="s">
        <v>111</v>
      </c>
      <c r="L81" s="150"/>
      <c r="M81" s="67" t="s">
        <v>19</v>
      </c>
      <c r="N81" s="68" t="s">
        <v>41</v>
      </c>
      <c r="O81" s="68" t="s">
        <v>112</v>
      </c>
      <c r="P81" s="68" t="s">
        <v>113</v>
      </c>
      <c r="Q81" s="68" t="s">
        <v>114</v>
      </c>
      <c r="R81" s="68" t="s">
        <v>115</v>
      </c>
      <c r="S81" s="68" t="s">
        <v>116</v>
      </c>
      <c r="T81" s="69" t="s">
        <v>117</v>
      </c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</row>
    <row r="82" spans="1:65" s="2" customFormat="1" ht="22.9" customHeight="1">
      <c r="A82" s="33"/>
      <c r="B82" s="34"/>
      <c r="C82" s="74" t="s">
        <v>118</v>
      </c>
      <c r="D82" s="35"/>
      <c r="E82" s="35"/>
      <c r="F82" s="35"/>
      <c r="G82" s="35"/>
      <c r="H82" s="35"/>
      <c r="I82" s="35"/>
      <c r="J82" s="151">
        <f>BK82</f>
        <v>0</v>
      </c>
      <c r="K82" s="35"/>
      <c r="L82" s="38"/>
      <c r="M82" s="70"/>
      <c r="N82" s="152"/>
      <c r="O82" s="71"/>
      <c r="P82" s="153">
        <f>P83</f>
        <v>0</v>
      </c>
      <c r="Q82" s="71"/>
      <c r="R82" s="153">
        <f>R83</f>
        <v>0</v>
      </c>
      <c r="S82" s="71"/>
      <c r="T82" s="154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92</v>
      </c>
      <c r="BK82" s="155">
        <f>BK83</f>
        <v>0</v>
      </c>
    </row>
    <row r="83" spans="1:65" s="12" customFormat="1" ht="25.9" customHeight="1">
      <c r="B83" s="156"/>
      <c r="C83" s="157"/>
      <c r="D83" s="158" t="s">
        <v>70</v>
      </c>
      <c r="E83" s="159" t="s">
        <v>553</v>
      </c>
      <c r="F83" s="159" t="s">
        <v>554</v>
      </c>
      <c r="G83" s="157"/>
      <c r="H83" s="157"/>
      <c r="I83" s="160"/>
      <c r="J83" s="161">
        <f>BK83</f>
        <v>0</v>
      </c>
      <c r="K83" s="157"/>
      <c r="L83" s="162"/>
      <c r="M83" s="163"/>
      <c r="N83" s="164"/>
      <c r="O83" s="164"/>
      <c r="P83" s="165">
        <f>P84+P91</f>
        <v>0</v>
      </c>
      <c r="Q83" s="164"/>
      <c r="R83" s="165">
        <f>R84+R91</f>
        <v>0</v>
      </c>
      <c r="S83" s="164"/>
      <c r="T83" s="166">
        <f>T84+T91</f>
        <v>0</v>
      </c>
      <c r="AR83" s="167" t="s">
        <v>160</v>
      </c>
      <c r="AT83" s="168" t="s">
        <v>70</v>
      </c>
      <c r="AU83" s="168" t="s">
        <v>71</v>
      </c>
      <c r="AY83" s="167" t="s">
        <v>121</v>
      </c>
      <c r="BK83" s="169">
        <f>BK84+BK91</f>
        <v>0</v>
      </c>
    </row>
    <row r="84" spans="1:65" s="12" customFormat="1" ht="22.9" customHeight="1">
      <c r="B84" s="156"/>
      <c r="C84" s="157"/>
      <c r="D84" s="158" t="s">
        <v>70</v>
      </c>
      <c r="E84" s="170" t="s">
        <v>555</v>
      </c>
      <c r="F84" s="170" t="s">
        <v>556</v>
      </c>
      <c r="G84" s="157"/>
      <c r="H84" s="157"/>
      <c r="I84" s="160"/>
      <c r="J84" s="171">
        <f>BK84</f>
        <v>0</v>
      </c>
      <c r="K84" s="157"/>
      <c r="L84" s="162"/>
      <c r="M84" s="163"/>
      <c r="N84" s="164"/>
      <c r="O84" s="164"/>
      <c r="P84" s="165">
        <f>SUM(P85:P90)</f>
        <v>0</v>
      </c>
      <c r="Q84" s="164"/>
      <c r="R84" s="165">
        <f>SUM(R85:R90)</f>
        <v>0</v>
      </c>
      <c r="S84" s="164"/>
      <c r="T84" s="166">
        <f>SUM(T85:T90)</f>
        <v>0</v>
      </c>
      <c r="AR84" s="167" t="s">
        <v>160</v>
      </c>
      <c r="AT84" s="168" t="s">
        <v>70</v>
      </c>
      <c r="AU84" s="168" t="s">
        <v>79</v>
      </c>
      <c r="AY84" s="167" t="s">
        <v>121</v>
      </c>
      <c r="BK84" s="169">
        <f>SUM(BK85:BK90)</f>
        <v>0</v>
      </c>
    </row>
    <row r="85" spans="1:65" s="2" customFormat="1" ht="16.5" customHeight="1">
      <c r="A85" s="33"/>
      <c r="B85" s="34"/>
      <c r="C85" s="172" t="s">
        <v>79</v>
      </c>
      <c r="D85" s="172" t="s">
        <v>123</v>
      </c>
      <c r="E85" s="173" t="s">
        <v>557</v>
      </c>
      <c r="F85" s="174" t="s">
        <v>558</v>
      </c>
      <c r="G85" s="175" t="s">
        <v>559</v>
      </c>
      <c r="H85" s="176">
        <v>1</v>
      </c>
      <c r="I85" s="177"/>
      <c r="J85" s="178">
        <f>ROUND(I85*H85,2)</f>
        <v>0</v>
      </c>
      <c r="K85" s="174" t="s">
        <v>19</v>
      </c>
      <c r="L85" s="38"/>
      <c r="M85" s="179" t="s">
        <v>19</v>
      </c>
      <c r="N85" s="180" t="s">
        <v>42</v>
      </c>
      <c r="O85" s="63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3" t="s">
        <v>560</v>
      </c>
      <c r="AT85" s="183" t="s">
        <v>123</v>
      </c>
      <c r="AU85" s="183" t="s">
        <v>82</v>
      </c>
      <c r="AY85" s="16" t="s">
        <v>121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6" t="s">
        <v>79</v>
      </c>
      <c r="BK85" s="184">
        <f>ROUND(I85*H85,2)</f>
        <v>0</v>
      </c>
      <c r="BL85" s="16" t="s">
        <v>560</v>
      </c>
      <c r="BM85" s="183" t="s">
        <v>561</v>
      </c>
    </row>
    <row r="86" spans="1:65" s="2" customFormat="1" ht="11.25">
      <c r="A86" s="33"/>
      <c r="B86" s="34"/>
      <c r="C86" s="35"/>
      <c r="D86" s="185" t="s">
        <v>130</v>
      </c>
      <c r="E86" s="35"/>
      <c r="F86" s="186" t="s">
        <v>562</v>
      </c>
      <c r="G86" s="35"/>
      <c r="H86" s="35"/>
      <c r="I86" s="187"/>
      <c r="J86" s="35"/>
      <c r="K86" s="35"/>
      <c r="L86" s="38"/>
      <c r="M86" s="188"/>
      <c r="N86" s="189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130</v>
      </c>
      <c r="AU86" s="16" t="s">
        <v>82</v>
      </c>
    </row>
    <row r="87" spans="1:65" s="2" customFormat="1" ht="87.75">
      <c r="A87" s="33"/>
      <c r="B87" s="34"/>
      <c r="C87" s="35"/>
      <c r="D87" s="185" t="s">
        <v>134</v>
      </c>
      <c r="E87" s="35"/>
      <c r="F87" s="192" t="s">
        <v>563</v>
      </c>
      <c r="G87" s="35"/>
      <c r="H87" s="35"/>
      <c r="I87" s="187"/>
      <c r="J87" s="35"/>
      <c r="K87" s="35"/>
      <c r="L87" s="38"/>
      <c r="M87" s="188"/>
      <c r="N87" s="189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134</v>
      </c>
      <c r="AU87" s="16" t="s">
        <v>82</v>
      </c>
    </row>
    <row r="88" spans="1:65" s="2" customFormat="1" ht="16.5" customHeight="1">
      <c r="A88" s="33"/>
      <c r="B88" s="34"/>
      <c r="C88" s="172" t="s">
        <v>82</v>
      </c>
      <c r="D88" s="172" t="s">
        <v>123</v>
      </c>
      <c r="E88" s="173" t="s">
        <v>564</v>
      </c>
      <c r="F88" s="174" t="s">
        <v>565</v>
      </c>
      <c r="G88" s="175" t="s">
        <v>559</v>
      </c>
      <c r="H88" s="176">
        <v>1</v>
      </c>
      <c r="I88" s="177"/>
      <c r="J88" s="178">
        <f>ROUND(I88*H88,2)</f>
        <v>0</v>
      </c>
      <c r="K88" s="174" t="s">
        <v>19</v>
      </c>
      <c r="L88" s="38"/>
      <c r="M88" s="179" t="s">
        <v>19</v>
      </c>
      <c r="N88" s="180" t="s">
        <v>42</v>
      </c>
      <c r="O88" s="63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560</v>
      </c>
      <c r="AT88" s="183" t="s">
        <v>123</v>
      </c>
      <c r="AU88" s="183" t="s">
        <v>82</v>
      </c>
      <c r="AY88" s="16" t="s">
        <v>121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79</v>
      </c>
      <c r="BK88" s="184">
        <f>ROUND(I88*H88,2)</f>
        <v>0</v>
      </c>
      <c r="BL88" s="16" t="s">
        <v>560</v>
      </c>
      <c r="BM88" s="183" t="s">
        <v>566</v>
      </c>
    </row>
    <row r="89" spans="1:65" s="2" customFormat="1" ht="11.25">
      <c r="A89" s="33"/>
      <c r="B89" s="34"/>
      <c r="C89" s="35"/>
      <c r="D89" s="185" t="s">
        <v>130</v>
      </c>
      <c r="E89" s="35"/>
      <c r="F89" s="186" t="s">
        <v>565</v>
      </c>
      <c r="G89" s="35"/>
      <c r="H89" s="35"/>
      <c r="I89" s="187"/>
      <c r="J89" s="35"/>
      <c r="K89" s="35"/>
      <c r="L89" s="38"/>
      <c r="M89" s="188"/>
      <c r="N89" s="189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130</v>
      </c>
      <c r="AU89" s="16" t="s">
        <v>82</v>
      </c>
    </row>
    <row r="90" spans="1:65" s="2" customFormat="1" ht="19.5">
      <c r="A90" s="33"/>
      <c r="B90" s="34"/>
      <c r="C90" s="35"/>
      <c r="D90" s="185" t="s">
        <v>134</v>
      </c>
      <c r="E90" s="35"/>
      <c r="F90" s="192" t="s">
        <v>567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134</v>
      </c>
      <c r="AU90" s="16" t="s">
        <v>82</v>
      </c>
    </row>
    <row r="91" spans="1:65" s="12" customFormat="1" ht="22.9" customHeight="1">
      <c r="B91" s="156"/>
      <c r="C91" s="157"/>
      <c r="D91" s="158" t="s">
        <v>70</v>
      </c>
      <c r="E91" s="170" t="s">
        <v>568</v>
      </c>
      <c r="F91" s="170" t="s">
        <v>569</v>
      </c>
      <c r="G91" s="157"/>
      <c r="H91" s="157"/>
      <c r="I91" s="160"/>
      <c r="J91" s="171">
        <f>BK91</f>
        <v>0</v>
      </c>
      <c r="K91" s="157"/>
      <c r="L91" s="162"/>
      <c r="M91" s="163"/>
      <c r="N91" s="164"/>
      <c r="O91" s="164"/>
      <c r="P91" s="165">
        <f>SUM(P92:P112)</f>
        <v>0</v>
      </c>
      <c r="Q91" s="164"/>
      <c r="R91" s="165">
        <f>SUM(R92:R112)</f>
        <v>0</v>
      </c>
      <c r="S91" s="164"/>
      <c r="T91" s="166">
        <f>SUM(T92:T112)</f>
        <v>0</v>
      </c>
      <c r="AR91" s="167" t="s">
        <v>160</v>
      </c>
      <c r="AT91" s="168" t="s">
        <v>70</v>
      </c>
      <c r="AU91" s="168" t="s">
        <v>79</v>
      </c>
      <c r="AY91" s="167" t="s">
        <v>121</v>
      </c>
      <c r="BK91" s="169">
        <f>SUM(BK92:BK112)</f>
        <v>0</v>
      </c>
    </row>
    <row r="92" spans="1:65" s="2" customFormat="1" ht="24.2" customHeight="1">
      <c r="A92" s="33"/>
      <c r="B92" s="34"/>
      <c r="C92" s="172" t="s">
        <v>145</v>
      </c>
      <c r="D92" s="172" t="s">
        <v>123</v>
      </c>
      <c r="E92" s="173" t="s">
        <v>570</v>
      </c>
      <c r="F92" s="174" t="s">
        <v>571</v>
      </c>
      <c r="G92" s="175" t="s">
        <v>559</v>
      </c>
      <c r="H92" s="176">
        <v>1</v>
      </c>
      <c r="I92" s="177"/>
      <c r="J92" s="178">
        <f>ROUND(I92*H92,2)</f>
        <v>0</v>
      </c>
      <c r="K92" s="174" t="s">
        <v>19</v>
      </c>
      <c r="L92" s="38"/>
      <c r="M92" s="179" t="s">
        <v>19</v>
      </c>
      <c r="N92" s="180" t="s">
        <v>42</v>
      </c>
      <c r="O92" s="63"/>
      <c r="P92" s="181">
        <f>O92*H92</f>
        <v>0</v>
      </c>
      <c r="Q92" s="181">
        <v>0</v>
      </c>
      <c r="R92" s="181">
        <f>Q92*H92</f>
        <v>0</v>
      </c>
      <c r="S92" s="181">
        <v>0</v>
      </c>
      <c r="T92" s="182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3" t="s">
        <v>560</v>
      </c>
      <c r="AT92" s="183" t="s">
        <v>123</v>
      </c>
      <c r="AU92" s="183" t="s">
        <v>82</v>
      </c>
      <c r="AY92" s="16" t="s">
        <v>121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6" t="s">
        <v>79</v>
      </c>
      <c r="BK92" s="184">
        <f>ROUND(I92*H92,2)</f>
        <v>0</v>
      </c>
      <c r="BL92" s="16" t="s">
        <v>560</v>
      </c>
      <c r="BM92" s="183" t="s">
        <v>572</v>
      </c>
    </row>
    <row r="93" spans="1:65" s="2" customFormat="1" ht="19.5">
      <c r="A93" s="33"/>
      <c r="B93" s="34"/>
      <c r="C93" s="35"/>
      <c r="D93" s="185" t="s">
        <v>130</v>
      </c>
      <c r="E93" s="35"/>
      <c r="F93" s="186" t="s">
        <v>571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130</v>
      </c>
      <c r="AU93" s="16" t="s">
        <v>82</v>
      </c>
    </row>
    <row r="94" spans="1:65" s="2" customFormat="1" ht="19.5">
      <c r="A94" s="33"/>
      <c r="B94" s="34"/>
      <c r="C94" s="35"/>
      <c r="D94" s="185" t="s">
        <v>134</v>
      </c>
      <c r="E94" s="35"/>
      <c r="F94" s="192" t="s">
        <v>573</v>
      </c>
      <c r="G94" s="35"/>
      <c r="H94" s="35"/>
      <c r="I94" s="187"/>
      <c r="J94" s="35"/>
      <c r="K94" s="35"/>
      <c r="L94" s="38"/>
      <c r="M94" s="188"/>
      <c r="N94" s="189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134</v>
      </c>
      <c r="AU94" s="16" t="s">
        <v>82</v>
      </c>
    </row>
    <row r="95" spans="1:65" s="2" customFormat="1" ht="16.5" customHeight="1">
      <c r="A95" s="33"/>
      <c r="B95" s="34"/>
      <c r="C95" s="172" t="s">
        <v>128</v>
      </c>
      <c r="D95" s="172" t="s">
        <v>123</v>
      </c>
      <c r="E95" s="173" t="s">
        <v>574</v>
      </c>
      <c r="F95" s="174" t="s">
        <v>575</v>
      </c>
      <c r="G95" s="175" t="s">
        <v>559</v>
      </c>
      <c r="H95" s="176">
        <v>1</v>
      </c>
      <c r="I95" s="177"/>
      <c r="J95" s="178">
        <f>ROUND(I95*H95,2)</f>
        <v>0</v>
      </c>
      <c r="K95" s="174" t="s">
        <v>19</v>
      </c>
      <c r="L95" s="38"/>
      <c r="M95" s="179" t="s">
        <v>19</v>
      </c>
      <c r="N95" s="180" t="s">
        <v>42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560</v>
      </c>
      <c r="AT95" s="183" t="s">
        <v>123</v>
      </c>
      <c r="AU95" s="183" t="s">
        <v>82</v>
      </c>
      <c r="AY95" s="16" t="s">
        <v>121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560</v>
      </c>
      <c r="BM95" s="183" t="s">
        <v>576</v>
      </c>
    </row>
    <row r="96" spans="1:65" s="2" customFormat="1" ht="11.25">
      <c r="A96" s="33"/>
      <c r="B96" s="34"/>
      <c r="C96" s="35"/>
      <c r="D96" s="185" t="s">
        <v>130</v>
      </c>
      <c r="E96" s="35"/>
      <c r="F96" s="186" t="s">
        <v>575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130</v>
      </c>
      <c r="AU96" s="16" t="s">
        <v>82</v>
      </c>
    </row>
    <row r="97" spans="1:65" s="2" customFormat="1" ht="29.25">
      <c r="A97" s="33"/>
      <c r="B97" s="34"/>
      <c r="C97" s="35"/>
      <c r="D97" s="185" t="s">
        <v>134</v>
      </c>
      <c r="E97" s="35"/>
      <c r="F97" s="192" t="s">
        <v>577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134</v>
      </c>
      <c r="AU97" s="16" t="s">
        <v>82</v>
      </c>
    </row>
    <row r="98" spans="1:65" s="2" customFormat="1" ht="16.5" customHeight="1">
      <c r="A98" s="33"/>
      <c r="B98" s="34"/>
      <c r="C98" s="172" t="s">
        <v>160</v>
      </c>
      <c r="D98" s="172" t="s">
        <v>123</v>
      </c>
      <c r="E98" s="173" t="s">
        <v>578</v>
      </c>
      <c r="F98" s="174" t="s">
        <v>579</v>
      </c>
      <c r="G98" s="175" t="s">
        <v>559</v>
      </c>
      <c r="H98" s="176">
        <v>1</v>
      </c>
      <c r="I98" s="177"/>
      <c r="J98" s="178">
        <f>ROUND(I98*H98,2)</f>
        <v>0</v>
      </c>
      <c r="K98" s="174" t="s">
        <v>19</v>
      </c>
      <c r="L98" s="38"/>
      <c r="M98" s="179" t="s">
        <v>19</v>
      </c>
      <c r="N98" s="180" t="s">
        <v>42</v>
      </c>
      <c r="O98" s="63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560</v>
      </c>
      <c r="AT98" s="183" t="s">
        <v>123</v>
      </c>
      <c r="AU98" s="183" t="s">
        <v>82</v>
      </c>
      <c r="AY98" s="16" t="s">
        <v>121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79</v>
      </c>
      <c r="BK98" s="184">
        <f>ROUND(I98*H98,2)</f>
        <v>0</v>
      </c>
      <c r="BL98" s="16" t="s">
        <v>560</v>
      </c>
      <c r="BM98" s="183" t="s">
        <v>580</v>
      </c>
    </row>
    <row r="99" spans="1:65" s="2" customFormat="1" ht="11.25">
      <c r="A99" s="33"/>
      <c r="B99" s="34"/>
      <c r="C99" s="35"/>
      <c r="D99" s="185" t="s">
        <v>130</v>
      </c>
      <c r="E99" s="35"/>
      <c r="F99" s="186" t="s">
        <v>579</v>
      </c>
      <c r="G99" s="35"/>
      <c r="H99" s="35"/>
      <c r="I99" s="187"/>
      <c r="J99" s="35"/>
      <c r="K99" s="35"/>
      <c r="L99" s="38"/>
      <c r="M99" s="188"/>
      <c r="N99" s="189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130</v>
      </c>
      <c r="AU99" s="16" t="s">
        <v>82</v>
      </c>
    </row>
    <row r="100" spans="1:65" s="2" customFormat="1" ht="39">
      <c r="A100" s="33"/>
      <c r="B100" s="34"/>
      <c r="C100" s="35"/>
      <c r="D100" s="185" t="s">
        <v>134</v>
      </c>
      <c r="E100" s="35"/>
      <c r="F100" s="192" t="s">
        <v>581</v>
      </c>
      <c r="G100" s="35"/>
      <c r="H100" s="35"/>
      <c r="I100" s="187"/>
      <c r="J100" s="35"/>
      <c r="K100" s="35"/>
      <c r="L100" s="38"/>
      <c r="M100" s="188"/>
      <c r="N100" s="189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134</v>
      </c>
      <c r="AU100" s="16" t="s">
        <v>82</v>
      </c>
    </row>
    <row r="101" spans="1:65" s="2" customFormat="1" ht="16.5" customHeight="1">
      <c r="A101" s="33"/>
      <c r="B101" s="34"/>
      <c r="C101" s="172" t="s">
        <v>167</v>
      </c>
      <c r="D101" s="172" t="s">
        <v>123</v>
      </c>
      <c r="E101" s="173" t="s">
        <v>582</v>
      </c>
      <c r="F101" s="174" t="s">
        <v>583</v>
      </c>
      <c r="G101" s="175" t="s">
        <v>559</v>
      </c>
      <c r="H101" s="176">
        <v>1</v>
      </c>
      <c r="I101" s="177"/>
      <c r="J101" s="178">
        <f>ROUND(I101*H101,2)</f>
        <v>0</v>
      </c>
      <c r="K101" s="174" t="s">
        <v>19</v>
      </c>
      <c r="L101" s="38"/>
      <c r="M101" s="179" t="s">
        <v>19</v>
      </c>
      <c r="N101" s="180" t="s">
        <v>42</v>
      </c>
      <c r="O101" s="63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3" t="s">
        <v>560</v>
      </c>
      <c r="AT101" s="183" t="s">
        <v>123</v>
      </c>
      <c r="AU101" s="183" t="s">
        <v>82</v>
      </c>
      <c r="AY101" s="16" t="s">
        <v>121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79</v>
      </c>
      <c r="BK101" s="184">
        <f>ROUND(I101*H101,2)</f>
        <v>0</v>
      </c>
      <c r="BL101" s="16" t="s">
        <v>560</v>
      </c>
      <c r="BM101" s="183" t="s">
        <v>584</v>
      </c>
    </row>
    <row r="102" spans="1:65" s="2" customFormat="1" ht="11.25">
      <c r="A102" s="33"/>
      <c r="B102" s="34"/>
      <c r="C102" s="35"/>
      <c r="D102" s="185" t="s">
        <v>130</v>
      </c>
      <c r="E102" s="35"/>
      <c r="F102" s="186" t="s">
        <v>583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130</v>
      </c>
      <c r="AU102" s="16" t="s">
        <v>82</v>
      </c>
    </row>
    <row r="103" spans="1:65" s="2" customFormat="1" ht="39">
      <c r="A103" s="33"/>
      <c r="B103" s="34"/>
      <c r="C103" s="35"/>
      <c r="D103" s="185" t="s">
        <v>134</v>
      </c>
      <c r="E103" s="35"/>
      <c r="F103" s="192" t="s">
        <v>585</v>
      </c>
      <c r="G103" s="35"/>
      <c r="H103" s="35"/>
      <c r="I103" s="187"/>
      <c r="J103" s="35"/>
      <c r="K103" s="35"/>
      <c r="L103" s="38"/>
      <c r="M103" s="188"/>
      <c r="N103" s="189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134</v>
      </c>
      <c r="AU103" s="16" t="s">
        <v>82</v>
      </c>
    </row>
    <row r="104" spans="1:65" s="2" customFormat="1" ht="16.5" customHeight="1">
      <c r="A104" s="33"/>
      <c r="B104" s="34"/>
      <c r="C104" s="172" t="s">
        <v>174</v>
      </c>
      <c r="D104" s="172" t="s">
        <v>123</v>
      </c>
      <c r="E104" s="173" t="s">
        <v>586</v>
      </c>
      <c r="F104" s="174" t="s">
        <v>587</v>
      </c>
      <c r="G104" s="175" t="s">
        <v>559</v>
      </c>
      <c r="H104" s="176">
        <v>1</v>
      </c>
      <c r="I104" s="177"/>
      <c r="J104" s="178">
        <f>ROUND(I104*H104,2)</f>
        <v>0</v>
      </c>
      <c r="K104" s="174" t="s">
        <v>19</v>
      </c>
      <c r="L104" s="38"/>
      <c r="M104" s="179" t="s">
        <v>19</v>
      </c>
      <c r="N104" s="180" t="s">
        <v>42</v>
      </c>
      <c r="O104" s="63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560</v>
      </c>
      <c r="AT104" s="183" t="s">
        <v>123</v>
      </c>
      <c r="AU104" s="183" t="s">
        <v>82</v>
      </c>
      <c r="AY104" s="16" t="s">
        <v>121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79</v>
      </c>
      <c r="BK104" s="184">
        <f>ROUND(I104*H104,2)</f>
        <v>0</v>
      </c>
      <c r="BL104" s="16" t="s">
        <v>560</v>
      </c>
      <c r="BM104" s="183" t="s">
        <v>588</v>
      </c>
    </row>
    <row r="105" spans="1:65" s="2" customFormat="1" ht="11.25">
      <c r="A105" s="33"/>
      <c r="B105" s="34"/>
      <c r="C105" s="35"/>
      <c r="D105" s="185" t="s">
        <v>130</v>
      </c>
      <c r="E105" s="35"/>
      <c r="F105" s="186" t="s">
        <v>587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130</v>
      </c>
      <c r="AU105" s="16" t="s">
        <v>82</v>
      </c>
    </row>
    <row r="106" spans="1:65" s="2" customFormat="1" ht="68.25">
      <c r="A106" s="33"/>
      <c r="B106" s="34"/>
      <c r="C106" s="35"/>
      <c r="D106" s="185" t="s">
        <v>134</v>
      </c>
      <c r="E106" s="35"/>
      <c r="F106" s="192" t="s">
        <v>589</v>
      </c>
      <c r="G106" s="35"/>
      <c r="H106" s="35"/>
      <c r="I106" s="187"/>
      <c r="J106" s="35"/>
      <c r="K106" s="35"/>
      <c r="L106" s="38"/>
      <c r="M106" s="188"/>
      <c r="N106" s="189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134</v>
      </c>
      <c r="AU106" s="16" t="s">
        <v>82</v>
      </c>
    </row>
    <row r="107" spans="1:65" s="2" customFormat="1" ht="16.5" customHeight="1">
      <c r="A107" s="33"/>
      <c r="B107" s="34"/>
      <c r="C107" s="172" t="s">
        <v>181</v>
      </c>
      <c r="D107" s="172" t="s">
        <v>123</v>
      </c>
      <c r="E107" s="173" t="s">
        <v>590</v>
      </c>
      <c r="F107" s="174" t="s">
        <v>591</v>
      </c>
      <c r="G107" s="175" t="s">
        <v>559</v>
      </c>
      <c r="H107" s="176">
        <v>1</v>
      </c>
      <c r="I107" s="177"/>
      <c r="J107" s="178">
        <f>ROUND(I107*H107,2)</f>
        <v>0</v>
      </c>
      <c r="K107" s="174" t="s">
        <v>19</v>
      </c>
      <c r="L107" s="38"/>
      <c r="M107" s="179" t="s">
        <v>19</v>
      </c>
      <c r="N107" s="180" t="s">
        <v>42</v>
      </c>
      <c r="O107" s="63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3" t="s">
        <v>560</v>
      </c>
      <c r="AT107" s="183" t="s">
        <v>123</v>
      </c>
      <c r="AU107" s="183" t="s">
        <v>82</v>
      </c>
      <c r="AY107" s="16" t="s">
        <v>121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6" t="s">
        <v>79</v>
      </c>
      <c r="BK107" s="184">
        <f>ROUND(I107*H107,2)</f>
        <v>0</v>
      </c>
      <c r="BL107" s="16" t="s">
        <v>560</v>
      </c>
      <c r="BM107" s="183" t="s">
        <v>592</v>
      </c>
    </row>
    <row r="108" spans="1:65" s="2" customFormat="1" ht="11.25">
      <c r="A108" s="33"/>
      <c r="B108" s="34"/>
      <c r="C108" s="35"/>
      <c r="D108" s="185" t="s">
        <v>130</v>
      </c>
      <c r="E108" s="35"/>
      <c r="F108" s="186" t="s">
        <v>593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130</v>
      </c>
      <c r="AU108" s="16" t="s">
        <v>82</v>
      </c>
    </row>
    <row r="109" spans="1:65" s="2" customFormat="1" ht="29.25">
      <c r="A109" s="33"/>
      <c r="B109" s="34"/>
      <c r="C109" s="35"/>
      <c r="D109" s="185" t="s">
        <v>134</v>
      </c>
      <c r="E109" s="35"/>
      <c r="F109" s="192" t="s">
        <v>594</v>
      </c>
      <c r="G109" s="35"/>
      <c r="H109" s="35"/>
      <c r="I109" s="187"/>
      <c r="J109" s="35"/>
      <c r="K109" s="35"/>
      <c r="L109" s="38"/>
      <c r="M109" s="188"/>
      <c r="N109" s="189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134</v>
      </c>
      <c r="AU109" s="16" t="s">
        <v>82</v>
      </c>
    </row>
    <row r="110" spans="1:65" s="2" customFormat="1" ht="16.5" customHeight="1">
      <c r="A110" s="33"/>
      <c r="B110" s="34"/>
      <c r="C110" s="172" t="s">
        <v>188</v>
      </c>
      <c r="D110" s="172" t="s">
        <v>123</v>
      </c>
      <c r="E110" s="173" t="s">
        <v>595</v>
      </c>
      <c r="F110" s="174" t="s">
        <v>596</v>
      </c>
      <c r="G110" s="175" t="s">
        <v>559</v>
      </c>
      <c r="H110" s="176">
        <v>1</v>
      </c>
      <c r="I110" s="177"/>
      <c r="J110" s="178">
        <f>ROUND(I110*H110,2)</f>
        <v>0</v>
      </c>
      <c r="K110" s="174" t="s">
        <v>19</v>
      </c>
      <c r="L110" s="38"/>
      <c r="M110" s="179" t="s">
        <v>19</v>
      </c>
      <c r="N110" s="180" t="s">
        <v>42</v>
      </c>
      <c r="O110" s="63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3" t="s">
        <v>560</v>
      </c>
      <c r="AT110" s="183" t="s">
        <v>123</v>
      </c>
      <c r="AU110" s="183" t="s">
        <v>82</v>
      </c>
      <c r="AY110" s="16" t="s">
        <v>121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6" t="s">
        <v>79</v>
      </c>
      <c r="BK110" s="184">
        <f>ROUND(I110*H110,2)</f>
        <v>0</v>
      </c>
      <c r="BL110" s="16" t="s">
        <v>560</v>
      </c>
      <c r="BM110" s="183" t="s">
        <v>597</v>
      </c>
    </row>
    <row r="111" spans="1:65" s="2" customFormat="1" ht="11.25">
      <c r="A111" s="33"/>
      <c r="B111" s="34"/>
      <c r="C111" s="35"/>
      <c r="D111" s="185" t="s">
        <v>130</v>
      </c>
      <c r="E111" s="35"/>
      <c r="F111" s="186" t="s">
        <v>596</v>
      </c>
      <c r="G111" s="35"/>
      <c r="H111" s="35"/>
      <c r="I111" s="187"/>
      <c r="J111" s="35"/>
      <c r="K111" s="35"/>
      <c r="L111" s="38"/>
      <c r="M111" s="188"/>
      <c r="N111" s="189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130</v>
      </c>
      <c r="AU111" s="16" t="s">
        <v>82</v>
      </c>
    </row>
    <row r="112" spans="1:65" s="2" customFormat="1" ht="39">
      <c r="A112" s="33"/>
      <c r="B112" s="34"/>
      <c r="C112" s="35"/>
      <c r="D112" s="185" t="s">
        <v>134</v>
      </c>
      <c r="E112" s="35"/>
      <c r="F112" s="192" t="s">
        <v>598</v>
      </c>
      <c r="G112" s="35"/>
      <c r="H112" s="35"/>
      <c r="I112" s="187"/>
      <c r="J112" s="35"/>
      <c r="K112" s="35"/>
      <c r="L112" s="38"/>
      <c r="M112" s="214"/>
      <c r="N112" s="215"/>
      <c r="O112" s="216"/>
      <c r="P112" s="216"/>
      <c r="Q112" s="216"/>
      <c r="R112" s="216"/>
      <c r="S112" s="216"/>
      <c r="T112" s="217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134</v>
      </c>
      <c r="AU112" s="16" t="s">
        <v>82</v>
      </c>
    </row>
    <row r="113" spans="1:31" s="2" customFormat="1" ht="6.95" customHeight="1">
      <c r="A113" s="33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8"/>
      <c r="M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</sheetData>
  <sheetProtection algorithmName="SHA-512" hashValue="HvmudDkxwaUeZFUe6NGU9kmR1SOkx1zzHe9oAjIDkiB6mI7LdgDCqqnfu0p5aaf2q0pliumJ0jHcGGPpi0loQw==" saltValue="3Qjs9AEXnD/ZXtE0CcBnjEWDAt+5Qm0Vahz+b3R7Abd6w/ahBc5vJVjIVlGXsfB3LIa21i0hKwHXUdI5meqH+Q==" spinCount="100000" sheet="1" objects="1" scenarios="1" formatColumns="0" formatRows="0" autoFilter="0"/>
  <autoFilter ref="C81:K112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18" customWidth="1"/>
    <col min="2" max="2" width="1.6640625" style="218" customWidth="1"/>
    <col min="3" max="4" width="5" style="218" customWidth="1"/>
    <col min="5" max="5" width="11.6640625" style="218" customWidth="1"/>
    <col min="6" max="6" width="9.1640625" style="218" customWidth="1"/>
    <col min="7" max="7" width="5" style="218" customWidth="1"/>
    <col min="8" max="8" width="77.83203125" style="218" customWidth="1"/>
    <col min="9" max="10" width="20" style="218" customWidth="1"/>
    <col min="11" max="11" width="1.6640625" style="218" customWidth="1"/>
  </cols>
  <sheetData>
    <row r="1" spans="2:11" s="1" customFormat="1" ht="37.5" customHeight="1"/>
    <row r="2" spans="2:11" s="1" customFormat="1" ht="7.5" customHeight="1">
      <c r="B2" s="219"/>
      <c r="C2" s="220"/>
      <c r="D2" s="220"/>
      <c r="E2" s="220"/>
      <c r="F2" s="220"/>
      <c r="G2" s="220"/>
      <c r="H2" s="220"/>
      <c r="I2" s="220"/>
      <c r="J2" s="220"/>
      <c r="K2" s="221"/>
    </row>
    <row r="3" spans="2:11" s="14" customFormat="1" ht="45" customHeight="1">
      <c r="B3" s="222"/>
      <c r="C3" s="350" t="s">
        <v>599</v>
      </c>
      <c r="D3" s="350"/>
      <c r="E3" s="350"/>
      <c r="F3" s="350"/>
      <c r="G3" s="350"/>
      <c r="H3" s="350"/>
      <c r="I3" s="350"/>
      <c r="J3" s="350"/>
      <c r="K3" s="223"/>
    </row>
    <row r="4" spans="2:11" s="1" customFormat="1" ht="25.5" customHeight="1">
      <c r="B4" s="224"/>
      <c r="C4" s="355" t="s">
        <v>600</v>
      </c>
      <c r="D4" s="355"/>
      <c r="E4" s="355"/>
      <c r="F4" s="355"/>
      <c r="G4" s="355"/>
      <c r="H4" s="355"/>
      <c r="I4" s="355"/>
      <c r="J4" s="355"/>
      <c r="K4" s="225"/>
    </row>
    <row r="5" spans="2:11" s="1" customFormat="1" ht="5.25" customHeight="1">
      <c r="B5" s="224"/>
      <c r="C5" s="226"/>
      <c r="D5" s="226"/>
      <c r="E5" s="226"/>
      <c r="F5" s="226"/>
      <c r="G5" s="226"/>
      <c r="H5" s="226"/>
      <c r="I5" s="226"/>
      <c r="J5" s="226"/>
      <c r="K5" s="225"/>
    </row>
    <row r="6" spans="2:11" s="1" customFormat="1" ht="15" customHeight="1">
      <c r="B6" s="224"/>
      <c r="C6" s="354" t="s">
        <v>601</v>
      </c>
      <c r="D6" s="354"/>
      <c r="E6" s="354"/>
      <c r="F6" s="354"/>
      <c r="G6" s="354"/>
      <c r="H6" s="354"/>
      <c r="I6" s="354"/>
      <c r="J6" s="354"/>
      <c r="K6" s="225"/>
    </row>
    <row r="7" spans="2:11" s="1" customFormat="1" ht="15" customHeight="1">
      <c r="B7" s="228"/>
      <c r="C7" s="354" t="s">
        <v>602</v>
      </c>
      <c r="D7" s="354"/>
      <c r="E7" s="354"/>
      <c r="F7" s="354"/>
      <c r="G7" s="354"/>
      <c r="H7" s="354"/>
      <c r="I7" s="354"/>
      <c r="J7" s="354"/>
      <c r="K7" s="225"/>
    </row>
    <row r="8" spans="2:11" s="1" customFormat="1" ht="12.75" customHeight="1">
      <c r="B8" s="228"/>
      <c r="C8" s="227"/>
      <c r="D8" s="227"/>
      <c r="E8" s="227"/>
      <c r="F8" s="227"/>
      <c r="G8" s="227"/>
      <c r="H8" s="227"/>
      <c r="I8" s="227"/>
      <c r="J8" s="227"/>
      <c r="K8" s="225"/>
    </row>
    <row r="9" spans="2:11" s="1" customFormat="1" ht="15" customHeight="1">
      <c r="B9" s="228"/>
      <c r="C9" s="354" t="s">
        <v>603</v>
      </c>
      <c r="D9" s="354"/>
      <c r="E9" s="354"/>
      <c r="F9" s="354"/>
      <c r="G9" s="354"/>
      <c r="H9" s="354"/>
      <c r="I9" s="354"/>
      <c r="J9" s="354"/>
      <c r="K9" s="225"/>
    </row>
    <row r="10" spans="2:11" s="1" customFormat="1" ht="15" customHeight="1">
      <c r="B10" s="228"/>
      <c r="C10" s="227"/>
      <c r="D10" s="354" t="s">
        <v>604</v>
      </c>
      <c r="E10" s="354"/>
      <c r="F10" s="354"/>
      <c r="G10" s="354"/>
      <c r="H10" s="354"/>
      <c r="I10" s="354"/>
      <c r="J10" s="354"/>
      <c r="K10" s="225"/>
    </row>
    <row r="11" spans="2:11" s="1" customFormat="1" ht="15" customHeight="1">
      <c r="B11" s="228"/>
      <c r="C11" s="229"/>
      <c r="D11" s="354" t="s">
        <v>605</v>
      </c>
      <c r="E11" s="354"/>
      <c r="F11" s="354"/>
      <c r="G11" s="354"/>
      <c r="H11" s="354"/>
      <c r="I11" s="354"/>
      <c r="J11" s="354"/>
      <c r="K11" s="225"/>
    </row>
    <row r="12" spans="2:11" s="1" customFormat="1" ht="15" customHeight="1">
      <c r="B12" s="228"/>
      <c r="C12" s="229"/>
      <c r="D12" s="227"/>
      <c r="E12" s="227"/>
      <c r="F12" s="227"/>
      <c r="G12" s="227"/>
      <c r="H12" s="227"/>
      <c r="I12" s="227"/>
      <c r="J12" s="227"/>
      <c r="K12" s="225"/>
    </row>
    <row r="13" spans="2:11" s="1" customFormat="1" ht="15" customHeight="1">
      <c r="B13" s="228"/>
      <c r="C13" s="229"/>
      <c r="D13" s="230" t="s">
        <v>606</v>
      </c>
      <c r="E13" s="227"/>
      <c r="F13" s="227"/>
      <c r="G13" s="227"/>
      <c r="H13" s="227"/>
      <c r="I13" s="227"/>
      <c r="J13" s="227"/>
      <c r="K13" s="225"/>
    </row>
    <row r="14" spans="2:11" s="1" customFormat="1" ht="12.75" customHeight="1">
      <c r="B14" s="228"/>
      <c r="C14" s="229"/>
      <c r="D14" s="229"/>
      <c r="E14" s="229"/>
      <c r="F14" s="229"/>
      <c r="G14" s="229"/>
      <c r="H14" s="229"/>
      <c r="I14" s="229"/>
      <c r="J14" s="229"/>
      <c r="K14" s="225"/>
    </row>
    <row r="15" spans="2:11" s="1" customFormat="1" ht="15" customHeight="1">
      <c r="B15" s="228"/>
      <c r="C15" s="229"/>
      <c r="D15" s="354" t="s">
        <v>607</v>
      </c>
      <c r="E15" s="354"/>
      <c r="F15" s="354"/>
      <c r="G15" s="354"/>
      <c r="H15" s="354"/>
      <c r="I15" s="354"/>
      <c r="J15" s="354"/>
      <c r="K15" s="225"/>
    </row>
    <row r="16" spans="2:11" s="1" customFormat="1" ht="15" customHeight="1">
      <c r="B16" s="228"/>
      <c r="C16" s="229"/>
      <c r="D16" s="354" t="s">
        <v>608</v>
      </c>
      <c r="E16" s="354"/>
      <c r="F16" s="354"/>
      <c r="G16" s="354"/>
      <c r="H16" s="354"/>
      <c r="I16" s="354"/>
      <c r="J16" s="354"/>
      <c r="K16" s="225"/>
    </row>
    <row r="17" spans="2:11" s="1" customFormat="1" ht="15" customHeight="1">
      <c r="B17" s="228"/>
      <c r="C17" s="229"/>
      <c r="D17" s="354" t="s">
        <v>609</v>
      </c>
      <c r="E17" s="354"/>
      <c r="F17" s="354"/>
      <c r="G17" s="354"/>
      <c r="H17" s="354"/>
      <c r="I17" s="354"/>
      <c r="J17" s="354"/>
      <c r="K17" s="225"/>
    </row>
    <row r="18" spans="2:11" s="1" customFormat="1" ht="15" customHeight="1">
      <c r="B18" s="228"/>
      <c r="C18" s="229"/>
      <c r="D18" s="229"/>
      <c r="E18" s="231" t="s">
        <v>78</v>
      </c>
      <c r="F18" s="354" t="s">
        <v>610</v>
      </c>
      <c r="G18" s="354"/>
      <c r="H18" s="354"/>
      <c r="I18" s="354"/>
      <c r="J18" s="354"/>
      <c r="K18" s="225"/>
    </row>
    <row r="19" spans="2:11" s="1" customFormat="1" ht="15" customHeight="1">
      <c r="B19" s="228"/>
      <c r="C19" s="229"/>
      <c r="D19" s="229"/>
      <c r="E19" s="231" t="s">
        <v>611</v>
      </c>
      <c r="F19" s="354" t="s">
        <v>612</v>
      </c>
      <c r="G19" s="354"/>
      <c r="H19" s="354"/>
      <c r="I19" s="354"/>
      <c r="J19" s="354"/>
      <c r="K19" s="225"/>
    </row>
    <row r="20" spans="2:11" s="1" customFormat="1" ht="15" customHeight="1">
      <c r="B20" s="228"/>
      <c r="C20" s="229"/>
      <c r="D20" s="229"/>
      <c r="E20" s="231" t="s">
        <v>613</v>
      </c>
      <c r="F20" s="354" t="s">
        <v>614</v>
      </c>
      <c r="G20" s="354"/>
      <c r="H20" s="354"/>
      <c r="I20" s="354"/>
      <c r="J20" s="354"/>
      <c r="K20" s="225"/>
    </row>
    <row r="21" spans="2:11" s="1" customFormat="1" ht="15" customHeight="1">
      <c r="B21" s="228"/>
      <c r="C21" s="229"/>
      <c r="D21" s="229"/>
      <c r="E21" s="231" t="s">
        <v>83</v>
      </c>
      <c r="F21" s="354" t="s">
        <v>84</v>
      </c>
      <c r="G21" s="354"/>
      <c r="H21" s="354"/>
      <c r="I21" s="354"/>
      <c r="J21" s="354"/>
      <c r="K21" s="225"/>
    </row>
    <row r="22" spans="2:11" s="1" customFormat="1" ht="15" customHeight="1">
      <c r="B22" s="228"/>
      <c r="C22" s="229"/>
      <c r="D22" s="229"/>
      <c r="E22" s="231" t="s">
        <v>615</v>
      </c>
      <c r="F22" s="354" t="s">
        <v>616</v>
      </c>
      <c r="G22" s="354"/>
      <c r="H22" s="354"/>
      <c r="I22" s="354"/>
      <c r="J22" s="354"/>
      <c r="K22" s="225"/>
    </row>
    <row r="23" spans="2:11" s="1" customFormat="1" ht="15" customHeight="1">
      <c r="B23" s="228"/>
      <c r="C23" s="229"/>
      <c r="D23" s="229"/>
      <c r="E23" s="231" t="s">
        <v>617</v>
      </c>
      <c r="F23" s="354" t="s">
        <v>618</v>
      </c>
      <c r="G23" s="354"/>
      <c r="H23" s="354"/>
      <c r="I23" s="354"/>
      <c r="J23" s="354"/>
      <c r="K23" s="225"/>
    </row>
    <row r="24" spans="2:11" s="1" customFormat="1" ht="12.75" customHeight="1">
      <c r="B24" s="228"/>
      <c r="C24" s="229"/>
      <c r="D24" s="229"/>
      <c r="E24" s="229"/>
      <c r="F24" s="229"/>
      <c r="G24" s="229"/>
      <c r="H24" s="229"/>
      <c r="I24" s="229"/>
      <c r="J24" s="229"/>
      <c r="K24" s="225"/>
    </row>
    <row r="25" spans="2:11" s="1" customFormat="1" ht="15" customHeight="1">
      <c r="B25" s="228"/>
      <c r="C25" s="354" t="s">
        <v>619</v>
      </c>
      <c r="D25" s="354"/>
      <c r="E25" s="354"/>
      <c r="F25" s="354"/>
      <c r="G25" s="354"/>
      <c r="H25" s="354"/>
      <c r="I25" s="354"/>
      <c r="J25" s="354"/>
      <c r="K25" s="225"/>
    </row>
    <row r="26" spans="2:11" s="1" customFormat="1" ht="15" customHeight="1">
      <c r="B26" s="228"/>
      <c r="C26" s="354" t="s">
        <v>620</v>
      </c>
      <c r="D26" s="354"/>
      <c r="E26" s="354"/>
      <c r="F26" s="354"/>
      <c r="G26" s="354"/>
      <c r="H26" s="354"/>
      <c r="I26" s="354"/>
      <c r="J26" s="354"/>
      <c r="K26" s="225"/>
    </row>
    <row r="27" spans="2:11" s="1" customFormat="1" ht="15" customHeight="1">
      <c r="B27" s="228"/>
      <c r="C27" s="227"/>
      <c r="D27" s="354" t="s">
        <v>621</v>
      </c>
      <c r="E27" s="354"/>
      <c r="F27" s="354"/>
      <c r="G27" s="354"/>
      <c r="H27" s="354"/>
      <c r="I27" s="354"/>
      <c r="J27" s="354"/>
      <c r="K27" s="225"/>
    </row>
    <row r="28" spans="2:11" s="1" customFormat="1" ht="15" customHeight="1">
      <c r="B28" s="228"/>
      <c r="C28" s="229"/>
      <c r="D28" s="354" t="s">
        <v>622</v>
      </c>
      <c r="E28" s="354"/>
      <c r="F28" s="354"/>
      <c r="G28" s="354"/>
      <c r="H28" s="354"/>
      <c r="I28" s="354"/>
      <c r="J28" s="354"/>
      <c r="K28" s="225"/>
    </row>
    <row r="29" spans="2:11" s="1" customFormat="1" ht="12.75" customHeight="1">
      <c r="B29" s="228"/>
      <c r="C29" s="229"/>
      <c r="D29" s="229"/>
      <c r="E29" s="229"/>
      <c r="F29" s="229"/>
      <c r="G29" s="229"/>
      <c r="H29" s="229"/>
      <c r="I29" s="229"/>
      <c r="J29" s="229"/>
      <c r="K29" s="225"/>
    </row>
    <row r="30" spans="2:11" s="1" customFormat="1" ht="15" customHeight="1">
      <c r="B30" s="228"/>
      <c r="C30" s="229"/>
      <c r="D30" s="354" t="s">
        <v>623</v>
      </c>
      <c r="E30" s="354"/>
      <c r="F30" s="354"/>
      <c r="G30" s="354"/>
      <c r="H30" s="354"/>
      <c r="I30" s="354"/>
      <c r="J30" s="354"/>
      <c r="K30" s="225"/>
    </row>
    <row r="31" spans="2:11" s="1" customFormat="1" ht="15" customHeight="1">
      <c r="B31" s="228"/>
      <c r="C31" s="229"/>
      <c r="D31" s="354" t="s">
        <v>624</v>
      </c>
      <c r="E31" s="354"/>
      <c r="F31" s="354"/>
      <c r="G31" s="354"/>
      <c r="H31" s="354"/>
      <c r="I31" s="354"/>
      <c r="J31" s="354"/>
      <c r="K31" s="225"/>
    </row>
    <row r="32" spans="2:11" s="1" customFormat="1" ht="12.75" customHeight="1">
      <c r="B32" s="228"/>
      <c r="C32" s="229"/>
      <c r="D32" s="229"/>
      <c r="E32" s="229"/>
      <c r="F32" s="229"/>
      <c r="G32" s="229"/>
      <c r="H32" s="229"/>
      <c r="I32" s="229"/>
      <c r="J32" s="229"/>
      <c r="K32" s="225"/>
    </row>
    <row r="33" spans="2:11" s="1" customFormat="1" ht="15" customHeight="1">
      <c r="B33" s="228"/>
      <c r="C33" s="229"/>
      <c r="D33" s="354" t="s">
        <v>625</v>
      </c>
      <c r="E33" s="354"/>
      <c r="F33" s="354"/>
      <c r="G33" s="354"/>
      <c r="H33" s="354"/>
      <c r="I33" s="354"/>
      <c r="J33" s="354"/>
      <c r="K33" s="225"/>
    </row>
    <row r="34" spans="2:11" s="1" customFormat="1" ht="15" customHeight="1">
      <c r="B34" s="228"/>
      <c r="C34" s="229"/>
      <c r="D34" s="354" t="s">
        <v>626</v>
      </c>
      <c r="E34" s="354"/>
      <c r="F34" s="354"/>
      <c r="G34" s="354"/>
      <c r="H34" s="354"/>
      <c r="I34" s="354"/>
      <c r="J34" s="354"/>
      <c r="K34" s="225"/>
    </row>
    <row r="35" spans="2:11" s="1" customFormat="1" ht="15" customHeight="1">
      <c r="B35" s="228"/>
      <c r="C35" s="229"/>
      <c r="D35" s="354" t="s">
        <v>627</v>
      </c>
      <c r="E35" s="354"/>
      <c r="F35" s="354"/>
      <c r="G35" s="354"/>
      <c r="H35" s="354"/>
      <c r="I35" s="354"/>
      <c r="J35" s="354"/>
      <c r="K35" s="225"/>
    </row>
    <row r="36" spans="2:11" s="1" customFormat="1" ht="15" customHeight="1">
      <c r="B36" s="228"/>
      <c r="C36" s="229"/>
      <c r="D36" s="227"/>
      <c r="E36" s="230" t="s">
        <v>107</v>
      </c>
      <c r="F36" s="227"/>
      <c r="G36" s="354" t="s">
        <v>628</v>
      </c>
      <c r="H36" s="354"/>
      <c r="I36" s="354"/>
      <c r="J36" s="354"/>
      <c r="K36" s="225"/>
    </row>
    <row r="37" spans="2:11" s="1" customFormat="1" ht="30.75" customHeight="1">
      <c r="B37" s="228"/>
      <c r="C37" s="229"/>
      <c r="D37" s="227"/>
      <c r="E37" s="230" t="s">
        <v>629</v>
      </c>
      <c r="F37" s="227"/>
      <c r="G37" s="354" t="s">
        <v>630</v>
      </c>
      <c r="H37" s="354"/>
      <c r="I37" s="354"/>
      <c r="J37" s="354"/>
      <c r="K37" s="225"/>
    </row>
    <row r="38" spans="2:11" s="1" customFormat="1" ht="15" customHeight="1">
      <c r="B38" s="228"/>
      <c r="C38" s="229"/>
      <c r="D38" s="227"/>
      <c r="E38" s="230" t="s">
        <v>52</v>
      </c>
      <c r="F38" s="227"/>
      <c r="G38" s="354" t="s">
        <v>631</v>
      </c>
      <c r="H38" s="354"/>
      <c r="I38" s="354"/>
      <c r="J38" s="354"/>
      <c r="K38" s="225"/>
    </row>
    <row r="39" spans="2:11" s="1" customFormat="1" ht="15" customHeight="1">
      <c r="B39" s="228"/>
      <c r="C39" s="229"/>
      <c r="D39" s="227"/>
      <c r="E39" s="230" t="s">
        <v>53</v>
      </c>
      <c r="F39" s="227"/>
      <c r="G39" s="354" t="s">
        <v>632</v>
      </c>
      <c r="H39" s="354"/>
      <c r="I39" s="354"/>
      <c r="J39" s="354"/>
      <c r="K39" s="225"/>
    </row>
    <row r="40" spans="2:11" s="1" customFormat="1" ht="15" customHeight="1">
      <c r="B40" s="228"/>
      <c r="C40" s="229"/>
      <c r="D40" s="227"/>
      <c r="E40" s="230" t="s">
        <v>108</v>
      </c>
      <c r="F40" s="227"/>
      <c r="G40" s="354" t="s">
        <v>633</v>
      </c>
      <c r="H40" s="354"/>
      <c r="I40" s="354"/>
      <c r="J40" s="354"/>
      <c r="K40" s="225"/>
    </row>
    <row r="41" spans="2:11" s="1" customFormat="1" ht="15" customHeight="1">
      <c r="B41" s="228"/>
      <c r="C41" s="229"/>
      <c r="D41" s="227"/>
      <c r="E41" s="230" t="s">
        <v>109</v>
      </c>
      <c r="F41" s="227"/>
      <c r="G41" s="354" t="s">
        <v>634</v>
      </c>
      <c r="H41" s="354"/>
      <c r="I41" s="354"/>
      <c r="J41" s="354"/>
      <c r="K41" s="225"/>
    </row>
    <row r="42" spans="2:11" s="1" customFormat="1" ht="15" customHeight="1">
      <c r="B42" s="228"/>
      <c r="C42" s="229"/>
      <c r="D42" s="227"/>
      <c r="E42" s="230" t="s">
        <v>635</v>
      </c>
      <c r="F42" s="227"/>
      <c r="G42" s="354" t="s">
        <v>636</v>
      </c>
      <c r="H42" s="354"/>
      <c r="I42" s="354"/>
      <c r="J42" s="354"/>
      <c r="K42" s="225"/>
    </row>
    <row r="43" spans="2:11" s="1" customFormat="1" ht="15" customHeight="1">
      <c r="B43" s="228"/>
      <c r="C43" s="229"/>
      <c r="D43" s="227"/>
      <c r="E43" s="230"/>
      <c r="F43" s="227"/>
      <c r="G43" s="354" t="s">
        <v>637</v>
      </c>
      <c r="H43" s="354"/>
      <c r="I43" s="354"/>
      <c r="J43" s="354"/>
      <c r="K43" s="225"/>
    </row>
    <row r="44" spans="2:11" s="1" customFormat="1" ht="15" customHeight="1">
      <c r="B44" s="228"/>
      <c r="C44" s="229"/>
      <c r="D44" s="227"/>
      <c r="E44" s="230" t="s">
        <v>638</v>
      </c>
      <c r="F44" s="227"/>
      <c r="G44" s="354" t="s">
        <v>639</v>
      </c>
      <c r="H44" s="354"/>
      <c r="I44" s="354"/>
      <c r="J44" s="354"/>
      <c r="K44" s="225"/>
    </row>
    <row r="45" spans="2:11" s="1" customFormat="1" ht="15" customHeight="1">
      <c r="B45" s="228"/>
      <c r="C45" s="229"/>
      <c r="D45" s="227"/>
      <c r="E45" s="230" t="s">
        <v>111</v>
      </c>
      <c r="F45" s="227"/>
      <c r="G45" s="354" t="s">
        <v>640</v>
      </c>
      <c r="H45" s="354"/>
      <c r="I45" s="354"/>
      <c r="J45" s="354"/>
      <c r="K45" s="225"/>
    </row>
    <row r="46" spans="2:11" s="1" customFormat="1" ht="12.75" customHeight="1">
      <c r="B46" s="228"/>
      <c r="C46" s="229"/>
      <c r="D46" s="227"/>
      <c r="E46" s="227"/>
      <c r="F46" s="227"/>
      <c r="G46" s="227"/>
      <c r="H46" s="227"/>
      <c r="I46" s="227"/>
      <c r="J46" s="227"/>
      <c r="K46" s="225"/>
    </row>
    <row r="47" spans="2:11" s="1" customFormat="1" ht="15" customHeight="1">
      <c r="B47" s="228"/>
      <c r="C47" s="229"/>
      <c r="D47" s="354" t="s">
        <v>641</v>
      </c>
      <c r="E47" s="354"/>
      <c r="F47" s="354"/>
      <c r="G47" s="354"/>
      <c r="H47" s="354"/>
      <c r="I47" s="354"/>
      <c r="J47" s="354"/>
      <c r="K47" s="225"/>
    </row>
    <row r="48" spans="2:11" s="1" customFormat="1" ht="15" customHeight="1">
      <c r="B48" s="228"/>
      <c r="C48" s="229"/>
      <c r="D48" s="229"/>
      <c r="E48" s="354" t="s">
        <v>642</v>
      </c>
      <c r="F48" s="354"/>
      <c r="G48" s="354"/>
      <c r="H48" s="354"/>
      <c r="I48" s="354"/>
      <c r="J48" s="354"/>
      <c r="K48" s="225"/>
    </row>
    <row r="49" spans="2:11" s="1" customFormat="1" ht="15" customHeight="1">
      <c r="B49" s="228"/>
      <c r="C49" s="229"/>
      <c r="D49" s="229"/>
      <c r="E49" s="354" t="s">
        <v>643</v>
      </c>
      <c r="F49" s="354"/>
      <c r="G49" s="354"/>
      <c r="H49" s="354"/>
      <c r="I49" s="354"/>
      <c r="J49" s="354"/>
      <c r="K49" s="225"/>
    </row>
    <row r="50" spans="2:11" s="1" customFormat="1" ht="15" customHeight="1">
      <c r="B50" s="228"/>
      <c r="C50" s="229"/>
      <c r="D50" s="229"/>
      <c r="E50" s="354" t="s">
        <v>644</v>
      </c>
      <c r="F50" s="354"/>
      <c r="G50" s="354"/>
      <c r="H50" s="354"/>
      <c r="I50" s="354"/>
      <c r="J50" s="354"/>
      <c r="K50" s="225"/>
    </row>
    <row r="51" spans="2:11" s="1" customFormat="1" ht="15" customHeight="1">
      <c r="B51" s="228"/>
      <c r="C51" s="229"/>
      <c r="D51" s="354" t="s">
        <v>645</v>
      </c>
      <c r="E51" s="354"/>
      <c r="F51" s="354"/>
      <c r="G51" s="354"/>
      <c r="H51" s="354"/>
      <c r="I51" s="354"/>
      <c r="J51" s="354"/>
      <c r="K51" s="225"/>
    </row>
    <row r="52" spans="2:11" s="1" customFormat="1" ht="25.5" customHeight="1">
      <c r="B52" s="224"/>
      <c r="C52" s="355" t="s">
        <v>646</v>
      </c>
      <c r="D52" s="355"/>
      <c r="E52" s="355"/>
      <c r="F52" s="355"/>
      <c r="G52" s="355"/>
      <c r="H52" s="355"/>
      <c r="I52" s="355"/>
      <c r="J52" s="355"/>
      <c r="K52" s="225"/>
    </row>
    <row r="53" spans="2:11" s="1" customFormat="1" ht="5.25" customHeight="1">
      <c r="B53" s="224"/>
      <c r="C53" s="226"/>
      <c r="D53" s="226"/>
      <c r="E53" s="226"/>
      <c r="F53" s="226"/>
      <c r="G53" s="226"/>
      <c r="H53" s="226"/>
      <c r="I53" s="226"/>
      <c r="J53" s="226"/>
      <c r="K53" s="225"/>
    </row>
    <row r="54" spans="2:11" s="1" customFormat="1" ht="15" customHeight="1">
      <c r="B54" s="224"/>
      <c r="C54" s="354" t="s">
        <v>647</v>
      </c>
      <c r="D54" s="354"/>
      <c r="E54" s="354"/>
      <c r="F54" s="354"/>
      <c r="G54" s="354"/>
      <c r="H54" s="354"/>
      <c r="I54" s="354"/>
      <c r="J54" s="354"/>
      <c r="K54" s="225"/>
    </row>
    <row r="55" spans="2:11" s="1" customFormat="1" ht="15" customHeight="1">
      <c r="B55" s="224"/>
      <c r="C55" s="354" t="s">
        <v>648</v>
      </c>
      <c r="D55" s="354"/>
      <c r="E55" s="354"/>
      <c r="F55" s="354"/>
      <c r="G55" s="354"/>
      <c r="H55" s="354"/>
      <c r="I55" s="354"/>
      <c r="J55" s="354"/>
      <c r="K55" s="225"/>
    </row>
    <row r="56" spans="2:11" s="1" customFormat="1" ht="12.75" customHeight="1">
      <c r="B56" s="224"/>
      <c r="C56" s="227"/>
      <c r="D56" s="227"/>
      <c r="E56" s="227"/>
      <c r="F56" s="227"/>
      <c r="G56" s="227"/>
      <c r="H56" s="227"/>
      <c r="I56" s="227"/>
      <c r="J56" s="227"/>
      <c r="K56" s="225"/>
    </row>
    <row r="57" spans="2:11" s="1" customFormat="1" ht="15" customHeight="1">
      <c r="B57" s="224"/>
      <c r="C57" s="354" t="s">
        <v>649</v>
      </c>
      <c r="D57" s="354"/>
      <c r="E57" s="354"/>
      <c r="F57" s="354"/>
      <c r="G57" s="354"/>
      <c r="H57" s="354"/>
      <c r="I57" s="354"/>
      <c r="J57" s="354"/>
      <c r="K57" s="225"/>
    </row>
    <row r="58" spans="2:11" s="1" customFormat="1" ht="15" customHeight="1">
      <c r="B58" s="224"/>
      <c r="C58" s="229"/>
      <c r="D58" s="354" t="s">
        <v>650</v>
      </c>
      <c r="E58" s="354"/>
      <c r="F58" s="354"/>
      <c r="G58" s="354"/>
      <c r="H58" s="354"/>
      <c r="I58" s="354"/>
      <c r="J58" s="354"/>
      <c r="K58" s="225"/>
    </row>
    <row r="59" spans="2:11" s="1" customFormat="1" ht="15" customHeight="1">
      <c r="B59" s="224"/>
      <c r="C59" s="229"/>
      <c r="D59" s="354" t="s">
        <v>651</v>
      </c>
      <c r="E59" s="354"/>
      <c r="F59" s="354"/>
      <c r="G59" s="354"/>
      <c r="H59" s="354"/>
      <c r="I59" s="354"/>
      <c r="J59" s="354"/>
      <c r="K59" s="225"/>
    </row>
    <row r="60" spans="2:11" s="1" customFormat="1" ht="15" customHeight="1">
      <c r="B60" s="224"/>
      <c r="C60" s="229"/>
      <c r="D60" s="354" t="s">
        <v>652</v>
      </c>
      <c r="E60" s="354"/>
      <c r="F60" s="354"/>
      <c r="G60" s="354"/>
      <c r="H60" s="354"/>
      <c r="I60" s="354"/>
      <c r="J60" s="354"/>
      <c r="K60" s="225"/>
    </row>
    <row r="61" spans="2:11" s="1" customFormat="1" ht="15" customHeight="1">
      <c r="B61" s="224"/>
      <c r="C61" s="229"/>
      <c r="D61" s="354" t="s">
        <v>653</v>
      </c>
      <c r="E61" s="354"/>
      <c r="F61" s="354"/>
      <c r="G61" s="354"/>
      <c r="H61" s="354"/>
      <c r="I61" s="354"/>
      <c r="J61" s="354"/>
      <c r="K61" s="225"/>
    </row>
    <row r="62" spans="2:11" s="1" customFormat="1" ht="15" customHeight="1">
      <c r="B62" s="224"/>
      <c r="C62" s="229"/>
      <c r="D62" s="356" t="s">
        <v>654</v>
      </c>
      <c r="E62" s="356"/>
      <c r="F62" s="356"/>
      <c r="G62" s="356"/>
      <c r="H62" s="356"/>
      <c r="I62" s="356"/>
      <c r="J62" s="356"/>
      <c r="K62" s="225"/>
    </row>
    <row r="63" spans="2:11" s="1" customFormat="1" ht="15" customHeight="1">
      <c r="B63" s="224"/>
      <c r="C63" s="229"/>
      <c r="D63" s="354" t="s">
        <v>655</v>
      </c>
      <c r="E63" s="354"/>
      <c r="F63" s="354"/>
      <c r="G63" s="354"/>
      <c r="H63" s="354"/>
      <c r="I63" s="354"/>
      <c r="J63" s="354"/>
      <c r="K63" s="225"/>
    </row>
    <row r="64" spans="2:11" s="1" customFormat="1" ht="12.75" customHeight="1">
      <c r="B64" s="224"/>
      <c r="C64" s="229"/>
      <c r="D64" s="229"/>
      <c r="E64" s="232"/>
      <c r="F64" s="229"/>
      <c r="G64" s="229"/>
      <c r="H64" s="229"/>
      <c r="I64" s="229"/>
      <c r="J64" s="229"/>
      <c r="K64" s="225"/>
    </row>
    <row r="65" spans="2:11" s="1" customFormat="1" ht="15" customHeight="1">
      <c r="B65" s="224"/>
      <c r="C65" s="229"/>
      <c r="D65" s="354" t="s">
        <v>656</v>
      </c>
      <c r="E65" s="354"/>
      <c r="F65" s="354"/>
      <c r="G65" s="354"/>
      <c r="H65" s="354"/>
      <c r="I65" s="354"/>
      <c r="J65" s="354"/>
      <c r="K65" s="225"/>
    </row>
    <row r="66" spans="2:11" s="1" customFormat="1" ht="15" customHeight="1">
      <c r="B66" s="224"/>
      <c r="C66" s="229"/>
      <c r="D66" s="356" t="s">
        <v>657</v>
      </c>
      <c r="E66" s="356"/>
      <c r="F66" s="356"/>
      <c r="G66" s="356"/>
      <c r="H66" s="356"/>
      <c r="I66" s="356"/>
      <c r="J66" s="356"/>
      <c r="K66" s="225"/>
    </row>
    <row r="67" spans="2:11" s="1" customFormat="1" ht="15" customHeight="1">
      <c r="B67" s="224"/>
      <c r="C67" s="229"/>
      <c r="D67" s="354" t="s">
        <v>658</v>
      </c>
      <c r="E67" s="354"/>
      <c r="F67" s="354"/>
      <c r="G67" s="354"/>
      <c r="H67" s="354"/>
      <c r="I67" s="354"/>
      <c r="J67" s="354"/>
      <c r="K67" s="225"/>
    </row>
    <row r="68" spans="2:11" s="1" customFormat="1" ht="15" customHeight="1">
      <c r="B68" s="224"/>
      <c r="C68" s="229"/>
      <c r="D68" s="354" t="s">
        <v>659</v>
      </c>
      <c r="E68" s="354"/>
      <c r="F68" s="354"/>
      <c r="G68" s="354"/>
      <c r="H68" s="354"/>
      <c r="I68" s="354"/>
      <c r="J68" s="354"/>
      <c r="K68" s="225"/>
    </row>
    <row r="69" spans="2:11" s="1" customFormat="1" ht="15" customHeight="1">
      <c r="B69" s="224"/>
      <c r="C69" s="229"/>
      <c r="D69" s="354" t="s">
        <v>660</v>
      </c>
      <c r="E69" s="354"/>
      <c r="F69" s="354"/>
      <c r="G69" s="354"/>
      <c r="H69" s="354"/>
      <c r="I69" s="354"/>
      <c r="J69" s="354"/>
      <c r="K69" s="225"/>
    </row>
    <row r="70" spans="2:11" s="1" customFormat="1" ht="15" customHeight="1">
      <c r="B70" s="224"/>
      <c r="C70" s="229"/>
      <c r="D70" s="354" t="s">
        <v>661</v>
      </c>
      <c r="E70" s="354"/>
      <c r="F70" s="354"/>
      <c r="G70" s="354"/>
      <c r="H70" s="354"/>
      <c r="I70" s="354"/>
      <c r="J70" s="354"/>
      <c r="K70" s="225"/>
    </row>
    <row r="71" spans="2:11" s="1" customFormat="1" ht="12.75" customHeight="1">
      <c r="B71" s="233"/>
      <c r="C71" s="234"/>
      <c r="D71" s="234"/>
      <c r="E71" s="234"/>
      <c r="F71" s="234"/>
      <c r="G71" s="234"/>
      <c r="H71" s="234"/>
      <c r="I71" s="234"/>
      <c r="J71" s="234"/>
      <c r="K71" s="235"/>
    </row>
    <row r="72" spans="2:11" s="1" customFormat="1" ht="18.75" customHeight="1">
      <c r="B72" s="236"/>
      <c r="C72" s="236"/>
      <c r="D72" s="236"/>
      <c r="E72" s="236"/>
      <c r="F72" s="236"/>
      <c r="G72" s="236"/>
      <c r="H72" s="236"/>
      <c r="I72" s="236"/>
      <c r="J72" s="236"/>
      <c r="K72" s="237"/>
    </row>
    <row r="73" spans="2:11" s="1" customFormat="1" ht="18.75" customHeight="1">
      <c r="B73" s="237"/>
      <c r="C73" s="237"/>
      <c r="D73" s="237"/>
      <c r="E73" s="237"/>
      <c r="F73" s="237"/>
      <c r="G73" s="237"/>
      <c r="H73" s="237"/>
      <c r="I73" s="237"/>
      <c r="J73" s="237"/>
      <c r="K73" s="237"/>
    </row>
    <row r="74" spans="2:11" s="1" customFormat="1" ht="7.5" customHeight="1">
      <c r="B74" s="238"/>
      <c r="C74" s="239"/>
      <c r="D74" s="239"/>
      <c r="E74" s="239"/>
      <c r="F74" s="239"/>
      <c r="G74" s="239"/>
      <c r="H74" s="239"/>
      <c r="I74" s="239"/>
      <c r="J74" s="239"/>
      <c r="K74" s="240"/>
    </row>
    <row r="75" spans="2:11" s="1" customFormat="1" ht="45" customHeight="1">
      <c r="B75" s="241"/>
      <c r="C75" s="349" t="s">
        <v>662</v>
      </c>
      <c r="D75" s="349"/>
      <c r="E75" s="349"/>
      <c r="F75" s="349"/>
      <c r="G75" s="349"/>
      <c r="H75" s="349"/>
      <c r="I75" s="349"/>
      <c r="J75" s="349"/>
      <c r="K75" s="242"/>
    </row>
    <row r="76" spans="2:11" s="1" customFormat="1" ht="17.25" customHeight="1">
      <c r="B76" s="241"/>
      <c r="C76" s="243" t="s">
        <v>663</v>
      </c>
      <c r="D76" s="243"/>
      <c r="E76" s="243"/>
      <c r="F76" s="243" t="s">
        <v>664</v>
      </c>
      <c r="G76" s="244"/>
      <c r="H76" s="243" t="s">
        <v>53</v>
      </c>
      <c r="I76" s="243" t="s">
        <v>56</v>
      </c>
      <c r="J76" s="243" t="s">
        <v>665</v>
      </c>
      <c r="K76" s="242"/>
    </row>
    <row r="77" spans="2:11" s="1" customFormat="1" ht="17.25" customHeight="1">
      <c r="B77" s="241"/>
      <c r="C77" s="245" t="s">
        <v>666</v>
      </c>
      <c r="D77" s="245"/>
      <c r="E77" s="245"/>
      <c r="F77" s="246" t="s">
        <v>667</v>
      </c>
      <c r="G77" s="247"/>
      <c r="H77" s="245"/>
      <c r="I77" s="245"/>
      <c r="J77" s="245" t="s">
        <v>668</v>
      </c>
      <c r="K77" s="242"/>
    </row>
    <row r="78" spans="2:11" s="1" customFormat="1" ht="5.25" customHeight="1">
      <c r="B78" s="241"/>
      <c r="C78" s="248"/>
      <c r="D78" s="248"/>
      <c r="E78" s="248"/>
      <c r="F78" s="248"/>
      <c r="G78" s="249"/>
      <c r="H78" s="248"/>
      <c r="I78" s="248"/>
      <c r="J78" s="248"/>
      <c r="K78" s="242"/>
    </row>
    <row r="79" spans="2:11" s="1" customFormat="1" ht="15" customHeight="1">
      <c r="B79" s="241"/>
      <c r="C79" s="230" t="s">
        <v>52</v>
      </c>
      <c r="D79" s="250"/>
      <c r="E79" s="250"/>
      <c r="F79" s="251" t="s">
        <v>669</v>
      </c>
      <c r="G79" s="252"/>
      <c r="H79" s="230" t="s">
        <v>670</v>
      </c>
      <c r="I79" s="230" t="s">
        <v>671</v>
      </c>
      <c r="J79" s="230">
        <v>20</v>
      </c>
      <c r="K79" s="242"/>
    </row>
    <row r="80" spans="2:11" s="1" customFormat="1" ht="15" customHeight="1">
      <c r="B80" s="241"/>
      <c r="C80" s="230" t="s">
        <v>672</v>
      </c>
      <c r="D80" s="230"/>
      <c r="E80" s="230"/>
      <c r="F80" s="251" t="s">
        <v>669</v>
      </c>
      <c r="G80" s="252"/>
      <c r="H80" s="230" t="s">
        <v>673</v>
      </c>
      <c r="I80" s="230" t="s">
        <v>671</v>
      </c>
      <c r="J80" s="230">
        <v>120</v>
      </c>
      <c r="K80" s="242"/>
    </row>
    <row r="81" spans="2:11" s="1" customFormat="1" ht="15" customHeight="1">
      <c r="B81" s="253"/>
      <c r="C81" s="230" t="s">
        <v>674</v>
      </c>
      <c r="D81" s="230"/>
      <c r="E81" s="230"/>
      <c r="F81" s="251" t="s">
        <v>675</v>
      </c>
      <c r="G81" s="252"/>
      <c r="H81" s="230" t="s">
        <v>676</v>
      </c>
      <c r="I81" s="230" t="s">
        <v>671</v>
      </c>
      <c r="J81" s="230">
        <v>50</v>
      </c>
      <c r="K81" s="242"/>
    </row>
    <row r="82" spans="2:11" s="1" customFormat="1" ht="15" customHeight="1">
      <c r="B82" s="253"/>
      <c r="C82" s="230" t="s">
        <v>677</v>
      </c>
      <c r="D82" s="230"/>
      <c r="E82" s="230"/>
      <c r="F82" s="251" t="s">
        <v>669</v>
      </c>
      <c r="G82" s="252"/>
      <c r="H82" s="230" t="s">
        <v>678</v>
      </c>
      <c r="I82" s="230" t="s">
        <v>679</v>
      </c>
      <c r="J82" s="230"/>
      <c r="K82" s="242"/>
    </row>
    <row r="83" spans="2:11" s="1" customFormat="1" ht="15" customHeight="1">
      <c r="B83" s="253"/>
      <c r="C83" s="254" t="s">
        <v>680</v>
      </c>
      <c r="D83" s="254"/>
      <c r="E83" s="254"/>
      <c r="F83" s="255" t="s">
        <v>675</v>
      </c>
      <c r="G83" s="254"/>
      <c r="H83" s="254" t="s">
        <v>681</v>
      </c>
      <c r="I83" s="254" t="s">
        <v>671</v>
      </c>
      <c r="J83" s="254">
        <v>15</v>
      </c>
      <c r="K83" s="242"/>
    </row>
    <row r="84" spans="2:11" s="1" customFormat="1" ht="15" customHeight="1">
      <c r="B84" s="253"/>
      <c r="C84" s="254" t="s">
        <v>682</v>
      </c>
      <c r="D84" s="254"/>
      <c r="E84" s="254"/>
      <c r="F84" s="255" t="s">
        <v>675</v>
      </c>
      <c r="G84" s="254"/>
      <c r="H84" s="254" t="s">
        <v>683</v>
      </c>
      <c r="I84" s="254" t="s">
        <v>671</v>
      </c>
      <c r="J84" s="254">
        <v>15</v>
      </c>
      <c r="K84" s="242"/>
    </row>
    <row r="85" spans="2:11" s="1" customFormat="1" ht="15" customHeight="1">
      <c r="B85" s="253"/>
      <c r="C85" s="254" t="s">
        <v>684</v>
      </c>
      <c r="D85" s="254"/>
      <c r="E85" s="254"/>
      <c r="F85" s="255" t="s">
        <v>675</v>
      </c>
      <c r="G85" s="254"/>
      <c r="H85" s="254" t="s">
        <v>685</v>
      </c>
      <c r="I85" s="254" t="s">
        <v>671</v>
      </c>
      <c r="J85" s="254">
        <v>20</v>
      </c>
      <c r="K85" s="242"/>
    </row>
    <row r="86" spans="2:11" s="1" customFormat="1" ht="15" customHeight="1">
      <c r="B86" s="253"/>
      <c r="C86" s="254" t="s">
        <v>686</v>
      </c>
      <c r="D86" s="254"/>
      <c r="E86" s="254"/>
      <c r="F86" s="255" t="s">
        <v>675</v>
      </c>
      <c r="G86" s="254"/>
      <c r="H86" s="254" t="s">
        <v>687</v>
      </c>
      <c r="I86" s="254" t="s">
        <v>671</v>
      </c>
      <c r="J86" s="254">
        <v>20</v>
      </c>
      <c r="K86" s="242"/>
    </row>
    <row r="87" spans="2:11" s="1" customFormat="1" ht="15" customHeight="1">
      <c r="B87" s="253"/>
      <c r="C87" s="230" t="s">
        <v>688</v>
      </c>
      <c r="D87" s="230"/>
      <c r="E87" s="230"/>
      <c r="F87" s="251" t="s">
        <v>675</v>
      </c>
      <c r="G87" s="252"/>
      <c r="H87" s="230" t="s">
        <v>689</v>
      </c>
      <c r="I87" s="230" t="s">
        <v>671</v>
      </c>
      <c r="J87" s="230">
        <v>50</v>
      </c>
      <c r="K87" s="242"/>
    </row>
    <row r="88" spans="2:11" s="1" customFormat="1" ht="15" customHeight="1">
      <c r="B88" s="253"/>
      <c r="C88" s="230" t="s">
        <v>690</v>
      </c>
      <c r="D88" s="230"/>
      <c r="E88" s="230"/>
      <c r="F88" s="251" t="s">
        <v>675</v>
      </c>
      <c r="G88" s="252"/>
      <c r="H88" s="230" t="s">
        <v>691</v>
      </c>
      <c r="I88" s="230" t="s">
        <v>671</v>
      </c>
      <c r="J88" s="230">
        <v>20</v>
      </c>
      <c r="K88" s="242"/>
    </row>
    <row r="89" spans="2:11" s="1" customFormat="1" ht="15" customHeight="1">
      <c r="B89" s="253"/>
      <c r="C89" s="230" t="s">
        <v>692</v>
      </c>
      <c r="D89" s="230"/>
      <c r="E89" s="230"/>
      <c r="F89" s="251" t="s">
        <v>675</v>
      </c>
      <c r="G89" s="252"/>
      <c r="H89" s="230" t="s">
        <v>693</v>
      </c>
      <c r="I89" s="230" t="s">
        <v>671</v>
      </c>
      <c r="J89" s="230">
        <v>20</v>
      </c>
      <c r="K89" s="242"/>
    </row>
    <row r="90" spans="2:11" s="1" customFormat="1" ht="15" customHeight="1">
      <c r="B90" s="253"/>
      <c r="C90" s="230" t="s">
        <v>694</v>
      </c>
      <c r="D90" s="230"/>
      <c r="E90" s="230"/>
      <c r="F90" s="251" t="s">
        <v>675</v>
      </c>
      <c r="G90" s="252"/>
      <c r="H90" s="230" t="s">
        <v>695</v>
      </c>
      <c r="I90" s="230" t="s">
        <v>671</v>
      </c>
      <c r="J90" s="230">
        <v>50</v>
      </c>
      <c r="K90" s="242"/>
    </row>
    <row r="91" spans="2:11" s="1" customFormat="1" ht="15" customHeight="1">
      <c r="B91" s="253"/>
      <c r="C91" s="230" t="s">
        <v>696</v>
      </c>
      <c r="D91" s="230"/>
      <c r="E91" s="230"/>
      <c r="F91" s="251" t="s">
        <v>675</v>
      </c>
      <c r="G91" s="252"/>
      <c r="H91" s="230" t="s">
        <v>696</v>
      </c>
      <c r="I91" s="230" t="s">
        <v>671</v>
      </c>
      <c r="J91" s="230">
        <v>50</v>
      </c>
      <c r="K91" s="242"/>
    </row>
    <row r="92" spans="2:11" s="1" customFormat="1" ht="15" customHeight="1">
      <c r="B92" s="253"/>
      <c r="C92" s="230" t="s">
        <v>697</v>
      </c>
      <c r="D92" s="230"/>
      <c r="E92" s="230"/>
      <c r="F92" s="251" t="s">
        <v>675</v>
      </c>
      <c r="G92" s="252"/>
      <c r="H92" s="230" t="s">
        <v>698</v>
      </c>
      <c r="I92" s="230" t="s">
        <v>671</v>
      </c>
      <c r="J92" s="230">
        <v>255</v>
      </c>
      <c r="K92" s="242"/>
    </row>
    <row r="93" spans="2:11" s="1" customFormat="1" ht="15" customHeight="1">
      <c r="B93" s="253"/>
      <c r="C93" s="230" t="s">
        <v>699</v>
      </c>
      <c r="D93" s="230"/>
      <c r="E93" s="230"/>
      <c r="F93" s="251" t="s">
        <v>669</v>
      </c>
      <c r="G93" s="252"/>
      <c r="H93" s="230" t="s">
        <v>700</v>
      </c>
      <c r="I93" s="230" t="s">
        <v>701</v>
      </c>
      <c r="J93" s="230"/>
      <c r="K93" s="242"/>
    </row>
    <row r="94" spans="2:11" s="1" customFormat="1" ht="15" customHeight="1">
      <c r="B94" s="253"/>
      <c r="C94" s="230" t="s">
        <v>702</v>
      </c>
      <c r="D94" s="230"/>
      <c r="E94" s="230"/>
      <c r="F94" s="251" t="s">
        <v>669</v>
      </c>
      <c r="G94" s="252"/>
      <c r="H94" s="230" t="s">
        <v>703</v>
      </c>
      <c r="I94" s="230" t="s">
        <v>704</v>
      </c>
      <c r="J94" s="230"/>
      <c r="K94" s="242"/>
    </row>
    <row r="95" spans="2:11" s="1" customFormat="1" ht="15" customHeight="1">
      <c r="B95" s="253"/>
      <c r="C95" s="230" t="s">
        <v>705</v>
      </c>
      <c r="D95" s="230"/>
      <c r="E95" s="230"/>
      <c r="F95" s="251" t="s">
        <v>669</v>
      </c>
      <c r="G95" s="252"/>
      <c r="H95" s="230" t="s">
        <v>705</v>
      </c>
      <c r="I95" s="230" t="s">
        <v>704</v>
      </c>
      <c r="J95" s="230"/>
      <c r="K95" s="242"/>
    </row>
    <row r="96" spans="2:11" s="1" customFormat="1" ht="15" customHeight="1">
      <c r="B96" s="253"/>
      <c r="C96" s="230" t="s">
        <v>37</v>
      </c>
      <c r="D96" s="230"/>
      <c r="E96" s="230"/>
      <c r="F96" s="251" t="s">
        <v>669</v>
      </c>
      <c r="G96" s="252"/>
      <c r="H96" s="230" t="s">
        <v>706</v>
      </c>
      <c r="I96" s="230" t="s">
        <v>704</v>
      </c>
      <c r="J96" s="230"/>
      <c r="K96" s="242"/>
    </row>
    <row r="97" spans="2:11" s="1" customFormat="1" ht="15" customHeight="1">
      <c r="B97" s="253"/>
      <c r="C97" s="230" t="s">
        <v>47</v>
      </c>
      <c r="D97" s="230"/>
      <c r="E97" s="230"/>
      <c r="F97" s="251" t="s">
        <v>669</v>
      </c>
      <c r="G97" s="252"/>
      <c r="H97" s="230" t="s">
        <v>707</v>
      </c>
      <c r="I97" s="230" t="s">
        <v>704</v>
      </c>
      <c r="J97" s="230"/>
      <c r="K97" s="242"/>
    </row>
    <row r="98" spans="2:11" s="1" customFormat="1" ht="15" customHeight="1">
      <c r="B98" s="256"/>
      <c r="C98" s="257"/>
      <c r="D98" s="257"/>
      <c r="E98" s="257"/>
      <c r="F98" s="257"/>
      <c r="G98" s="257"/>
      <c r="H98" s="257"/>
      <c r="I98" s="257"/>
      <c r="J98" s="257"/>
      <c r="K98" s="258"/>
    </row>
    <row r="99" spans="2:11" s="1" customFormat="1" ht="18.75" customHeight="1">
      <c r="B99" s="259"/>
      <c r="C99" s="260"/>
      <c r="D99" s="260"/>
      <c r="E99" s="260"/>
      <c r="F99" s="260"/>
      <c r="G99" s="260"/>
      <c r="H99" s="260"/>
      <c r="I99" s="260"/>
      <c r="J99" s="260"/>
      <c r="K99" s="259"/>
    </row>
    <row r="100" spans="2:11" s="1" customFormat="1" ht="18.75" customHeight="1">
      <c r="B100" s="237"/>
      <c r="C100" s="237"/>
      <c r="D100" s="237"/>
      <c r="E100" s="237"/>
      <c r="F100" s="237"/>
      <c r="G100" s="237"/>
      <c r="H100" s="237"/>
      <c r="I100" s="237"/>
      <c r="J100" s="237"/>
      <c r="K100" s="237"/>
    </row>
    <row r="101" spans="2:11" s="1" customFormat="1" ht="7.5" customHeight="1">
      <c r="B101" s="238"/>
      <c r="C101" s="239"/>
      <c r="D101" s="239"/>
      <c r="E101" s="239"/>
      <c r="F101" s="239"/>
      <c r="G101" s="239"/>
      <c r="H101" s="239"/>
      <c r="I101" s="239"/>
      <c r="J101" s="239"/>
      <c r="K101" s="240"/>
    </row>
    <row r="102" spans="2:11" s="1" customFormat="1" ht="45" customHeight="1">
      <c r="B102" s="241"/>
      <c r="C102" s="349" t="s">
        <v>708</v>
      </c>
      <c r="D102" s="349"/>
      <c r="E102" s="349"/>
      <c r="F102" s="349"/>
      <c r="G102" s="349"/>
      <c r="H102" s="349"/>
      <c r="I102" s="349"/>
      <c r="J102" s="349"/>
      <c r="K102" s="242"/>
    </row>
    <row r="103" spans="2:11" s="1" customFormat="1" ht="17.25" customHeight="1">
      <c r="B103" s="241"/>
      <c r="C103" s="243" t="s">
        <v>663</v>
      </c>
      <c r="D103" s="243"/>
      <c r="E103" s="243"/>
      <c r="F103" s="243" t="s">
        <v>664</v>
      </c>
      <c r="G103" s="244"/>
      <c r="H103" s="243" t="s">
        <v>53</v>
      </c>
      <c r="I103" s="243" t="s">
        <v>56</v>
      </c>
      <c r="J103" s="243" t="s">
        <v>665</v>
      </c>
      <c r="K103" s="242"/>
    </row>
    <row r="104" spans="2:11" s="1" customFormat="1" ht="17.25" customHeight="1">
      <c r="B104" s="241"/>
      <c r="C104" s="245" t="s">
        <v>666</v>
      </c>
      <c r="D104" s="245"/>
      <c r="E104" s="245"/>
      <c r="F104" s="246" t="s">
        <v>667</v>
      </c>
      <c r="G104" s="247"/>
      <c r="H104" s="245"/>
      <c r="I104" s="245"/>
      <c r="J104" s="245" t="s">
        <v>668</v>
      </c>
      <c r="K104" s="242"/>
    </row>
    <row r="105" spans="2:11" s="1" customFormat="1" ht="5.25" customHeight="1">
      <c r="B105" s="241"/>
      <c r="C105" s="243"/>
      <c r="D105" s="243"/>
      <c r="E105" s="243"/>
      <c r="F105" s="243"/>
      <c r="G105" s="261"/>
      <c r="H105" s="243"/>
      <c r="I105" s="243"/>
      <c r="J105" s="243"/>
      <c r="K105" s="242"/>
    </row>
    <row r="106" spans="2:11" s="1" customFormat="1" ht="15" customHeight="1">
      <c r="B106" s="241"/>
      <c r="C106" s="230" t="s">
        <v>52</v>
      </c>
      <c r="D106" s="250"/>
      <c r="E106" s="250"/>
      <c r="F106" s="251" t="s">
        <v>669</v>
      </c>
      <c r="G106" s="230"/>
      <c r="H106" s="230" t="s">
        <v>709</v>
      </c>
      <c r="I106" s="230" t="s">
        <v>671</v>
      </c>
      <c r="J106" s="230">
        <v>20</v>
      </c>
      <c r="K106" s="242"/>
    </row>
    <row r="107" spans="2:11" s="1" customFormat="1" ht="15" customHeight="1">
      <c r="B107" s="241"/>
      <c r="C107" s="230" t="s">
        <v>672</v>
      </c>
      <c r="D107" s="230"/>
      <c r="E107" s="230"/>
      <c r="F107" s="251" t="s">
        <v>669</v>
      </c>
      <c r="G107" s="230"/>
      <c r="H107" s="230" t="s">
        <v>709</v>
      </c>
      <c r="I107" s="230" t="s">
        <v>671</v>
      </c>
      <c r="J107" s="230">
        <v>120</v>
      </c>
      <c r="K107" s="242"/>
    </row>
    <row r="108" spans="2:11" s="1" customFormat="1" ht="15" customHeight="1">
      <c r="B108" s="253"/>
      <c r="C108" s="230" t="s">
        <v>674</v>
      </c>
      <c r="D108" s="230"/>
      <c r="E108" s="230"/>
      <c r="F108" s="251" t="s">
        <v>675</v>
      </c>
      <c r="G108" s="230"/>
      <c r="H108" s="230" t="s">
        <v>709</v>
      </c>
      <c r="I108" s="230" t="s">
        <v>671</v>
      </c>
      <c r="J108" s="230">
        <v>50</v>
      </c>
      <c r="K108" s="242"/>
    </row>
    <row r="109" spans="2:11" s="1" customFormat="1" ht="15" customHeight="1">
      <c r="B109" s="253"/>
      <c r="C109" s="230" t="s">
        <v>677</v>
      </c>
      <c r="D109" s="230"/>
      <c r="E109" s="230"/>
      <c r="F109" s="251" t="s">
        <v>669</v>
      </c>
      <c r="G109" s="230"/>
      <c r="H109" s="230" t="s">
        <v>709</v>
      </c>
      <c r="I109" s="230" t="s">
        <v>679</v>
      </c>
      <c r="J109" s="230"/>
      <c r="K109" s="242"/>
    </row>
    <row r="110" spans="2:11" s="1" customFormat="1" ht="15" customHeight="1">
      <c r="B110" s="253"/>
      <c r="C110" s="230" t="s">
        <v>688</v>
      </c>
      <c r="D110" s="230"/>
      <c r="E110" s="230"/>
      <c r="F110" s="251" t="s">
        <v>675</v>
      </c>
      <c r="G110" s="230"/>
      <c r="H110" s="230" t="s">
        <v>709</v>
      </c>
      <c r="I110" s="230" t="s">
        <v>671</v>
      </c>
      <c r="J110" s="230">
        <v>50</v>
      </c>
      <c r="K110" s="242"/>
    </row>
    <row r="111" spans="2:11" s="1" customFormat="1" ht="15" customHeight="1">
      <c r="B111" s="253"/>
      <c r="C111" s="230" t="s">
        <v>696</v>
      </c>
      <c r="D111" s="230"/>
      <c r="E111" s="230"/>
      <c r="F111" s="251" t="s">
        <v>675</v>
      </c>
      <c r="G111" s="230"/>
      <c r="H111" s="230" t="s">
        <v>709</v>
      </c>
      <c r="I111" s="230" t="s">
        <v>671</v>
      </c>
      <c r="J111" s="230">
        <v>50</v>
      </c>
      <c r="K111" s="242"/>
    </row>
    <row r="112" spans="2:11" s="1" customFormat="1" ht="15" customHeight="1">
      <c r="B112" s="253"/>
      <c r="C112" s="230" t="s">
        <v>694</v>
      </c>
      <c r="D112" s="230"/>
      <c r="E112" s="230"/>
      <c r="F112" s="251" t="s">
        <v>675</v>
      </c>
      <c r="G112" s="230"/>
      <c r="H112" s="230" t="s">
        <v>709</v>
      </c>
      <c r="I112" s="230" t="s">
        <v>671</v>
      </c>
      <c r="J112" s="230">
        <v>50</v>
      </c>
      <c r="K112" s="242"/>
    </row>
    <row r="113" spans="2:11" s="1" customFormat="1" ht="15" customHeight="1">
      <c r="B113" s="253"/>
      <c r="C113" s="230" t="s">
        <v>52</v>
      </c>
      <c r="D113" s="230"/>
      <c r="E113" s="230"/>
      <c r="F113" s="251" t="s">
        <v>669</v>
      </c>
      <c r="G113" s="230"/>
      <c r="H113" s="230" t="s">
        <v>710</v>
      </c>
      <c r="I113" s="230" t="s">
        <v>671</v>
      </c>
      <c r="J113" s="230">
        <v>20</v>
      </c>
      <c r="K113" s="242"/>
    </row>
    <row r="114" spans="2:11" s="1" customFormat="1" ht="15" customHeight="1">
      <c r="B114" s="253"/>
      <c r="C114" s="230" t="s">
        <v>711</v>
      </c>
      <c r="D114" s="230"/>
      <c r="E114" s="230"/>
      <c r="F114" s="251" t="s">
        <v>669</v>
      </c>
      <c r="G114" s="230"/>
      <c r="H114" s="230" t="s">
        <v>712</v>
      </c>
      <c r="I114" s="230" t="s">
        <v>671</v>
      </c>
      <c r="J114" s="230">
        <v>120</v>
      </c>
      <c r="K114" s="242"/>
    </row>
    <row r="115" spans="2:11" s="1" customFormat="1" ht="15" customHeight="1">
      <c r="B115" s="253"/>
      <c r="C115" s="230" t="s">
        <v>37</v>
      </c>
      <c r="D115" s="230"/>
      <c r="E115" s="230"/>
      <c r="F115" s="251" t="s">
        <v>669</v>
      </c>
      <c r="G115" s="230"/>
      <c r="H115" s="230" t="s">
        <v>713</v>
      </c>
      <c r="I115" s="230" t="s">
        <v>704</v>
      </c>
      <c r="J115" s="230"/>
      <c r="K115" s="242"/>
    </row>
    <row r="116" spans="2:11" s="1" customFormat="1" ht="15" customHeight="1">
      <c r="B116" s="253"/>
      <c r="C116" s="230" t="s">
        <v>47</v>
      </c>
      <c r="D116" s="230"/>
      <c r="E116" s="230"/>
      <c r="F116" s="251" t="s">
        <v>669</v>
      </c>
      <c r="G116" s="230"/>
      <c r="H116" s="230" t="s">
        <v>714</v>
      </c>
      <c r="I116" s="230" t="s">
        <v>704</v>
      </c>
      <c r="J116" s="230"/>
      <c r="K116" s="242"/>
    </row>
    <row r="117" spans="2:11" s="1" customFormat="1" ht="15" customHeight="1">
      <c r="B117" s="253"/>
      <c r="C117" s="230" t="s">
        <v>56</v>
      </c>
      <c r="D117" s="230"/>
      <c r="E117" s="230"/>
      <c r="F117" s="251" t="s">
        <v>669</v>
      </c>
      <c r="G117" s="230"/>
      <c r="H117" s="230" t="s">
        <v>715</v>
      </c>
      <c r="I117" s="230" t="s">
        <v>716</v>
      </c>
      <c r="J117" s="230"/>
      <c r="K117" s="242"/>
    </row>
    <row r="118" spans="2:11" s="1" customFormat="1" ht="15" customHeight="1">
      <c r="B118" s="256"/>
      <c r="C118" s="262"/>
      <c r="D118" s="262"/>
      <c r="E118" s="262"/>
      <c r="F118" s="262"/>
      <c r="G118" s="262"/>
      <c r="H118" s="262"/>
      <c r="I118" s="262"/>
      <c r="J118" s="262"/>
      <c r="K118" s="258"/>
    </row>
    <row r="119" spans="2:11" s="1" customFormat="1" ht="18.75" customHeight="1">
      <c r="B119" s="263"/>
      <c r="C119" s="264"/>
      <c r="D119" s="264"/>
      <c r="E119" s="264"/>
      <c r="F119" s="265"/>
      <c r="G119" s="264"/>
      <c r="H119" s="264"/>
      <c r="I119" s="264"/>
      <c r="J119" s="264"/>
      <c r="K119" s="263"/>
    </row>
    <row r="120" spans="2:11" s="1" customFormat="1" ht="18.75" customHeight="1">
      <c r="B120" s="237"/>
      <c r="C120" s="237"/>
      <c r="D120" s="237"/>
      <c r="E120" s="237"/>
      <c r="F120" s="237"/>
      <c r="G120" s="237"/>
      <c r="H120" s="237"/>
      <c r="I120" s="237"/>
      <c r="J120" s="237"/>
      <c r="K120" s="237"/>
    </row>
    <row r="121" spans="2:11" s="1" customFormat="1" ht="7.5" customHeight="1">
      <c r="B121" s="266"/>
      <c r="C121" s="267"/>
      <c r="D121" s="267"/>
      <c r="E121" s="267"/>
      <c r="F121" s="267"/>
      <c r="G121" s="267"/>
      <c r="H121" s="267"/>
      <c r="I121" s="267"/>
      <c r="J121" s="267"/>
      <c r="K121" s="268"/>
    </row>
    <row r="122" spans="2:11" s="1" customFormat="1" ht="45" customHeight="1">
      <c r="B122" s="269"/>
      <c r="C122" s="350" t="s">
        <v>717</v>
      </c>
      <c r="D122" s="350"/>
      <c r="E122" s="350"/>
      <c r="F122" s="350"/>
      <c r="G122" s="350"/>
      <c r="H122" s="350"/>
      <c r="I122" s="350"/>
      <c r="J122" s="350"/>
      <c r="K122" s="270"/>
    </row>
    <row r="123" spans="2:11" s="1" customFormat="1" ht="17.25" customHeight="1">
      <c r="B123" s="271"/>
      <c r="C123" s="243" t="s">
        <v>663</v>
      </c>
      <c r="D123" s="243"/>
      <c r="E123" s="243"/>
      <c r="F123" s="243" t="s">
        <v>664</v>
      </c>
      <c r="G123" s="244"/>
      <c r="H123" s="243" t="s">
        <v>53</v>
      </c>
      <c r="I123" s="243" t="s">
        <v>56</v>
      </c>
      <c r="J123" s="243" t="s">
        <v>665</v>
      </c>
      <c r="K123" s="272"/>
    </row>
    <row r="124" spans="2:11" s="1" customFormat="1" ht="17.25" customHeight="1">
      <c r="B124" s="271"/>
      <c r="C124" s="245" t="s">
        <v>666</v>
      </c>
      <c r="D124" s="245"/>
      <c r="E124" s="245"/>
      <c r="F124" s="246" t="s">
        <v>667</v>
      </c>
      <c r="G124" s="247"/>
      <c r="H124" s="245"/>
      <c r="I124" s="245"/>
      <c r="J124" s="245" t="s">
        <v>668</v>
      </c>
      <c r="K124" s="272"/>
    </row>
    <row r="125" spans="2:11" s="1" customFormat="1" ht="5.25" customHeight="1">
      <c r="B125" s="273"/>
      <c r="C125" s="248"/>
      <c r="D125" s="248"/>
      <c r="E125" s="248"/>
      <c r="F125" s="248"/>
      <c r="G125" s="274"/>
      <c r="H125" s="248"/>
      <c r="I125" s="248"/>
      <c r="J125" s="248"/>
      <c r="K125" s="275"/>
    </row>
    <row r="126" spans="2:11" s="1" customFormat="1" ht="15" customHeight="1">
      <c r="B126" s="273"/>
      <c r="C126" s="230" t="s">
        <v>672</v>
      </c>
      <c r="D126" s="250"/>
      <c r="E126" s="250"/>
      <c r="F126" s="251" t="s">
        <v>669</v>
      </c>
      <c r="G126" s="230"/>
      <c r="H126" s="230" t="s">
        <v>709</v>
      </c>
      <c r="I126" s="230" t="s">
        <v>671</v>
      </c>
      <c r="J126" s="230">
        <v>120</v>
      </c>
      <c r="K126" s="276"/>
    </row>
    <row r="127" spans="2:11" s="1" customFormat="1" ht="15" customHeight="1">
      <c r="B127" s="273"/>
      <c r="C127" s="230" t="s">
        <v>718</v>
      </c>
      <c r="D127" s="230"/>
      <c r="E127" s="230"/>
      <c r="F127" s="251" t="s">
        <v>669</v>
      </c>
      <c r="G127" s="230"/>
      <c r="H127" s="230" t="s">
        <v>719</v>
      </c>
      <c r="I127" s="230" t="s">
        <v>671</v>
      </c>
      <c r="J127" s="230" t="s">
        <v>720</v>
      </c>
      <c r="K127" s="276"/>
    </row>
    <row r="128" spans="2:11" s="1" customFormat="1" ht="15" customHeight="1">
      <c r="B128" s="273"/>
      <c r="C128" s="230" t="s">
        <v>617</v>
      </c>
      <c r="D128" s="230"/>
      <c r="E128" s="230"/>
      <c r="F128" s="251" t="s">
        <v>669</v>
      </c>
      <c r="G128" s="230"/>
      <c r="H128" s="230" t="s">
        <v>721</v>
      </c>
      <c r="I128" s="230" t="s">
        <v>671</v>
      </c>
      <c r="J128" s="230" t="s">
        <v>720</v>
      </c>
      <c r="K128" s="276"/>
    </row>
    <row r="129" spans="2:11" s="1" customFormat="1" ht="15" customHeight="1">
      <c r="B129" s="273"/>
      <c r="C129" s="230" t="s">
        <v>680</v>
      </c>
      <c r="D129" s="230"/>
      <c r="E129" s="230"/>
      <c r="F129" s="251" t="s">
        <v>675</v>
      </c>
      <c r="G129" s="230"/>
      <c r="H129" s="230" t="s">
        <v>681</v>
      </c>
      <c r="I129" s="230" t="s">
        <v>671</v>
      </c>
      <c r="J129" s="230">
        <v>15</v>
      </c>
      <c r="K129" s="276"/>
    </row>
    <row r="130" spans="2:11" s="1" customFormat="1" ht="15" customHeight="1">
      <c r="B130" s="273"/>
      <c r="C130" s="254" t="s">
        <v>682</v>
      </c>
      <c r="D130" s="254"/>
      <c r="E130" s="254"/>
      <c r="F130" s="255" t="s">
        <v>675</v>
      </c>
      <c r="G130" s="254"/>
      <c r="H130" s="254" t="s">
        <v>683</v>
      </c>
      <c r="I130" s="254" t="s">
        <v>671</v>
      </c>
      <c r="J130" s="254">
        <v>15</v>
      </c>
      <c r="K130" s="276"/>
    </row>
    <row r="131" spans="2:11" s="1" customFormat="1" ht="15" customHeight="1">
      <c r="B131" s="273"/>
      <c r="C131" s="254" t="s">
        <v>684</v>
      </c>
      <c r="D131" s="254"/>
      <c r="E131" s="254"/>
      <c r="F131" s="255" t="s">
        <v>675</v>
      </c>
      <c r="G131" s="254"/>
      <c r="H131" s="254" t="s">
        <v>685</v>
      </c>
      <c r="I131" s="254" t="s">
        <v>671</v>
      </c>
      <c r="J131" s="254">
        <v>20</v>
      </c>
      <c r="K131" s="276"/>
    </row>
    <row r="132" spans="2:11" s="1" customFormat="1" ht="15" customHeight="1">
      <c r="B132" s="273"/>
      <c r="C132" s="254" t="s">
        <v>686</v>
      </c>
      <c r="D132" s="254"/>
      <c r="E132" s="254"/>
      <c r="F132" s="255" t="s">
        <v>675</v>
      </c>
      <c r="G132" s="254"/>
      <c r="H132" s="254" t="s">
        <v>687</v>
      </c>
      <c r="I132" s="254" t="s">
        <v>671</v>
      </c>
      <c r="J132" s="254">
        <v>20</v>
      </c>
      <c r="K132" s="276"/>
    </row>
    <row r="133" spans="2:11" s="1" customFormat="1" ht="15" customHeight="1">
      <c r="B133" s="273"/>
      <c r="C133" s="230" t="s">
        <v>674</v>
      </c>
      <c r="D133" s="230"/>
      <c r="E133" s="230"/>
      <c r="F133" s="251" t="s">
        <v>675</v>
      </c>
      <c r="G133" s="230"/>
      <c r="H133" s="230" t="s">
        <v>709</v>
      </c>
      <c r="I133" s="230" t="s">
        <v>671</v>
      </c>
      <c r="J133" s="230">
        <v>50</v>
      </c>
      <c r="K133" s="276"/>
    </row>
    <row r="134" spans="2:11" s="1" customFormat="1" ht="15" customHeight="1">
      <c r="B134" s="273"/>
      <c r="C134" s="230" t="s">
        <v>688</v>
      </c>
      <c r="D134" s="230"/>
      <c r="E134" s="230"/>
      <c r="F134" s="251" t="s">
        <v>675</v>
      </c>
      <c r="G134" s="230"/>
      <c r="H134" s="230" t="s">
        <v>709</v>
      </c>
      <c r="I134" s="230" t="s">
        <v>671</v>
      </c>
      <c r="J134" s="230">
        <v>50</v>
      </c>
      <c r="K134" s="276"/>
    </row>
    <row r="135" spans="2:11" s="1" customFormat="1" ht="15" customHeight="1">
      <c r="B135" s="273"/>
      <c r="C135" s="230" t="s">
        <v>694</v>
      </c>
      <c r="D135" s="230"/>
      <c r="E135" s="230"/>
      <c r="F135" s="251" t="s">
        <v>675</v>
      </c>
      <c r="G135" s="230"/>
      <c r="H135" s="230" t="s">
        <v>709</v>
      </c>
      <c r="I135" s="230" t="s">
        <v>671</v>
      </c>
      <c r="J135" s="230">
        <v>50</v>
      </c>
      <c r="K135" s="276"/>
    </row>
    <row r="136" spans="2:11" s="1" customFormat="1" ht="15" customHeight="1">
      <c r="B136" s="273"/>
      <c r="C136" s="230" t="s">
        <v>696</v>
      </c>
      <c r="D136" s="230"/>
      <c r="E136" s="230"/>
      <c r="F136" s="251" t="s">
        <v>675</v>
      </c>
      <c r="G136" s="230"/>
      <c r="H136" s="230" t="s">
        <v>709</v>
      </c>
      <c r="I136" s="230" t="s">
        <v>671</v>
      </c>
      <c r="J136" s="230">
        <v>50</v>
      </c>
      <c r="K136" s="276"/>
    </row>
    <row r="137" spans="2:11" s="1" customFormat="1" ht="15" customHeight="1">
      <c r="B137" s="273"/>
      <c r="C137" s="230" t="s">
        <v>697</v>
      </c>
      <c r="D137" s="230"/>
      <c r="E137" s="230"/>
      <c r="F137" s="251" t="s">
        <v>675</v>
      </c>
      <c r="G137" s="230"/>
      <c r="H137" s="230" t="s">
        <v>722</v>
      </c>
      <c r="I137" s="230" t="s">
        <v>671</v>
      </c>
      <c r="J137" s="230">
        <v>255</v>
      </c>
      <c r="K137" s="276"/>
    </row>
    <row r="138" spans="2:11" s="1" customFormat="1" ht="15" customHeight="1">
      <c r="B138" s="273"/>
      <c r="C138" s="230" t="s">
        <v>699</v>
      </c>
      <c r="D138" s="230"/>
      <c r="E138" s="230"/>
      <c r="F138" s="251" t="s">
        <v>669</v>
      </c>
      <c r="G138" s="230"/>
      <c r="H138" s="230" t="s">
        <v>723</v>
      </c>
      <c r="I138" s="230" t="s">
        <v>701</v>
      </c>
      <c r="J138" s="230"/>
      <c r="K138" s="276"/>
    </row>
    <row r="139" spans="2:11" s="1" customFormat="1" ht="15" customHeight="1">
      <c r="B139" s="273"/>
      <c r="C139" s="230" t="s">
        <v>702</v>
      </c>
      <c r="D139" s="230"/>
      <c r="E139" s="230"/>
      <c r="F139" s="251" t="s">
        <v>669</v>
      </c>
      <c r="G139" s="230"/>
      <c r="H139" s="230" t="s">
        <v>724</v>
      </c>
      <c r="I139" s="230" t="s">
        <v>704</v>
      </c>
      <c r="J139" s="230"/>
      <c r="K139" s="276"/>
    </row>
    <row r="140" spans="2:11" s="1" customFormat="1" ht="15" customHeight="1">
      <c r="B140" s="273"/>
      <c r="C140" s="230" t="s">
        <v>705</v>
      </c>
      <c r="D140" s="230"/>
      <c r="E140" s="230"/>
      <c r="F140" s="251" t="s">
        <v>669</v>
      </c>
      <c r="G140" s="230"/>
      <c r="H140" s="230" t="s">
        <v>705</v>
      </c>
      <c r="I140" s="230" t="s">
        <v>704</v>
      </c>
      <c r="J140" s="230"/>
      <c r="K140" s="276"/>
    </row>
    <row r="141" spans="2:11" s="1" customFormat="1" ht="15" customHeight="1">
      <c r="B141" s="273"/>
      <c r="C141" s="230" t="s">
        <v>37</v>
      </c>
      <c r="D141" s="230"/>
      <c r="E141" s="230"/>
      <c r="F141" s="251" t="s">
        <v>669</v>
      </c>
      <c r="G141" s="230"/>
      <c r="H141" s="230" t="s">
        <v>725</v>
      </c>
      <c r="I141" s="230" t="s">
        <v>704</v>
      </c>
      <c r="J141" s="230"/>
      <c r="K141" s="276"/>
    </row>
    <row r="142" spans="2:11" s="1" customFormat="1" ht="15" customHeight="1">
      <c r="B142" s="273"/>
      <c r="C142" s="230" t="s">
        <v>726</v>
      </c>
      <c r="D142" s="230"/>
      <c r="E142" s="230"/>
      <c r="F142" s="251" t="s">
        <v>669</v>
      </c>
      <c r="G142" s="230"/>
      <c r="H142" s="230" t="s">
        <v>727</v>
      </c>
      <c r="I142" s="230" t="s">
        <v>704</v>
      </c>
      <c r="J142" s="230"/>
      <c r="K142" s="276"/>
    </row>
    <row r="143" spans="2:11" s="1" customFormat="1" ht="15" customHeight="1">
      <c r="B143" s="277"/>
      <c r="C143" s="278"/>
      <c r="D143" s="278"/>
      <c r="E143" s="278"/>
      <c r="F143" s="278"/>
      <c r="G143" s="278"/>
      <c r="H143" s="278"/>
      <c r="I143" s="278"/>
      <c r="J143" s="278"/>
      <c r="K143" s="279"/>
    </row>
    <row r="144" spans="2:11" s="1" customFormat="1" ht="18.75" customHeight="1">
      <c r="B144" s="264"/>
      <c r="C144" s="264"/>
      <c r="D144" s="264"/>
      <c r="E144" s="264"/>
      <c r="F144" s="265"/>
      <c r="G144" s="264"/>
      <c r="H144" s="264"/>
      <c r="I144" s="264"/>
      <c r="J144" s="264"/>
      <c r="K144" s="264"/>
    </row>
    <row r="145" spans="2:11" s="1" customFormat="1" ht="18.75" customHeight="1">
      <c r="B145" s="237"/>
      <c r="C145" s="237"/>
      <c r="D145" s="237"/>
      <c r="E145" s="237"/>
      <c r="F145" s="237"/>
      <c r="G145" s="237"/>
      <c r="H145" s="237"/>
      <c r="I145" s="237"/>
      <c r="J145" s="237"/>
      <c r="K145" s="237"/>
    </row>
    <row r="146" spans="2:11" s="1" customFormat="1" ht="7.5" customHeight="1">
      <c r="B146" s="238"/>
      <c r="C146" s="239"/>
      <c r="D146" s="239"/>
      <c r="E146" s="239"/>
      <c r="F146" s="239"/>
      <c r="G146" s="239"/>
      <c r="H146" s="239"/>
      <c r="I146" s="239"/>
      <c r="J146" s="239"/>
      <c r="K146" s="240"/>
    </row>
    <row r="147" spans="2:11" s="1" customFormat="1" ht="45" customHeight="1">
      <c r="B147" s="241"/>
      <c r="C147" s="349" t="s">
        <v>728</v>
      </c>
      <c r="D147" s="349"/>
      <c r="E147" s="349"/>
      <c r="F147" s="349"/>
      <c r="G147" s="349"/>
      <c r="H147" s="349"/>
      <c r="I147" s="349"/>
      <c r="J147" s="349"/>
      <c r="K147" s="242"/>
    </row>
    <row r="148" spans="2:11" s="1" customFormat="1" ht="17.25" customHeight="1">
      <c r="B148" s="241"/>
      <c r="C148" s="243" t="s">
        <v>663</v>
      </c>
      <c r="D148" s="243"/>
      <c r="E148" s="243"/>
      <c r="F148" s="243" t="s">
        <v>664</v>
      </c>
      <c r="G148" s="244"/>
      <c r="H148" s="243" t="s">
        <v>53</v>
      </c>
      <c r="I148" s="243" t="s">
        <v>56</v>
      </c>
      <c r="J148" s="243" t="s">
        <v>665</v>
      </c>
      <c r="K148" s="242"/>
    </row>
    <row r="149" spans="2:11" s="1" customFormat="1" ht="17.25" customHeight="1">
      <c r="B149" s="241"/>
      <c r="C149" s="245" t="s">
        <v>666</v>
      </c>
      <c r="D149" s="245"/>
      <c r="E149" s="245"/>
      <c r="F149" s="246" t="s">
        <v>667</v>
      </c>
      <c r="G149" s="247"/>
      <c r="H149" s="245"/>
      <c r="I149" s="245"/>
      <c r="J149" s="245" t="s">
        <v>668</v>
      </c>
      <c r="K149" s="242"/>
    </row>
    <row r="150" spans="2:11" s="1" customFormat="1" ht="5.25" customHeight="1">
      <c r="B150" s="253"/>
      <c r="C150" s="248"/>
      <c r="D150" s="248"/>
      <c r="E150" s="248"/>
      <c r="F150" s="248"/>
      <c r="G150" s="249"/>
      <c r="H150" s="248"/>
      <c r="I150" s="248"/>
      <c r="J150" s="248"/>
      <c r="K150" s="276"/>
    </row>
    <row r="151" spans="2:11" s="1" customFormat="1" ht="15" customHeight="1">
      <c r="B151" s="253"/>
      <c r="C151" s="280" t="s">
        <v>672</v>
      </c>
      <c r="D151" s="230"/>
      <c r="E151" s="230"/>
      <c r="F151" s="281" t="s">
        <v>669</v>
      </c>
      <c r="G151" s="230"/>
      <c r="H151" s="280" t="s">
        <v>709</v>
      </c>
      <c r="I151" s="280" t="s">
        <v>671</v>
      </c>
      <c r="J151" s="280">
        <v>120</v>
      </c>
      <c r="K151" s="276"/>
    </row>
    <row r="152" spans="2:11" s="1" customFormat="1" ht="15" customHeight="1">
      <c r="B152" s="253"/>
      <c r="C152" s="280" t="s">
        <v>718</v>
      </c>
      <c r="D152" s="230"/>
      <c r="E152" s="230"/>
      <c r="F152" s="281" t="s">
        <v>669</v>
      </c>
      <c r="G152" s="230"/>
      <c r="H152" s="280" t="s">
        <v>729</v>
      </c>
      <c r="I152" s="280" t="s">
        <v>671</v>
      </c>
      <c r="J152" s="280" t="s">
        <v>720</v>
      </c>
      <c r="K152" s="276"/>
    </row>
    <row r="153" spans="2:11" s="1" customFormat="1" ht="15" customHeight="1">
      <c r="B153" s="253"/>
      <c r="C153" s="280" t="s">
        <v>617</v>
      </c>
      <c r="D153" s="230"/>
      <c r="E153" s="230"/>
      <c r="F153" s="281" t="s">
        <v>669</v>
      </c>
      <c r="G153" s="230"/>
      <c r="H153" s="280" t="s">
        <v>730</v>
      </c>
      <c r="I153" s="280" t="s">
        <v>671</v>
      </c>
      <c r="J153" s="280" t="s">
        <v>720</v>
      </c>
      <c r="K153" s="276"/>
    </row>
    <row r="154" spans="2:11" s="1" customFormat="1" ht="15" customHeight="1">
      <c r="B154" s="253"/>
      <c r="C154" s="280" t="s">
        <v>674</v>
      </c>
      <c r="D154" s="230"/>
      <c r="E154" s="230"/>
      <c r="F154" s="281" t="s">
        <v>675</v>
      </c>
      <c r="G154" s="230"/>
      <c r="H154" s="280" t="s">
        <v>709</v>
      </c>
      <c r="I154" s="280" t="s">
        <v>671</v>
      </c>
      <c r="J154" s="280">
        <v>50</v>
      </c>
      <c r="K154" s="276"/>
    </row>
    <row r="155" spans="2:11" s="1" customFormat="1" ht="15" customHeight="1">
      <c r="B155" s="253"/>
      <c r="C155" s="280" t="s">
        <v>677</v>
      </c>
      <c r="D155" s="230"/>
      <c r="E155" s="230"/>
      <c r="F155" s="281" t="s">
        <v>669</v>
      </c>
      <c r="G155" s="230"/>
      <c r="H155" s="280" t="s">
        <v>709</v>
      </c>
      <c r="I155" s="280" t="s">
        <v>679</v>
      </c>
      <c r="J155" s="280"/>
      <c r="K155" s="276"/>
    </row>
    <row r="156" spans="2:11" s="1" customFormat="1" ht="15" customHeight="1">
      <c r="B156" s="253"/>
      <c r="C156" s="280" t="s">
        <v>688</v>
      </c>
      <c r="D156" s="230"/>
      <c r="E156" s="230"/>
      <c r="F156" s="281" t="s">
        <v>675</v>
      </c>
      <c r="G156" s="230"/>
      <c r="H156" s="280" t="s">
        <v>709</v>
      </c>
      <c r="I156" s="280" t="s">
        <v>671</v>
      </c>
      <c r="J156" s="280">
        <v>50</v>
      </c>
      <c r="K156" s="276"/>
    </row>
    <row r="157" spans="2:11" s="1" customFormat="1" ht="15" customHeight="1">
      <c r="B157" s="253"/>
      <c r="C157" s="280" t="s">
        <v>696</v>
      </c>
      <c r="D157" s="230"/>
      <c r="E157" s="230"/>
      <c r="F157" s="281" t="s">
        <v>675</v>
      </c>
      <c r="G157" s="230"/>
      <c r="H157" s="280" t="s">
        <v>709</v>
      </c>
      <c r="I157" s="280" t="s">
        <v>671</v>
      </c>
      <c r="J157" s="280">
        <v>50</v>
      </c>
      <c r="K157" s="276"/>
    </row>
    <row r="158" spans="2:11" s="1" customFormat="1" ht="15" customHeight="1">
      <c r="B158" s="253"/>
      <c r="C158" s="280" t="s">
        <v>694</v>
      </c>
      <c r="D158" s="230"/>
      <c r="E158" s="230"/>
      <c r="F158" s="281" t="s">
        <v>675</v>
      </c>
      <c r="G158" s="230"/>
      <c r="H158" s="280" t="s">
        <v>709</v>
      </c>
      <c r="I158" s="280" t="s">
        <v>671</v>
      </c>
      <c r="J158" s="280">
        <v>50</v>
      </c>
      <c r="K158" s="276"/>
    </row>
    <row r="159" spans="2:11" s="1" customFormat="1" ht="15" customHeight="1">
      <c r="B159" s="253"/>
      <c r="C159" s="280" t="s">
        <v>90</v>
      </c>
      <c r="D159" s="230"/>
      <c r="E159" s="230"/>
      <c r="F159" s="281" t="s">
        <v>669</v>
      </c>
      <c r="G159" s="230"/>
      <c r="H159" s="280" t="s">
        <v>731</v>
      </c>
      <c r="I159" s="280" t="s">
        <v>671</v>
      </c>
      <c r="J159" s="280" t="s">
        <v>732</v>
      </c>
      <c r="K159" s="276"/>
    </row>
    <row r="160" spans="2:11" s="1" customFormat="1" ht="15" customHeight="1">
      <c r="B160" s="253"/>
      <c r="C160" s="280" t="s">
        <v>733</v>
      </c>
      <c r="D160" s="230"/>
      <c r="E160" s="230"/>
      <c r="F160" s="281" t="s">
        <v>669</v>
      </c>
      <c r="G160" s="230"/>
      <c r="H160" s="280" t="s">
        <v>734</v>
      </c>
      <c r="I160" s="280" t="s">
        <v>704</v>
      </c>
      <c r="J160" s="280"/>
      <c r="K160" s="276"/>
    </row>
    <row r="161" spans="2:11" s="1" customFormat="1" ht="15" customHeight="1">
      <c r="B161" s="282"/>
      <c r="C161" s="262"/>
      <c r="D161" s="262"/>
      <c r="E161" s="262"/>
      <c r="F161" s="262"/>
      <c r="G161" s="262"/>
      <c r="H161" s="262"/>
      <c r="I161" s="262"/>
      <c r="J161" s="262"/>
      <c r="K161" s="283"/>
    </row>
    <row r="162" spans="2:11" s="1" customFormat="1" ht="18.75" customHeight="1">
      <c r="B162" s="264"/>
      <c r="C162" s="274"/>
      <c r="D162" s="274"/>
      <c r="E162" s="274"/>
      <c r="F162" s="284"/>
      <c r="G162" s="274"/>
      <c r="H162" s="274"/>
      <c r="I162" s="274"/>
      <c r="J162" s="274"/>
      <c r="K162" s="264"/>
    </row>
    <row r="163" spans="2:11" s="1" customFormat="1" ht="18.75" customHeight="1">
      <c r="B163" s="237"/>
      <c r="C163" s="237"/>
      <c r="D163" s="237"/>
      <c r="E163" s="237"/>
      <c r="F163" s="237"/>
      <c r="G163" s="237"/>
      <c r="H163" s="237"/>
      <c r="I163" s="237"/>
      <c r="J163" s="237"/>
      <c r="K163" s="237"/>
    </row>
    <row r="164" spans="2:11" s="1" customFormat="1" ht="7.5" customHeight="1">
      <c r="B164" s="219"/>
      <c r="C164" s="220"/>
      <c r="D164" s="220"/>
      <c r="E164" s="220"/>
      <c r="F164" s="220"/>
      <c r="G164" s="220"/>
      <c r="H164" s="220"/>
      <c r="I164" s="220"/>
      <c r="J164" s="220"/>
      <c r="K164" s="221"/>
    </row>
    <row r="165" spans="2:11" s="1" customFormat="1" ht="45" customHeight="1">
      <c r="B165" s="222"/>
      <c r="C165" s="350" t="s">
        <v>735</v>
      </c>
      <c r="D165" s="350"/>
      <c r="E165" s="350"/>
      <c r="F165" s="350"/>
      <c r="G165" s="350"/>
      <c r="H165" s="350"/>
      <c r="I165" s="350"/>
      <c r="J165" s="350"/>
      <c r="K165" s="223"/>
    </row>
    <row r="166" spans="2:11" s="1" customFormat="1" ht="17.25" customHeight="1">
      <c r="B166" s="222"/>
      <c r="C166" s="243" t="s">
        <v>663</v>
      </c>
      <c r="D166" s="243"/>
      <c r="E166" s="243"/>
      <c r="F166" s="243" t="s">
        <v>664</v>
      </c>
      <c r="G166" s="285"/>
      <c r="H166" s="286" t="s">
        <v>53</v>
      </c>
      <c r="I166" s="286" t="s">
        <v>56</v>
      </c>
      <c r="J166" s="243" t="s">
        <v>665</v>
      </c>
      <c r="K166" s="223"/>
    </row>
    <row r="167" spans="2:11" s="1" customFormat="1" ht="17.25" customHeight="1">
      <c r="B167" s="224"/>
      <c r="C167" s="245" t="s">
        <v>666</v>
      </c>
      <c r="D167" s="245"/>
      <c r="E167" s="245"/>
      <c r="F167" s="246" t="s">
        <v>667</v>
      </c>
      <c r="G167" s="287"/>
      <c r="H167" s="288"/>
      <c r="I167" s="288"/>
      <c r="J167" s="245" t="s">
        <v>668</v>
      </c>
      <c r="K167" s="225"/>
    </row>
    <row r="168" spans="2:11" s="1" customFormat="1" ht="5.25" customHeight="1">
      <c r="B168" s="253"/>
      <c r="C168" s="248"/>
      <c r="D168" s="248"/>
      <c r="E168" s="248"/>
      <c r="F168" s="248"/>
      <c r="G168" s="249"/>
      <c r="H168" s="248"/>
      <c r="I168" s="248"/>
      <c r="J168" s="248"/>
      <c r="K168" s="276"/>
    </row>
    <row r="169" spans="2:11" s="1" customFormat="1" ht="15" customHeight="1">
      <c r="B169" s="253"/>
      <c r="C169" s="230" t="s">
        <v>672</v>
      </c>
      <c r="D169" s="230"/>
      <c r="E169" s="230"/>
      <c r="F169" s="251" t="s">
        <v>669</v>
      </c>
      <c r="G169" s="230"/>
      <c r="H169" s="230" t="s">
        <v>709</v>
      </c>
      <c r="I169" s="230" t="s">
        <v>671</v>
      </c>
      <c r="J169" s="230">
        <v>120</v>
      </c>
      <c r="K169" s="276"/>
    </row>
    <row r="170" spans="2:11" s="1" customFormat="1" ht="15" customHeight="1">
      <c r="B170" s="253"/>
      <c r="C170" s="230" t="s">
        <v>718</v>
      </c>
      <c r="D170" s="230"/>
      <c r="E170" s="230"/>
      <c r="F170" s="251" t="s">
        <v>669</v>
      </c>
      <c r="G170" s="230"/>
      <c r="H170" s="230" t="s">
        <v>719</v>
      </c>
      <c r="I170" s="230" t="s">
        <v>671</v>
      </c>
      <c r="J170" s="230" t="s">
        <v>720</v>
      </c>
      <c r="K170" s="276"/>
    </row>
    <row r="171" spans="2:11" s="1" customFormat="1" ht="15" customHeight="1">
      <c r="B171" s="253"/>
      <c r="C171" s="230" t="s">
        <v>617</v>
      </c>
      <c r="D171" s="230"/>
      <c r="E171" s="230"/>
      <c r="F171" s="251" t="s">
        <v>669</v>
      </c>
      <c r="G171" s="230"/>
      <c r="H171" s="230" t="s">
        <v>736</v>
      </c>
      <c r="I171" s="230" t="s">
        <v>671</v>
      </c>
      <c r="J171" s="230" t="s">
        <v>720</v>
      </c>
      <c r="K171" s="276"/>
    </row>
    <row r="172" spans="2:11" s="1" customFormat="1" ht="15" customHeight="1">
      <c r="B172" s="253"/>
      <c r="C172" s="230" t="s">
        <v>674</v>
      </c>
      <c r="D172" s="230"/>
      <c r="E172" s="230"/>
      <c r="F172" s="251" t="s">
        <v>675</v>
      </c>
      <c r="G172" s="230"/>
      <c r="H172" s="230" t="s">
        <v>736</v>
      </c>
      <c r="I172" s="230" t="s">
        <v>671</v>
      </c>
      <c r="J172" s="230">
        <v>50</v>
      </c>
      <c r="K172" s="276"/>
    </row>
    <row r="173" spans="2:11" s="1" customFormat="1" ht="15" customHeight="1">
      <c r="B173" s="253"/>
      <c r="C173" s="230" t="s">
        <v>677</v>
      </c>
      <c r="D173" s="230"/>
      <c r="E173" s="230"/>
      <c r="F173" s="251" t="s">
        <v>669</v>
      </c>
      <c r="G173" s="230"/>
      <c r="H173" s="230" t="s">
        <v>736</v>
      </c>
      <c r="I173" s="230" t="s">
        <v>679</v>
      </c>
      <c r="J173" s="230"/>
      <c r="K173" s="276"/>
    </row>
    <row r="174" spans="2:11" s="1" customFormat="1" ht="15" customHeight="1">
      <c r="B174" s="253"/>
      <c r="C174" s="230" t="s">
        <v>688</v>
      </c>
      <c r="D174" s="230"/>
      <c r="E174" s="230"/>
      <c r="F174" s="251" t="s">
        <v>675</v>
      </c>
      <c r="G174" s="230"/>
      <c r="H174" s="230" t="s">
        <v>736</v>
      </c>
      <c r="I174" s="230" t="s">
        <v>671</v>
      </c>
      <c r="J174" s="230">
        <v>50</v>
      </c>
      <c r="K174" s="276"/>
    </row>
    <row r="175" spans="2:11" s="1" customFormat="1" ht="15" customHeight="1">
      <c r="B175" s="253"/>
      <c r="C175" s="230" t="s">
        <v>696</v>
      </c>
      <c r="D175" s="230"/>
      <c r="E175" s="230"/>
      <c r="F175" s="251" t="s">
        <v>675</v>
      </c>
      <c r="G175" s="230"/>
      <c r="H175" s="230" t="s">
        <v>736</v>
      </c>
      <c r="I175" s="230" t="s">
        <v>671</v>
      </c>
      <c r="J175" s="230">
        <v>50</v>
      </c>
      <c r="K175" s="276"/>
    </row>
    <row r="176" spans="2:11" s="1" customFormat="1" ht="15" customHeight="1">
      <c r="B176" s="253"/>
      <c r="C176" s="230" t="s">
        <v>694</v>
      </c>
      <c r="D176" s="230"/>
      <c r="E176" s="230"/>
      <c r="F176" s="251" t="s">
        <v>675</v>
      </c>
      <c r="G176" s="230"/>
      <c r="H176" s="230" t="s">
        <v>736</v>
      </c>
      <c r="I176" s="230" t="s">
        <v>671</v>
      </c>
      <c r="J176" s="230">
        <v>50</v>
      </c>
      <c r="K176" s="276"/>
    </row>
    <row r="177" spans="2:11" s="1" customFormat="1" ht="15" customHeight="1">
      <c r="B177" s="253"/>
      <c r="C177" s="230" t="s">
        <v>107</v>
      </c>
      <c r="D177" s="230"/>
      <c r="E177" s="230"/>
      <c r="F177" s="251" t="s">
        <v>669</v>
      </c>
      <c r="G177" s="230"/>
      <c r="H177" s="230" t="s">
        <v>737</v>
      </c>
      <c r="I177" s="230" t="s">
        <v>738</v>
      </c>
      <c r="J177" s="230"/>
      <c r="K177" s="276"/>
    </row>
    <row r="178" spans="2:11" s="1" customFormat="1" ht="15" customHeight="1">
      <c r="B178" s="253"/>
      <c r="C178" s="230" t="s">
        <v>56</v>
      </c>
      <c r="D178" s="230"/>
      <c r="E178" s="230"/>
      <c r="F178" s="251" t="s">
        <v>669</v>
      </c>
      <c r="G178" s="230"/>
      <c r="H178" s="230" t="s">
        <v>739</v>
      </c>
      <c r="I178" s="230" t="s">
        <v>740</v>
      </c>
      <c r="J178" s="230">
        <v>1</v>
      </c>
      <c r="K178" s="276"/>
    </row>
    <row r="179" spans="2:11" s="1" customFormat="1" ht="15" customHeight="1">
      <c r="B179" s="253"/>
      <c r="C179" s="230" t="s">
        <v>52</v>
      </c>
      <c r="D179" s="230"/>
      <c r="E179" s="230"/>
      <c r="F179" s="251" t="s">
        <v>669</v>
      </c>
      <c r="G179" s="230"/>
      <c r="H179" s="230" t="s">
        <v>741</v>
      </c>
      <c r="I179" s="230" t="s">
        <v>671</v>
      </c>
      <c r="J179" s="230">
        <v>20</v>
      </c>
      <c r="K179" s="276"/>
    </row>
    <row r="180" spans="2:11" s="1" customFormat="1" ht="15" customHeight="1">
      <c r="B180" s="253"/>
      <c r="C180" s="230" t="s">
        <v>53</v>
      </c>
      <c r="D180" s="230"/>
      <c r="E180" s="230"/>
      <c r="F180" s="251" t="s">
        <v>669</v>
      </c>
      <c r="G180" s="230"/>
      <c r="H180" s="230" t="s">
        <v>742</v>
      </c>
      <c r="I180" s="230" t="s">
        <v>671</v>
      </c>
      <c r="J180" s="230">
        <v>255</v>
      </c>
      <c r="K180" s="276"/>
    </row>
    <row r="181" spans="2:11" s="1" customFormat="1" ht="15" customHeight="1">
      <c r="B181" s="253"/>
      <c r="C181" s="230" t="s">
        <v>108</v>
      </c>
      <c r="D181" s="230"/>
      <c r="E181" s="230"/>
      <c r="F181" s="251" t="s">
        <v>669</v>
      </c>
      <c r="G181" s="230"/>
      <c r="H181" s="230" t="s">
        <v>633</v>
      </c>
      <c r="I181" s="230" t="s">
        <v>671</v>
      </c>
      <c r="J181" s="230">
        <v>10</v>
      </c>
      <c r="K181" s="276"/>
    </row>
    <row r="182" spans="2:11" s="1" customFormat="1" ht="15" customHeight="1">
      <c r="B182" s="253"/>
      <c r="C182" s="230" t="s">
        <v>109</v>
      </c>
      <c r="D182" s="230"/>
      <c r="E182" s="230"/>
      <c r="F182" s="251" t="s">
        <v>669</v>
      </c>
      <c r="G182" s="230"/>
      <c r="H182" s="230" t="s">
        <v>743</v>
      </c>
      <c r="I182" s="230" t="s">
        <v>704</v>
      </c>
      <c r="J182" s="230"/>
      <c r="K182" s="276"/>
    </row>
    <row r="183" spans="2:11" s="1" customFormat="1" ht="15" customHeight="1">
      <c r="B183" s="253"/>
      <c r="C183" s="230" t="s">
        <v>744</v>
      </c>
      <c r="D183" s="230"/>
      <c r="E183" s="230"/>
      <c r="F183" s="251" t="s">
        <v>669</v>
      </c>
      <c r="G183" s="230"/>
      <c r="H183" s="230" t="s">
        <v>745</v>
      </c>
      <c r="I183" s="230" t="s">
        <v>704</v>
      </c>
      <c r="J183" s="230"/>
      <c r="K183" s="276"/>
    </row>
    <row r="184" spans="2:11" s="1" customFormat="1" ht="15" customHeight="1">
      <c r="B184" s="253"/>
      <c r="C184" s="230" t="s">
        <v>733</v>
      </c>
      <c r="D184" s="230"/>
      <c r="E184" s="230"/>
      <c r="F184" s="251" t="s">
        <v>669</v>
      </c>
      <c r="G184" s="230"/>
      <c r="H184" s="230" t="s">
        <v>746</v>
      </c>
      <c r="I184" s="230" t="s">
        <v>704</v>
      </c>
      <c r="J184" s="230"/>
      <c r="K184" s="276"/>
    </row>
    <row r="185" spans="2:11" s="1" customFormat="1" ht="15" customHeight="1">
      <c r="B185" s="253"/>
      <c r="C185" s="230" t="s">
        <v>111</v>
      </c>
      <c r="D185" s="230"/>
      <c r="E185" s="230"/>
      <c r="F185" s="251" t="s">
        <v>675</v>
      </c>
      <c r="G185" s="230"/>
      <c r="H185" s="230" t="s">
        <v>747</v>
      </c>
      <c r="I185" s="230" t="s">
        <v>671</v>
      </c>
      <c r="J185" s="230">
        <v>50</v>
      </c>
      <c r="K185" s="276"/>
    </row>
    <row r="186" spans="2:11" s="1" customFormat="1" ht="15" customHeight="1">
      <c r="B186" s="253"/>
      <c r="C186" s="230" t="s">
        <v>748</v>
      </c>
      <c r="D186" s="230"/>
      <c r="E186" s="230"/>
      <c r="F186" s="251" t="s">
        <v>675</v>
      </c>
      <c r="G186" s="230"/>
      <c r="H186" s="230" t="s">
        <v>749</v>
      </c>
      <c r="I186" s="230" t="s">
        <v>750</v>
      </c>
      <c r="J186" s="230"/>
      <c r="K186" s="276"/>
    </row>
    <row r="187" spans="2:11" s="1" customFormat="1" ht="15" customHeight="1">
      <c r="B187" s="253"/>
      <c r="C187" s="230" t="s">
        <v>751</v>
      </c>
      <c r="D187" s="230"/>
      <c r="E187" s="230"/>
      <c r="F187" s="251" t="s">
        <v>675</v>
      </c>
      <c r="G187" s="230"/>
      <c r="H187" s="230" t="s">
        <v>752</v>
      </c>
      <c r="I187" s="230" t="s">
        <v>750</v>
      </c>
      <c r="J187" s="230"/>
      <c r="K187" s="276"/>
    </row>
    <row r="188" spans="2:11" s="1" customFormat="1" ht="15" customHeight="1">
      <c r="B188" s="253"/>
      <c r="C188" s="230" t="s">
        <v>753</v>
      </c>
      <c r="D188" s="230"/>
      <c r="E188" s="230"/>
      <c r="F188" s="251" t="s">
        <v>675</v>
      </c>
      <c r="G188" s="230"/>
      <c r="H188" s="230" t="s">
        <v>754</v>
      </c>
      <c r="I188" s="230" t="s">
        <v>750</v>
      </c>
      <c r="J188" s="230"/>
      <c r="K188" s="276"/>
    </row>
    <row r="189" spans="2:11" s="1" customFormat="1" ht="15" customHeight="1">
      <c r="B189" s="253"/>
      <c r="C189" s="289" t="s">
        <v>755</v>
      </c>
      <c r="D189" s="230"/>
      <c r="E189" s="230"/>
      <c r="F189" s="251" t="s">
        <v>675</v>
      </c>
      <c r="G189" s="230"/>
      <c r="H189" s="230" t="s">
        <v>756</v>
      </c>
      <c r="I189" s="230" t="s">
        <v>757</v>
      </c>
      <c r="J189" s="290" t="s">
        <v>758</v>
      </c>
      <c r="K189" s="276"/>
    </row>
    <row r="190" spans="2:11" s="1" customFormat="1" ht="15" customHeight="1">
      <c r="B190" s="253"/>
      <c r="C190" s="289" t="s">
        <v>41</v>
      </c>
      <c r="D190" s="230"/>
      <c r="E190" s="230"/>
      <c r="F190" s="251" t="s">
        <v>669</v>
      </c>
      <c r="G190" s="230"/>
      <c r="H190" s="227" t="s">
        <v>759</v>
      </c>
      <c r="I190" s="230" t="s">
        <v>760</v>
      </c>
      <c r="J190" s="230"/>
      <c r="K190" s="276"/>
    </row>
    <row r="191" spans="2:11" s="1" customFormat="1" ht="15" customHeight="1">
      <c r="B191" s="253"/>
      <c r="C191" s="289" t="s">
        <v>761</v>
      </c>
      <c r="D191" s="230"/>
      <c r="E191" s="230"/>
      <c r="F191" s="251" t="s">
        <v>669</v>
      </c>
      <c r="G191" s="230"/>
      <c r="H191" s="230" t="s">
        <v>762</v>
      </c>
      <c r="I191" s="230" t="s">
        <v>704</v>
      </c>
      <c r="J191" s="230"/>
      <c r="K191" s="276"/>
    </row>
    <row r="192" spans="2:11" s="1" customFormat="1" ht="15" customHeight="1">
      <c r="B192" s="253"/>
      <c r="C192" s="289" t="s">
        <v>763</v>
      </c>
      <c r="D192" s="230"/>
      <c r="E192" s="230"/>
      <c r="F192" s="251" t="s">
        <v>669</v>
      </c>
      <c r="G192" s="230"/>
      <c r="H192" s="230" t="s">
        <v>764</v>
      </c>
      <c r="I192" s="230" t="s">
        <v>704</v>
      </c>
      <c r="J192" s="230"/>
      <c r="K192" s="276"/>
    </row>
    <row r="193" spans="2:11" s="1" customFormat="1" ht="15" customHeight="1">
      <c r="B193" s="253"/>
      <c r="C193" s="289" t="s">
        <v>765</v>
      </c>
      <c r="D193" s="230"/>
      <c r="E193" s="230"/>
      <c r="F193" s="251" t="s">
        <v>675</v>
      </c>
      <c r="G193" s="230"/>
      <c r="H193" s="230" t="s">
        <v>766</v>
      </c>
      <c r="I193" s="230" t="s">
        <v>704</v>
      </c>
      <c r="J193" s="230"/>
      <c r="K193" s="276"/>
    </row>
    <row r="194" spans="2:11" s="1" customFormat="1" ht="15" customHeight="1">
      <c r="B194" s="282"/>
      <c r="C194" s="291"/>
      <c r="D194" s="262"/>
      <c r="E194" s="262"/>
      <c r="F194" s="262"/>
      <c r="G194" s="262"/>
      <c r="H194" s="262"/>
      <c r="I194" s="262"/>
      <c r="J194" s="262"/>
      <c r="K194" s="283"/>
    </row>
    <row r="195" spans="2:11" s="1" customFormat="1" ht="18.75" customHeight="1">
      <c r="B195" s="264"/>
      <c r="C195" s="274"/>
      <c r="D195" s="274"/>
      <c r="E195" s="274"/>
      <c r="F195" s="284"/>
      <c r="G195" s="274"/>
      <c r="H195" s="274"/>
      <c r="I195" s="274"/>
      <c r="J195" s="274"/>
      <c r="K195" s="264"/>
    </row>
    <row r="196" spans="2:11" s="1" customFormat="1" ht="18.75" customHeight="1">
      <c r="B196" s="264"/>
      <c r="C196" s="274"/>
      <c r="D196" s="274"/>
      <c r="E196" s="274"/>
      <c r="F196" s="284"/>
      <c r="G196" s="274"/>
      <c r="H196" s="274"/>
      <c r="I196" s="274"/>
      <c r="J196" s="274"/>
      <c r="K196" s="264"/>
    </row>
    <row r="197" spans="2:11" s="1" customFormat="1" ht="18.75" customHeight="1">
      <c r="B197" s="237"/>
      <c r="C197" s="237"/>
      <c r="D197" s="237"/>
      <c r="E197" s="237"/>
      <c r="F197" s="237"/>
      <c r="G197" s="237"/>
      <c r="H197" s="237"/>
      <c r="I197" s="237"/>
      <c r="J197" s="237"/>
      <c r="K197" s="237"/>
    </row>
    <row r="198" spans="2:11" s="1" customFormat="1" ht="13.5">
      <c r="B198" s="219"/>
      <c r="C198" s="220"/>
      <c r="D198" s="220"/>
      <c r="E198" s="220"/>
      <c r="F198" s="220"/>
      <c r="G198" s="220"/>
      <c r="H198" s="220"/>
      <c r="I198" s="220"/>
      <c r="J198" s="220"/>
      <c r="K198" s="221"/>
    </row>
    <row r="199" spans="2:11" s="1" customFormat="1" ht="21">
      <c r="B199" s="222"/>
      <c r="C199" s="350" t="s">
        <v>767</v>
      </c>
      <c r="D199" s="350"/>
      <c r="E199" s="350"/>
      <c r="F199" s="350"/>
      <c r="G199" s="350"/>
      <c r="H199" s="350"/>
      <c r="I199" s="350"/>
      <c r="J199" s="350"/>
      <c r="K199" s="223"/>
    </row>
    <row r="200" spans="2:11" s="1" customFormat="1" ht="25.5" customHeight="1">
      <c r="B200" s="222"/>
      <c r="C200" s="292" t="s">
        <v>768</v>
      </c>
      <c r="D200" s="292"/>
      <c r="E200" s="292"/>
      <c r="F200" s="292" t="s">
        <v>769</v>
      </c>
      <c r="G200" s="293"/>
      <c r="H200" s="351" t="s">
        <v>770</v>
      </c>
      <c r="I200" s="351"/>
      <c r="J200" s="351"/>
      <c r="K200" s="223"/>
    </row>
    <row r="201" spans="2:11" s="1" customFormat="1" ht="5.25" customHeight="1">
      <c r="B201" s="253"/>
      <c r="C201" s="248"/>
      <c r="D201" s="248"/>
      <c r="E201" s="248"/>
      <c r="F201" s="248"/>
      <c r="G201" s="274"/>
      <c r="H201" s="248"/>
      <c r="I201" s="248"/>
      <c r="J201" s="248"/>
      <c r="K201" s="276"/>
    </row>
    <row r="202" spans="2:11" s="1" customFormat="1" ht="15" customHeight="1">
      <c r="B202" s="253"/>
      <c r="C202" s="230" t="s">
        <v>760</v>
      </c>
      <c r="D202" s="230"/>
      <c r="E202" s="230"/>
      <c r="F202" s="251" t="s">
        <v>42</v>
      </c>
      <c r="G202" s="230"/>
      <c r="H202" s="352" t="s">
        <v>771</v>
      </c>
      <c r="I202" s="352"/>
      <c r="J202" s="352"/>
      <c r="K202" s="276"/>
    </row>
    <row r="203" spans="2:11" s="1" customFormat="1" ht="15" customHeight="1">
      <c r="B203" s="253"/>
      <c r="C203" s="230"/>
      <c r="D203" s="230"/>
      <c r="E203" s="230"/>
      <c r="F203" s="251" t="s">
        <v>43</v>
      </c>
      <c r="G203" s="230"/>
      <c r="H203" s="352" t="s">
        <v>772</v>
      </c>
      <c r="I203" s="352"/>
      <c r="J203" s="352"/>
      <c r="K203" s="276"/>
    </row>
    <row r="204" spans="2:11" s="1" customFormat="1" ht="15" customHeight="1">
      <c r="B204" s="253"/>
      <c r="C204" s="230"/>
      <c r="D204" s="230"/>
      <c r="E204" s="230"/>
      <c r="F204" s="251" t="s">
        <v>46</v>
      </c>
      <c r="G204" s="230"/>
      <c r="H204" s="352" t="s">
        <v>773</v>
      </c>
      <c r="I204" s="352"/>
      <c r="J204" s="352"/>
      <c r="K204" s="276"/>
    </row>
    <row r="205" spans="2:11" s="1" customFormat="1" ht="15" customHeight="1">
      <c r="B205" s="253"/>
      <c r="C205" s="230"/>
      <c r="D205" s="230"/>
      <c r="E205" s="230"/>
      <c r="F205" s="251" t="s">
        <v>44</v>
      </c>
      <c r="G205" s="230"/>
      <c r="H205" s="352" t="s">
        <v>774</v>
      </c>
      <c r="I205" s="352"/>
      <c r="J205" s="352"/>
      <c r="K205" s="276"/>
    </row>
    <row r="206" spans="2:11" s="1" customFormat="1" ht="15" customHeight="1">
      <c r="B206" s="253"/>
      <c r="C206" s="230"/>
      <c r="D206" s="230"/>
      <c r="E206" s="230"/>
      <c r="F206" s="251" t="s">
        <v>45</v>
      </c>
      <c r="G206" s="230"/>
      <c r="H206" s="352" t="s">
        <v>775</v>
      </c>
      <c r="I206" s="352"/>
      <c r="J206" s="352"/>
      <c r="K206" s="276"/>
    </row>
    <row r="207" spans="2:11" s="1" customFormat="1" ht="15" customHeight="1">
      <c r="B207" s="253"/>
      <c r="C207" s="230"/>
      <c r="D207" s="230"/>
      <c r="E207" s="230"/>
      <c r="F207" s="251"/>
      <c r="G207" s="230"/>
      <c r="H207" s="230"/>
      <c r="I207" s="230"/>
      <c r="J207" s="230"/>
      <c r="K207" s="276"/>
    </row>
    <row r="208" spans="2:11" s="1" customFormat="1" ht="15" customHeight="1">
      <c r="B208" s="253"/>
      <c r="C208" s="230" t="s">
        <v>716</v>
      </c>
      <c r="D208" s="230"/>
      <c r="E208" s="230"/>
      <c r="F208" s="251" t="s">
        <v>78</v>
      </c>
      <c r="G208" s="230"/>
      <c r="H208" s="352" t="s">
        <v>776</v>
      </c>
      <c r="I208" s="352"/>
      <c r="J208" s="352"/>
      <c r="K208" s="276"/>
    </row>
    <row r="209" spans="2:11" s="1" customFormat="1" ht="15" customHeight="1">
      <c r="B209" s="253"/>
      <c r="C209" s="230"/>
      <c r="D209" s="230"/>
      <c r="E209" s="230"/>
      <c r="F209" s="251" t="s">
        <v>613</v>
      </c>
      <c r="G209" s="230"/>
      <c r="H209" s="352" t="s">
        <v>614</v>
      </c>
      <c r="I209" s="352"/>
      <c r="J209" s="352"/>
      <c r="K209" s="276"/>
    </row>
    <row r="210" spans="2:11" s="1" customFormat="1" ht="15" customHeight="1">
      <c r="B210" s="253"/>
      <c r="C210" s="230"/>
      <c r="D210" s="230"/>
      <c r="E210" s="230"/>
      <c r="F210" s="251" t="s">
        <v>611</v>
      </c>
      <c r="G210" s="230"/>
      <c r="H210" s="352" t="s">
        <v>777</v>
      </c>
      <c r="I210" s="352"/>
      <c r="J210" s="352"/>
      <c r="K210" s="276"/>
    </row>
    <row r="211" spans="2:11" s="1" customFormat="1" ht="15" customHeight="1">
      <c r="B211" s="294"/>
      <c r="C211" s="230"/>
      <c r="D211" s="230"/>
      <c r="E211" s="230"/>
      <c r="F211" s="251" t="s">
        <v>83</v>
      </c>
      <c r="G211" s="289"/>
      <c r="H211" s="353" t="s">
        <v>84</v>
      </c>
      <c r="I211" s="353"/>
      <c r="J211" s="353"/>
      <c r="K211" s="295"/>
    </row>
    <row r="212" spans="2:11" s="1" customFormat="1" ht="15" customHeight="1">
      <c r="B212" s="294"/>
      <c r="C212" s="230"/>
      <c r="D212" s="230"/>
      <c r="E212" s="230"/>
      <c r="F212" s="251" t="s">
        <v>615</v>
      </c>
      <c r="G212" s="289"/>
      <c r="H212" s="353" t="s">
        <v>569</v>
      </c>
      <c r="I212" s="353"/>
      <c r="J212" s="353"/>
      <c r="K212" s="295"/>
    </row>
    <row r="213" spans="2:11" s="1" customFormat="1" ht="15" customHeight="1">
      <c r="B213" s="294"/>
      <c r="C213" s="230"/>
      <c r="D213" s="230"/>
      <c r="E213" s="230"/>
      <c r="F213" s="251"/>
      <c r="G213" s="289"/>
      <c r="H213" s="280"/>
      <c r="I213" s="280"/>
      <c r="J213" s="280"/>
      <c r="K213" s="295"/>
    </row>
    <row r="214" spans="2:11" s="1" customFormat="1" ht="15" customHeight="1">
      <c r="B214" s="294"/>
      <c r="C214" s="230" t="s">
        <v>740</v>
      </c>
      <c r="D214" s="230"/>
      <c r="E214" s="230"/>
      <c r="F214" s="251">
        <v>1</v>
      </c>
      <c r="G214" s="289"/>
      <c r="H214" s="353" t="s">
        <v>778</v>
      </c>
      <c r="I214" s="353"/>
      <c r="J214" s="353"/>
      <c r="K214" s="295"/>
    </row>
    <row r="215" spans="2:11" s="1" customFormat="1" ht="15" customHeight="1">
      <c r="B215" s="294"/>
      <c r="C215" s="230"/>
      <c r="D215" s="230"/>
      <c r="E215" s="230"/>
      <c r="F215" s="251">
        <v>2</v>
      </c>
      <c r="G215" s="289"/>
      <c r="H215" s="353" t="s">
        <v>779</v>
      </c>
      <c r="I215" s="353"/>
      <c r="J215" s="353"/>
      <c r="K215" s="295"/>
    </row>
    <row r="216" spans="2:11" s="1" customFormat="1" ht="15" customHeight="1">
      <c r="B216" s="294"/>
      <c r="C216" s="230"/>
      <c r="D216" s="230"/>
      <c r="E216" s="230"/>
      <c r="F216" s="251">
        <v>3</v>
      </c>
      <c r="G216" s="289"/>
      <c r="H216" s="353" t="s">
        <v>780</v>
      </c>
      <c r="I216" s="353"/>
      <c r="J216" s="353"/>
      <c r="K216" s="295"/>
    </row>
    <row r="217" spans="2:11" s="1" customFormat="1" ht="15" customHeight="1">
      <c r="B217" s="294"/>
      <c r="C217" s="230"/>
      <c r="D217" s="230"/>
      <c r="E217" s="230"/>
      <c r="F217" s="251">
        <v>4</v>
      </c>
      <c r="G217" s="289"/>
      <c r="H217" s="353" t="s">
        <v>781</v>
      </c>
      <c r="I217" s="353"/>
      <c r="J217" s="353"/>
      <c r="K217" s="295"/>
    </row>
    <row r="218" spans="2:11" s="1" customFormat="1" ht="12.75" customHeight="1">
      <c r="B218" s="296"/>
      <c r="C218" s="297"/>
      <c r="D218" s="297"/>
      <c r="E218" s="297"/>
      <c r="F218" s="297"/>
      <c r="G218" s="297"/>
      <c r="H218" s="297"/>
      <c r="I218" s="297"/>
      <c r="J218" s="297"/>
      <c r="K218" s="29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072243BBD15B419DFA6DB318EA4619" ma:contentTypeVersion="17" ma:contentTypeDescription="Vytvoří nový dokument" ma:contentTypeScope="" ma:versionID="72dbe626b4aff30de33e221ac963fb70">
  <xsd:schema xmlns:xsd="http://www.w3.org/2001/XMLSchema" xmlns:xs="http://www.w3.org/2001/XMLSchema" xmlns:p="http://schemas.microsoft.com/office/2006/metadata/properties" xmlns:ns1="http://schemas.microsoft.com/sharepoint/v3" xmlns:ns2="76ac09c3-4060-4832-9b3c-cf864eb6295d" xmlns:ns3="bfcce5ea-2c06-460a-8f42-937bb651c2ea" targetNamespace="http://schemas.microsoft.com/office/2006/metadata/properties" ma:root="true" ma:fieldsID="516ec0dccc98ff6053e736047deffef0" ns1:_="" ns2:_="" ns3:_="">
    <xsd:import namespace="http://schemas.microsoft.com/sharepoint/v3"/>
    <xsd:import namespace="76ac09c3-4060-4832-9b3c-cf864eb6295d"/>
    <xsd:import namespace="bfcce5ea-2c06-460a-8f42-937bb651c2e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ac09c3-4060-4832-9b3c-cf864eb629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9682d76-9388-4df6-af13-128b08790789}" ma:internalName="TaxCatchAll" ma:showField="CatchAllData" ma:web="76ac09c3-4060-4832-9b3c-cf864eb629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cce5ea-2c06-460a-8f42-937bb651c2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76ac09c3-4060-4832-9b3c-cf864eb6295d" xsi:nil="true"/>
    <lcf76f155ced4ddcb4097134ff3c332f xmlns="bfcce5ea-2c06-460a-8f42-937bb651c2e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2B4AB75-BA96-4C27-B6E7-89D718AE113B}"/>
</file>

<file path=customXml/itemProps2.xml><?xml version="1.0" encoding="utf-8"?>
<ds:datastoreItem xmlns:ds="http://schemas.openxmlformats.org/officeDocument/2006/customXml" ds:itemID="{F9391D05-01A1-49A3-B0BF-03CBAA51C899}"/>
</file>

<file path=customXml/itemProps3.xml><?xml version="1.0" encoding="utf-8"?>
<ds:datastoreItem xmlns:ds="http://schemas.openxmlformats.org/officeDocument/2006/customXml" ds:itemID="{5A4980BE-C3DD-4D1F-AC33-ABBD515180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SO-101 - Cesta HPC2R - Cech</vt:lpstr>
      <vt:lpstr>VON - Vedlejší a ostatní ...</vt:lpstr>
      <vt:lpstr>Pokyny pro vyplnění</vt:lpstr>
      <vt:lpstr>'Rekapitulace stavby'!Názvy_tisku</vt:lpstr>
      <vt:lpstr>'SO-101 - Cesta HPC2R - Cech'!Názvy_tisku</vt:lpstr>
      <vt:lpstr>'VON - Vedlejší a ostatní ...'!Názvy_tisku</vt:lpstr>
      <vt:lpstr>'Pokyny pro vyplnění'!Oblast_tisku</vt:lpstr>
      <vt:lpstr>'Rekapitulace stavby'!Oblast_tisku</vt:lpstr>
      <vt:lpstr>'SO-101 - Cesta HPC2R - Cech'!Oblast_tisku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2023-05-26T11:26:44Z</dcterms:created>
  <dcterms:modified xsi:type="dcterms:W3CDTF">2023-05-26T11:28:10Z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0x01010057072243BBD15B419DFA6DB318EA4619</vt:lpwstr>
  </property>
</Properties>
</file>