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NB\Documents\2022\22048 Regina\Rozpočty 08-24\"/>
    </mc:Choice>
  </mc:AlternateContent>
  <bookViews>
    <workbookView xWindow="0" yWindow="0" windowWidth="0" windowHeight="0"/>
  </bookViews>
  <sheets>
    <sheet name="Rekapitulace stavby" sheetId="1" r:id="rId1"/>
    <sheet name="SO 001.1 - Všeobecné polo..." sheetId="2" r:id="rId2"/>
    <sheet name="SO 001.2 - Všeobecné polo..." sheetId="3" r:id="rId3"/>
    <sheet name="SO 002 - Demolice mostku" sheetId="4" r:id="rId4"/>
    <sheet name="SO 101.1 - Polní cesta HC..." sheetId="5" r:id="rId5"/>
    <sheet name="SO 101.2 - Polní cesta HC..." sheetId="6" r:id="rId6"/>
    <sheet name="SO 201 - Mostek M1" sheetId="7" r:id="rId7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'SO 001.1 - Všeobecné polo...'!$C$120:$K$131</definedName>
    <definedName name="_xlnm.Print_Area" localSheetId="1">'SO 001.1 - Všeobecné polo...'!$C$4:$J$76,'SO 001.1 - Všeobecné polo...'!$C$82:$J$100,'SO 001.1 - Všeobecné polo...'!$C$106:$K$131</definedName>
    <definedName name="_xlnm.Print_Titles" localSheetId="1">'SO 001.1 - Všeobecné polo...'!$120:$120</definedName>
    <definedName name="_xlnm._FilterDatabase" localSheetId="2" hidden="1">'SO 001.2 - Všeobecné polo...'!$C$120:$K$131</definedName>
    <definedName name="_xlnm.Print_Area" localSheetId="2">'SO 001.2 - Všeobecné polo...'!$C$4:$J$76,'SO 001.2 - Všeobecné polo...'!$C$82:$J$100,'SO 001.2 - Všeobecné polo...'!$C$106:$K$131</definedName>
    <definedName name="_xlnm.Print_Titles" localSheetId="2">'SO 001.2 - Všeobecné polo...'!$120:$120</definedName>
    <definedName name="_xlnm._FilterDatabase" localSheetId="3" hidden="1">'SO 002 - Demolice mostku'!$C$118:$K$136</definedName>
    <definedName name="_xlnm.Print_Area" localSheetId="3">'SO 002 - Demolice mostku'!$C$4:$J$76,'SO 002 - Demolice mostku'!$C$82:$J$100,'SO 002 - Demolice mostku'!$C$106:$K$136</definedName>
    <definedName name="_xlnm.Print_Titles" localSheetId="3">'SO 002 - Demolice mostku'!$118:$118</definedName>
    <definedName name="_xlnm._FilterDatabase" localSheetId="4" hidden="1">'SO 101.1 - Polní cesta HC...'!$C$126:$K$293</definedName>
    <definedName name="_xlnm.Print_Area" localSheetId="4">'SO 101.1 - Polní cesta HC...'!$C$4:$J$76,'SO 101.1 - Polní cesta HC...'!$C$82:$J$106,'SO 101.1 - Polní cesta HC...'!$C$112:$K$293</definedName>
    <definedName name="_xlnm.Print_Titles" localSheetId="4">'SO 101.1 - Polní cesta HC...'!$126:$126</definedName>
    <definedName name="_xlnm._FilterDatabase" localSheetId="5" hidden="1">'SO 101.2 - Polní cesta HC...'!$C$126:$K$249</definedName>
    <definedName name="_xlnm.Print_Area" localSheetId="5">'SO 101.2 - Polní cesta HC...'!$C$4:$J$76,'SO 101.2 - Polní cesta HC...'!$C$82:$J$106,'SO 101.2 - Polní cesta HC...'!$C$112:$K$249</definedName>
    <definedName name="_xlnm.Print_Titles" localSheetId="5">'SO 101.2 - Polní cesta HC...'!$126:$126</definedName>
    <definedName name="_xlnm._FilterDatabase" localSheetId="6" hidden="1">'SO 201 - Mostek M1'!$C$125:$K$250</definedName>
    <definedName name="_xlnm.Print_Area" localSheetId="6">'SO 201 - Mostek M1'!$C$4:$J$76,'SO 201 - Mostek M1'!$C$82:$J$107,'SO 201 - Mostek M1'!$C$113:$K$250</definedName>
    <definedName name="_xlnm.Print_Titles" localSheetId="6">'SO 201 - Mostek M1'!$125:$125</definedName>
  </definedNames>
  <calcPr/>
</workbook>
</file>

<file path=xl/calcChain.xml><?xml version="1.0" encoding="utf-8"?>
<calcChain xmlns="http://schemas.openxmlformats.org/spreadsheetml/2006/main">
  <c i="7" l="1" r="P163"/>
  <c r="J37"/>
  <c r="J36"/>
  <c i="1" r="AY102"/>
  <c i="7" r="J35"/>
  <c i="1" r="AX102"/>
  <c i="7" r="BI250"/>
  <c r="BH250"/>
  <c r="BG250"/>
  <c r="BF250"/>
  <c r="T250"/>
  <c r="R250"/>
  <c r="P250"/>
  <c r="BI248"/>
  <c r="BH248"/>
  <c r="BG248"/>
  <c r="BF248"/>
  <c r="T248"/>
  <c r="R248"/>
  <c r="P248"/>
  <c r="BI245"/>
  <c r="BH245"/>
  <c r="BG245"/>
  <c r="BF245"/>
  <c r="T245"/>
  <c r="R245"/>
  <c r="P245"/>
  <c r="BI243"/>
  <c r="BH243"/>
  <c r="BG243"/>
  <c r="BF243"/>
  <c r="T243"/>
  <c r="R243"/>
  <c r="P243"/>
  <c r="BI240"/>
  <c r="BH240"/>
  <c r="BG240"/>
  <c r="BF240"/>
  <c r="T240"/>
  <c r="R240"/>
  <c r="P240"/>
  <c r="BI238"/>
  <c r="BH238"/>
  <c r="BG238"/>
  <c r="BF238"/>
  <c r="T238"/>
  <c r="R238"/>
  <c r="P238"/>
  <c r="BI233"/>
  <c r="BH233"/>
  <c r="BG233"/>
  <c r="BF233"/>
  <c r="T233"/>
  <c r="R233"/>
  <c r="P233"/>
  <c r="BI231"/>
  <c r="BH231"/>
  <c r="BG231"/>
  <c r="BF231"/>
  <c r="T231"/>
  <c r="R231"/>
  <c r="P231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T213"/>
  <c r="R214"/>
  <c r="R213"/>
  <c r="P214"/>
  <c r="P213"/>
  <c r="BI210"/>
  <c r="BH210"/>
  <c r="BG210"/>
  <c r="BF210"/>
  <c r="T210"/>
  <c r="T209"/>
  <c r="R210"/>
  <c r="R209"/>
  <c r="P210"/>
  <c r="P209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7"/>
  <c r="BH197"/>
  <c r="BG197"/>
  <c r="BF197"/>
  <c r="T197"/>
  <c r="T196"/>
  <c r="R197"/>
  <c r="R196"/>
  <c r="P197"/>
  <c r="P196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79"/>
  <c r="BH179"/>
  <c r="BG179"/>
  <c r="BF179"/>
  <c r="T179"/>
  <c r="R179"/>
  <c r="P179"/>
  <c r="BI176"/>
  <c r="BH176"/>
  <c r="BG176"/>
  <c r="BF176"/>
  <c r="T176"/>
  <c r="R176"/>
  <c r="P176"/>
  <c r="BI170"/>
  <c r="BH170"/>
  <c r="BG170"/>
  <c r="BF170"/>
  <c r="T170"/>
  <c r="R170"/>
  <c r="P170"/>
  <c r="BI168"/>
  <c r="BH168"/>
  <c r="BG168"/>
  <c r="BF168"/>
  <c r="T168"/>
  <c r="R168"/>
  <c r="P168"/>
  <c r="BI164"/>
  <c r="BH164"/>
  <c r="BG164"/>
  <c r="BF164"/>
  <c r="T164"/>
  <c r="T163"/>
  <c r="R164"/>
  <c r="R163"/>
  <c r="P164"/>
  <c r="BI160"/>
  <c r="BH160"/>
  <c r="BG160"/>
  <c r="BF160"/>
  <c r="T160"/>
  <c r="R160"/>
  <c r="P160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6"/>
  <c r="BH146"/>
  <c r="BG146"/>
  <c r="BF146"/>
  <c r="T146"/>
  <c r="R146"/>
  <c r="P146"/>
  <c r="BI141"/>
  <c r="BH141"/>
  <c r="BG141"/>
  <c r="BF141"/>
  <c r="T141"/>
  <c r="R141"/>
  <c r="P141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F120"/>
  <c r="E118"/>
  <c r="F89"/>
  <c r="E87"/>
  <c r="J24"/>
  <c r="E24"/>
  <c r="J123"/>
  <c r="J23"/>
  <c r="J21"/>
  <c r="E21"/>
  <c r="J122"/>
  <c r="J20"/>
  <c r="J18"/>
  <c r="E18"/>
  <c r="F92"/>
  <c r="J17"/>
  <c r="J15"/>
  <c r="E15"/>
  <c r="F91"/>
  <c r="J14"/>
  <c r="J12"/>
  <c r="J120"/>
  <c r="E7"/>
  <c r="E116"/>
  <c i="6" r="J39"/>
  <c r="J38"/>
  <c i="1" r="AY101"/>
  <c i="6" r="J37"/>
  <c i="1" r="AX101"/>
  <c i="6" r="BI249"/>
  <c r="BH249"/>
  <c r="BG249"/>
  <c r="BF249"/>
  <c r="T249"/>
  <c r="T248"/>
  <c r="R249"/>
  <c r="R248"/>
  <c r="P249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38"/>
  <c r="BH238"/>
  <c r="BG238"/>
  <c r="BF238"/>
  <c r="T238"/>
  <c r="R238"/>
  <c r="P238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0"/>
  <c r="BH220"/>
  <c r="BG220"/>
  <c r="BF220"/>
  <c r="T220"/>
  <c r="R220"/>
  <c r="P220"/>
  <c r="BI218"/>
  <c r="BH218"/>
  <c r="BG218"/>
  <c r="BF218"/>
  <c r="T218"/>
  <c r="R218"/>
  <c r="P218"/>
  <c r="BI213"/>
  <c r="BH213"/>
  <c r="BG213"/>
  <c r="BF213"/>
  <c r="T213"/>
  <c r="R213"/>
  <c r="P213"/>
  <c r="BI208"/>
  <c r="BH208"/>
  <c r="BG208"/>
  <c r="BF208"/>
  <c r="T208"/>
  <c r="R208"/>
  <c r="P208"/>
  <c r="BI205"/>
  <c r="BH205"/>
  <c r="BG205"/>
  <c r="BF205"/>
  <c r="T205"/>
  <c r="R205"/>
  <c r="P205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7"/>
  <c r="BH157"/>
  <c r="BG157"/>
  <c r="BF157"/>
  <c r="T157"/>
  <c r="R157"/>
  <c r="P157"/>
  <c r="BI154"/>
  <c r="BH154"/>
  <c r="BG154"/>
  <c r="BF154"/>
  <c r="T154"/>
  <c r="R154"/>
  <c r="P154"/>
  <c r="BI149"/>
  <c r="BH149"/>
  <c r="BG149"/>
  <c r="BF149"/>
  <c r="T149"/>
  <c r="R149"/>
  <c r="P149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F121"/>
  <c r="E119"/>
  <c r="F91"/>
  <c r="E89"/>
  <c r="J26"/>
  <c r="E26"/>
  <c r="J94"/>
  <c r="J25"/>
  <c r="J23"/>
  <c r="E23"/>
  <c r="J123"/>
  <c r="J22"/>
  <c r="J20"/>
  <c r="E20"/>
  <c r="F124"/>
  <c r="J19"/>
  <c r="J17"/>
  <c r="E17"/>
  <c r="F93"/>
  <c r="J16"/>
  <c r="J14"/>
  <c r="J121"/>
  <c r="E7"/>
  <c r="E85"/>
  <c i="5" r="J39"/>
  <c r="J38"/>
  <c i="1" r="AY100"/>
  <c i="5" r="J37"/>
  <c i="1" r="AX100"/>
  <c i="5" r="BI293"/>
  <c r="BH293"/>
  <c r="BG293"/>
  <c r="BF293"/>
  <c r="T293"/>
  <c r="T292"/>
  <c r="R293"/>
  <c r="R292"/>
  <c r="P293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2"/>
  <c r="BH282"/>
  <c r="BG282"/>
  <c r="BF282"/>
  <c r="T282"/>
  <c r="R282"/>
  <c r="P282"/>
  <c r="BI277"/>
  <c r="BH277"/>
  <c r="BG277"/>
  <c r="BF277"/>
  <c r="T277"/>
  <c r="R277"/>
  <c r="P277"/>
  <c r="BI275"/>
  <c r="BH275"/>
  <c r="BG275"/>
  <c r="BF275"/>
  <c r="T275"/>
  <c r="R275"/>
  <c r="P275"/>
  <c r="BI272"/>
  <c r="BH272"/>
  <c r="BG272"/>
  <c r="BF272"/>
  <c r="T272"/>
  <c r="R272"/>
  <c r="P272"/>
  <c r="BI271"/>
  <c r="BH271"/>
  <c r="BG271"/>
  <c r="BF271"/>
  <c r="T271"/>
  <c r="R271"/>
  <c r="P271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58"/>
  <c r="BH258"/>
  <c r="BG258"/>
  <c r="BF258"/>
  <c r="T258"/>
  <c r="R258"/>
  <c r="P258"/>
  <c r="BI253"/>
  <c r="BH253"/>
  <c r="BG253"/>
  <c r="BF253"/>
  <c r="T253"/>
  <c r="R253"/>
  <c r="P253"/>
  <c r="BI251"/>
  <c r="BH251"/>
  <c r="BG251"/>
  <c r="BF251"/>
  <c r="T251"/>
  <c r="R251"/>
  <c r="P251"/>
  <c r="BI248"/>
  <c r="BH248"/>
  <c r="BG248"/>
  <c r="BF248"/>
  <c r="T248"/>
  <c r="R248"/>
  <c r="P248"/>
  <c r="BI242"/>
  <c r="BH242"/>
  <c r="BG242"/>
  <c r="BF242"/>
  <c r="T242"/>
  <c r="R242"/>
  <c r="P242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2"/>
  <c r="BH182"/>
  <c r="BG182"/>
  <c r="BF182"/>
  <c r="T182"/>
  <c r="R182"/>
  <c r="P182"/>
  <c r="BI178"/>
  <c r="BH178"/>
  <c r="BG178"/>
  <c r="BF178"/>
  <c r="T178"/>
  <c r="R178"/>
  <c r="P178"/>
  <c r="BI172"/>
  <c r="BH172"/>
  <c r="BG172"/>
  <c r="BF172"/>
  <c r="T172"/>
  <c r="R172"/>
  <c r="P172"/>
  <c r="BI166"/>
  <c r="BH166"/>
  <c r="BG166"/>
  <c r="BF166"/>
  <c r="T166"/>
  <c r="R166"/>
  <c r="P166"/>
  <c r="BI162"/>
  <c r="BH162"/>
  <c r="BG162"/>
  <c r="BF162"/>
  <c r="T162"/>
  <c r="R162"/>
  <c r="P162"/>
  <c r="BI159"/>
  <c r="BH159"/>
  <c r="BG159"/>
  <c r="BF159"/>
  <c r="T159"/>
  <c r="R159"/>
  <c r="P159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F121"/>
  <c r="E119"/>
  <c r="F91"/>
  <c r="E89"/>
  <c r="J26"/>
  <c r="E26"/>
  <c r="J124"/>
  <c r="J25"/>
  <c r="J23"/>
  <c r="E23"/>
  <c r="J93"/>
  <c r="J22"/>
  <c r="J20"/>
  <c r="E20"/>
  <c r="F124"/>
  <c r="J19"/>
  <c r="J17"/>
  <c r="E17"/>
  <c r="F123"/>
  <c r="J16"/>
  <c r="J14"/>
  <c r="J91"/>
  <c r="E7"/>
  <c r="E85"/>
  <c i="4" r="J37"/>
  <c r="J36"/>
  <c i="1" r="AY98"/>
  <c i="4" r="J35"/>
  <c i="1" r="AX98"/>
  <c i="4"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F113"/>
  <c r="E111"/>
  <c r="F89"/>
  <c r="E87"/>
  <c r="J24"/>
  <c r="E24"/>
  <c r="J92"/>
  <c r="J23"/>
  <c r="J21"/>
  <c r="E21"/>
  <c r="J115"/>
  <c r="J20"/>
  <c r="J18"/>
  <c r="E18"/>
  <c r="F116"/>
  <c r="J17"/>
  <c r="J15"/>
  <c r="E15"/>
  <c r="F91"/>
  <c r="J14"/>
  <c r="J12"/>
  <c r="J89"/>
  <c r="E7"/>
  <c r="E85"/>
  <c i="3" r="J39"/>
  <c r="J38"/>
  <c i="1" r="AY97"/>
  <c i="3" r="J37"/>
  <c i="1" r="AX97"/>
  <c i="3"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5"/>
  <c r="E113"/>
  <c r="F91"/>
  <c r="E89"/>
  <c r="J26"/>
  <c r="E26"/>
  <c r="J94"/>
  <c r="J25"/>
  <c r="J23"/>
  <c r="E23"/>
  <c r="J117"/>
  <c r="J22"/>
  <c r="J20"/>
  <c r="E20"/>
  <c r="F94"/>
  <c r="J19"/>
  <c r="J17"/>
  <c r="E17"/>
  <c r="F117"/>
  <c r="J16"/>
  <c r="J14"/>
  <c r="J91"/>
  <c r="E7"/>
  <c r="E109"/>
  <c i="2" r="J39"/>
  <c r="J38"/>
  <c i="1" r="AY96"/>
  <c i="2" r="J37"/>
  <c i="1" r="AX96"/>
  <c i="2"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5"/>
  <c r="E113"/>
  <c r="F91"/>
  <c r="E89"/>
  <c r="J26"/>
  <c r="E26"/>
  <c r="J118"/>
  <c r="J25"/>
  <c r="J23"/>
  <c r="E23"/>
  <c r="J117"/>
  <c r="J22"/>
  <c r="J20"/>
  <c r="E20"/>
  <c r="F94"/>
  <c r="J19"/>
  <c r="J17"/>
  <c r="E17"/>
  <c r="F117"/>
  <c r="J16"/>
  <c r="J14"/>
  <c r="J115"/>
  <c r="E7"/>
  <c r="E85"/>
  <c i="1" r="L90"/>
  <c r="AM90"/>
  <c r="AM89"/>
  <c r="L89"/>
  <c r="AM87"/>
  <c r="L87"/>
  <c r="L85"/>
  <c r="L84"/>
  <c i="2" r="BK130"/>
  <c i="1" r="AS99"/>
  <c i="3" r="BK123"/>
  <c i="4" r="BK125"/>
  <c r="BK135"/>
  <c i="5" r="BK159"/>
  <c r="BK248"/>
  <c r="BK166"/>
  <c r="BK277"/>
  <c r="BK282"/>
  <c r="J200"/>
  <c r="BK242"/>
  <c r="J234"/>
  <c r="J172"/>
  <c i="6" r="J208"/>
  <c r="BK198"/>
  <c r="J244"/>
  <c r="BK195"/>
  <c i="7" r="J191"/>
  <c r="J214"/>
  <c r="J157"/>
  <c r="BK160"/>
  <c r="J160"/>
  <c r="J129"/>
  <c r="BK156"/>
  <c i="2" r="BK128"/>
  <c r="J125"/>
  <c i="3" r="BK126"/>
  <c r="BK127"/>
  <c i="4" r="J122"/>
  <c i="5" r="BK258"/>
  <c r="J265"/>
  <c r="J152"/>
  <c r="BK162"/>
  <c r="J286"/>
  <c r="BK290"/>
  <c r="J275"/>
  <c r="BK275"/>
  <c i="6" r="BK174"/>
  <c r="BK192"/>
  <c r="J213"/>
  <c r="J136"/>
  <c r="BK220"/>
  <c i="7" r="J201"/>
  <c r="BK146"/>
  <c r="BK179"/>
  <c r="BK226"/>
  <c r="BK150"/>
  <c r="BK131"/>
  <c i="2" r="BK124"/>
  <c r="J131"/>
  <c i="3" r="BK124"/>
  <c r="BK125"/>
  <c i="4" r="J132"/>
  <c i="5" r="J220"/>
  <c r="J267"/>
  <c r="BK152"/>
  <c r="BK190"/>
  <c r="J225"/>
  <c r="J237"/>
  <c r="BK202"/>
  <c r="J248"/>
  <c r="J282"/>
  <c r="J134"/>
  <c r="BK253"/>
  <c i="6" r="BK178"/>
  <c r="J220"/>
  <c r="BK182"/>
  <c r="BK130"/>
  <c r="J178"/>
  <c i="7" r="BK136"/>
  <c r="BK194"/>
  <c r="J231"/>
  <c r="BK231"/>
  <c r="J210"/>
  <c r="J164"/>
  <c i="1" r="AS95"/>
  <c i="3" r="BK130"/>
  <c i="4" r="J135"/>
  <c r="BK122"/>
  <c i="5" r="BK146"/>
  <c r="BK231"/>
  <c r="BK263"/>
  <c r="J222"/>
  <c r="BK200"/>
  <c r="BK271"/>
  <c r="J162"/>
  <c r="J263"/>
  <c r="J288"/>
  <c r="J188"/>
  <c r="BK204"/>
  <c i="6" r="BK157"/>
  <c r="J189"/>
  <c r="BK238"/>
  <c r="J246"/>
  <c r="BK227"/>
  <c i="7" r="J224"/>
  <c r="J136"/>
  <c r="J168"/>
  <c r="BK250"/>
  <c r="J226"/>
  <c r="J217"/>
  <c r="BK154"/>
  <c i="2" r="J129"/>
  <c r="BK129"/>
  <c i="3" r="J125"/>
  <c i="4" r="J128"/>
  <c i="5" r="J191"/>
  <c r="J208"/>
  <c r="J138"/>
  <c r="J272"/>
  <c r="J290"/>
  <c r="J149"/>
  <c r="J268"/>
  <c r="BK267"/>
  <c r="BK217"/>
  <c r="BK188"/>
  <c i="6" r="BK167"/>
  <c r="J195"/>
  <c r="J218"/>
  <c r="BK249"/>
  <c r="J242"/>
  <c r="J174"/>
  <c i="7" r="J156"/>
  <c r="BK188"/>
  <c r="BK224"/>
  <c r="BK243"/>
  <c r="J186"/>
  <c r="J176"/>
  <c i="2" r="J127"/>
  <c i="3" r="J123"/>
  <c r="J126"/>
  <c i="4" r="J125"/>
  <c r="J131"/>
  <c i="5" r="BK234"/>
  <c r="J130"/>
  <c r="J141"/>
  <c r="BK134"/>
  <c r="J293"/>
  <c r="BK141"/>
  <c r="J212"/>
  <c r="J159"/>
  <c r="BK237"/>
  <c i="6" r="J154"/>
  <c r="BK218"/>
  <c r="BK186"/>
  <c r="J133"/>
  <c r="BK189"/>
  <c i="7" r="BK197"/>
  <c r="J220"/>
  <c r="BK222"/>
  <c r="J245"/>
  <c r="J248"/>
  <c r="BK207"/>
  <c r="BK204"/>
  <c i="2" r="J123"/>
  <c r="BK126"/>
  <c i="3" r="J131"/>
  <c r="BK128"/>
  <c i="4" r="BK128"/>
  <c i="5" r="J231"/>
  <c r="J262"/>
  <c r="J217"/>
  <c r="J228"/>
  <c r="J166"/>
  <c r="BK172"/>
  <c r="BK251"/>
  <c r="J204"/>
  <c r="BK130"/>
  <c i="6" r="J157"/>
  <c r="J198"/>
  <c r="BK170"/>
  <c r="BK136"/>
  <c r="J230"/>
  <c r="J163"/>
  <c r="J141"/>
  <c i="7" r="BK217"/>
  <c r="BK210"/>
  <c r="J146"/>
  <c r="J131"/>
  <c r="J233"/>
  <c r="J170"/>
  <c r="BK233"/>
  <c r="J152"/>
  <c r="BK186"/>
  <c i="2" r="BK125"/>
  <c r="BK131"/>
  <c i="3" r="J128"/>
  <c r="BK131"/>
  <c i="4" r="J133"/>
  <c r="BK136"/>
  <c i="5" r="BK178"/>
  <c r="J146"/>
  <c r="BK144"/>
  <c r="J190"/>
  <c r="BK288"/>
  <c r="J178"/>
  <c r="BK225"/>
  <c r="BK268"/>
  <c r="BK208"/>
  <c r="BK149"/>
  <c i="6" r="J186"/>
  <c r="BK154"/>
  <c r="J182"/>
  <c i="7" r="BK238"/>
  <c r="BK129"/>
  <c r="BK248"/>
  <c r="J222"/>
  <c r="J204"/>
  <c r="J197"/>
  <c r="J150"/>
  <c i="2" r="J130"/>
  <c r="BK123"/>
  <c i="3" r="J127"/>
  <c r="BK129"/>
  <c i="4" r="BK132"/>
  <c i="5" r="BK222"/>
  <c r="BK272"/>
  <c r="BK182"/>
  <c r="J271"/>
  <c r="BK262"/>
  <c r="J198"/>
  <c r="J202"/>
  <c r="J258"/>
  <c i="6" r="BK233"/>
  <c r="BK165"/>
  <c r="J238"/>
  <c r="J149"/>
  <c r="J170"/>
  <c r="BK141"/>
  <c r="BK139"/>
  <c r="BK246"/>
  <c r="BK244"/>
  <c r="BK242"/>
  <c r="J233"/>
  <c r="BK230"/>
  <c r="J192"/>
  <c r="BK163"/>
  <c r="BK133"/>
  <c r="BK208"/>
  <c r="BK149"/>
  <c r="J130"/>
  <c i="7" r="BK214"/>
  <c r="J207"/>
  <c r="J133"/>
  <c r="J243"/>
  <c r="BK170"/>
  <c r="BK141"/>
  <c r="J154"/>
  <c r="J250"/>
  <c r="BK133"/>
  <c r="BK240"/>
  <c r="BK191"/>
  <c r="J179"/>
  <c i="2" r="J128"/>
  <c r="J124"/>
  <c i="3" r="J124"/>
  <c r="J130"/>
  <c i="4" r="BK131"/>
  <c i="5" r="J182"/>
  <c r="BK198"/>
  <c r="J144"/>
  <c r="J253"/>
  <c r="BK228"/>
  <c r="BK286"/>
  <c r="J266"/>
  <c r="BK293"/>
  <c r="BK186"/>
  <c r="BK266"/>
  <c i="6" r="J227"/>
  <c r="J205"/>
  <c r="J161"/>
  <c r="BK213"/>
  <c r="J165"/>
  <c r="BK205"/>
  <c i="7" r="J188"/>
  <c r="BK152"/>
  <c r="J238"/>
  <c r="BK245"/>
  <c r="BK201"/>
  <c r="J194"/>
  <c r="BK220"/>
  <c i="2" r="BK127"/>
  <c r="J126"/>
  <c i="3" r="J129"/>
  <c i="4" r="BK133"/>
  <c r="J136"/>
  <c i="5" r="BK220"/>
  <c r="BK191"/>
  <c r="J251"/>
  <c r="BK138"/>
  <c r="J242"/>
  <c r="BK265"/>
  <c r="J277"/>
  <c r="BK212"/>
  <c r="J186"/>
  <c i="6" r="BK161"/>
  <c r="J139"/>
  <c r="J167"/>
  <c r="J249"/>
  <c i="7" r="J240"/>
  <c r="BK176"/>
  <c r="J141"/>
  <c r="BK164"/>
  <c r="BK168"/>
  <c r="BK157"/>
  <c i="4" l="1" r="BK121"/>
  <c i="5" r="P216"/>
  <c i="6" r="R185"/>
  <c i="2" r="BK122"/>
  <c r="J122"/>
  <c r="J99"/>
  <c i="5" r="T129"/>
  <c r="P207"/>
  <c r="R281"/>
  <c i="6" r="P129"/>
  <c r="BK237"/>
  <c r="J237"/>
  <c r="J104"/>
  <c i="3" r="T122"/>
  <c r="T121"/>
  <c i="4" r="BK130"/>
  <c r="J130"/>
  <c r="J99"/>
  <c i="5" r="R247"/>
  <c i="6" r="R129"/>
  <c r="BK229"/>
  <c r="J229"/>
  <c r="J103"/>
  <c i="2" r="R122"/>
  <c r="R121"/>
  <c i="5" r="R216"/>
  <c i="6" r="R173"/>
  <c r="R229"/>
  <c i="7" r="R128"/>
  <c i="5" r="T216"/>
  <c i="2" r="T122"/>
  <c r="T121"/>
  <c i="3" r="R122"/>
  <c r="R121"/>
  <c i="4" r="P130"/>
  <c i="5" r="T247"/>
  <c i="6" r="P185"/>
  <c i="7" r="P128"/>
  <c i="4" r="P121"/>
  <c r="P120"/>
  <c r="P119"/>
  <c i="1" r="AU98"/>
  <c i="5" r="P247"/>
  <c i="6" r="T185"/>
  <c i="7" r="BK167"/>
  <c r="J167"/>
  <c r="J100"/>
  <c i="2" r="P122"/>
  <c r="P121"/>
  <c i="1" r="AU96"/>
  <c i="4" r="T130"/>
  <c i="5" r="BK129"/>
  <c r="J129"/>
  <c r="J100"/>
  <c r="BK207"/>
  <c r="J207"/>
  <c r="J101"/>
  <c r="T281"/>
  <c i="6" r="P173"/>
  <c r="R237"/>
  <c i="7" r="P167"/>
  <c i="4" r="R130"/>
  <c i="5" r="R129"/>
  <c r="T207"/>
  <c r="P281"/>
  <c i="6" r="T129"/>
  <c r="T229"/>
  <c i="7" r="BK200"/>
  <c r="J200"/>
  <c r="J102"/>
  <c i="3" r="BK122"/>
  <c r="J122"/>
  <c r="J99"/>
  <c i="4" r="R121"/>
  <c r="R120"/>
  <c r="R119"/>
  <c i="5" r="BK247"/>
  <c r="J247"/>
  <c r="J103"/>
  <c i="6" r="BK173"/>
  <c r="J173"/>
  <c r="J101"/>
  <c r="P229"/>
  <c i="7" r="T128"/>
  <c r="R200"/>
  <c r="P216"/>
  <c r="P215"/>
  <c i="4" r="T121"/>
  <c r="T120"/>
  <c r="T119"/>
  <c i="5" r="BK216"/>
  <c r="J216"/>
  <c r="J102"/>
  <c i="6" r="BK129"/>
  <c r="T173"/>
  <c r="T237"/>
  <c i="7" r="BK128"/>
  <c r="J128"/>
  <c r="J98"/>
  <c r="R167"/>
  <c r="P200"/>
  <c r="R216"/>
  <c r="R215"/>
  <c i="3" r="P122"/>
  <c r="P121"/>
  <c i="1" r="AU97"/>
  <c i="5" r="P129"/>
  <c r="P128"/>
  <c r="P127"/>
  <c i="1" r="AU100"/>
  <c i="5" r="R207"/>
  <c r="BK281"/>
  <c r="J281"/>
  <c r="J104"/>
  <c i="6" r="BK185"/>
  <c r="J185"/>
  <c r="J102"/>
  <c r="P237"/>
  <c i="7" r="T167"/>
  <c r="T200"/>
  <c r="BK216"/>
  <c r="J216"/>
  <c r="J106"/>
  <c r="T216"/>
  <c r="T215"/>
  <c r="BK163"/>
  <c r="J163"/>
  <c r="J99"/>
  <c i="5" r="BK292"/>
  <c r="J292"/>
  <c r="J105"/>
  <c i="6" r="BK248"/>
  <c r="J248"/>
  <c r="J105"/>
  <c i="7" r="BK196"/>
  <c r="J196"/>
  <c r="J101"/>
  <c r="BK209"/>
  <c r="J209"/>
  <c r="J103"/>
  <c r="BK213"/>
  <c r="J213"/>
  <c r="J104"/>
  <c r="E85"/>
  <c r="F122"/>
  <c r="BE150"/>
  <c r="BE220"/>
  <c r="BE233"/>
  <c r="J89"/>
  <c r="BE129"/>
  <c r="BE164"/>
  <c r="BE210"/>
  <c r="BE231"/>
  <c r="BE245"/>
  <c r="BE248"/>
  <c r="BE131"/>
  <c r="BE168"/>
  <c r="BE186"/>
  <c r="BE222"/>
  <c r="BE238"/>
  <c r="BE250"/>
  <c r="J92"/>
  <c r="BE240"/>
  <c r="BE146"/>
  <c r="BE152"/>
  <c r="BE160"/>
  <c r="BE201"/>
  <c r="BE217"/>
  <c i="6" r="J129"/>
  <c r="J100"/>
  <c i="7" r="BE141"/>
  <c r="BE154"/>
  <c r="BE194"/>
  <c r="BE207"/>
  <c r="BE226"/>
  <c r="BE133"/>
  <c r="BE157"/>
  <c r="BE188"/>
  <c r="BE224"/>
  <c r="J91"/>
  <c r="BE176"/>
  <c r="BE191"/>
  <c r="BE197"/>
  <c r="BE156"/>
  <c r="F123"/>
  <c r="BE179"/>
  <c r="BE204"/>
  <c r="BE214"/>
  <c r="BE136"/>
  <c r="BE170"/>
  <c r="BE243"/>
  <c i="6" r="J93"/>
  <c r="BE174"/>
  <c r="BE189"/>
  <c r="BE213"/>
  <c r="J124"/>
  <c r="J91"/>
  <c r="BE133"/>
  <c r="BE149"/>
  <c r="BE218"/>
  <c r="BE244"/>
  <c r="F123"/>
  <c r="BE165"/>
  <c r="BE230"/>
  <c r="BE238"/>
  <c r="BE246"/>
  <c r="BE249"/>
  <c r="E115"/>
  <c r="BE154"/>
  <c r="BE178"/>
  <c r="BE220"/>
  <c r="BE233"/>
  <c r="BE242"/>
  <c r="F94"/>
  <c r="BE161"/>
  <c r="BE227"/>
  <c i="5" r="BK128"/>
  <c r="J128"/>
  <c r="J99"/>
  <c i="6" r="BE130"/>
  <c r="BE157"/>
  <c r="BE192"/>
  <c r="BE205"/>
  <c r="BE141"/>
  <c r="BE167"/>
  <c r="BE195"/>
  <c r="BE139"/>
  <c r="BE170"/>
  <c r="BE163"/>
  <c r="BE208"/>
  <c r="BE136"/>
  <c r="BE182"/>
  <c r="BE186"/>
  <c r="BE198"/>
  <c i="5" r="F93"/>
  <c r="BE190"/>
  <c r="BE262"/>
  <c r="J94"/>
  <c r="BE138"/>
  <c r="BE228"/>
  <c r="BE237"/>
  <c r="BE277"/>
  <c r="BE282"/>
  <c i="4" r="J121"/>
  <c r="J98"/>
  <c i="5" r="E115"/>
  <c r="BE162"/>
  <c r="BE172"/>
  <c r="BE144"/>
  <c r="BE202"/>
  <c r="BE231"/>
  <c r="BE263"/>
  <c r="BE275"/>
  <c r="BE286"/>
  <c r="BE288"/>
  <c r="BE290"/>
  <c r="J123"/>
  <c r="BE146"/>
  <c r="BE188"/>
  <c r="BE220"/>
  <c r="BE225"/>
  <c r="BE251"/>
  <c r="J121"/>
  <c r="BE130"/>
  <c r="BE182"/>
  <c r="BE191"/>
  <c r="BE217"/>
  <c r="BE222"/>
  <c r="BE266"/>
  <c r="BE293"/>
  <c r="BE141"/>
  <c r="BE204"/>
  <c r="BE242"/>
  <c r="BE258"/>
  <c r="BE265"/>
  <c r="BE267"/>
  <c r="BE272"/>
  <c r="BE186"/>
  <c r="BE198"/>
  <c r="BE208"/>
  <c r="BE271"/>
  <c r="F94"/>
  <c r="BE134"/>
  <c r="BE159"/>
  <c r="BE166"/>
  <c r="BE152"/>
  <c r="BE178"/>
  <c r="BE200"/>
  <c r="BE149"/>
  <c r="BE212"/>
  <c r="BE234"/>
  <c r="BE248"/>
  <c r="BE253"/>
  <c r="BE268"/>
  <c i="4" r="F92"/>
  <c r="F115"/>
  <c r="BE131"/>
  <c r="J91"/>
  <c r="J113"/>
  <c i="3" r="BK121"/>
  <c r="J121"/>
  <c r="J98"/>
  <c i="4" r="J116"/>
  <c r="BE132"/>
  <c r="BE133"/>
  <c r="E109"/>
  <c r="BE128"/>
  <c r="BE135"/>
  <c r="BE122"/>
  <c r="BE136"/>
  <c r="BE125"/>
  <c i="3" r="F118"/>
  <c r="E85"/>
  <c r="BE130"/>
  <c r="F93"/>
  <c r="J118"/>
  <c i="2" r="BK121"/>
  <c r="J121"/>
  <c r="J98"/>
  <c i="3" r="BE127"/>
  <c r="J93"/>
  <c r="BE129"/>
  <c r="BE123"/>
  <c r="J115"/>
  <c r="BE124"/>
  <c r="BE125"/>
  <c r="BE126"/>
  <c r="BE131"/>
  <c r="BE128"/>
  <c i="2" r="J94"/>
  <c r="F118"/>
  <c r="BE131"/>
  <c r="BE123"/>
  <c r="BE129"/>
  <c r="E109"/>
  <c r="BE130"/>
  <c r="BE126"/>
  <c r="BE125"/>
  <c r="J91"/>
  <c r="J93"/>
  <c r="BE124"/>
  <c r="BE127"/>
  <c r="F93"/>
  <c r="BE128"/>
  <c i="3" r="F38"/>
  <c i="1" r="BC97"/>
  <c i="5" r="F36"/>
  <c i="1" r="BA100"/>
  <c i="2" r="F36"/>
  <c i="1" r="BA96"/>
  <c i="6" r="F36"/>
  <c i="1" r="BA101"/>
  <c i="7" r="J34"/>
  <c i="1" r="AW102"/>
  <c i="2" r="F39"/>
  <c i="1" r="BD96"/>
  <c i="4" r="J34"/>
  <c i="1" r="AW98"/>
  <c i="6" r="F37"/>
  <c i="1" r="BB101"/>
  <c i="3" r="F39"/>
  <c i="1" r="BD97"/>
  <c i="5" r="F37"/>
  <c i="1" r="BB100"/>
  <c i="2" r="F37"/>
  <c i="1" r="BB96"/>
  <c i="4" r="F37"/>
  <c i="1" r="BD98"/>
  <c i="7" r="F34"/>
  <c i="1" r="BA102"/>
  <c r="AS94"/>
  <c i="4" r="F34"/>
  <c i="1" r="BA98"/>
  <c i="6" r="F38"/>
  <c i="1" r="BC101"/>
  <c i="2" r="F38"/>
  <c i="1" r="BC96"/>
  <c i="4" r="F35"/>
  <c i="1" r="BB98"/>
  <c i="7" r="F36"/>
  <c i="1" r="BC102"/>
  <c i="3" r="F36"/>
  <c i="1" r="BA97"/>
  <c i="6" r="J36"/>
  <c i="1" r="AW101"/>
  <c i="7" r="F37"/>
  <c i="1" r="BD102"/>
  <c i="3" r="J36"/>
  <c i="1" r="AW97"/>
  <c i="6" r="F39"/>
  <c i="1" r="BD101"/>
  <c i="7" r="F35"/>
  <c i="1" r="BB102"/>
  <c i="3" r="F37"/>
  <c i="1" r="BB97"/>
  <c i="5" r="J36"/>
  <c i="1" r="AW100"/>
  <c i="2" r="J36"/>
  <c i="1" r="AW96"/>
  <c i="5" r="F39"/>
  <c i="1" r="BD100"/>
  <c i="4" r="F36"/>
  <c i="1" r="BC98"/>
  <c i="5" r="F38"/>
  <c i="1" r="BC100"/>
  <c i="6" l="1" r="T128"/>
  <c r="T127"/>
  <c i="7" r="T127"/>
  <c r="T126"/>
  <c r="P127"/>
  <c r="P126"/>
  <c i="1" r="AU102"/>
  <c i="6" r="R128"/>
  <c r="R127"/>
  <c r="P128"/>
  <c r="P127"/>
  <c i="1" r="AU101"/>
  <c i="6" r="BK128"/>
  <c r="BK127"/>
  <c r="J127"/>
  <c r="J98"/>
  <c i="7" r="R127"/>
  <c r="R126"/>
  <c i="5" r="T128"/>
  <c r="T127"/>
  <c r="R128"/>
  <c r="R127"/>
  <c i="4" r="BK120"/>
  <c r="J120"/>
  <c r="J97"/>
  <c i="7" r="BK127"/>
  <c r="J127"/>
  <c r="J97"/>
  <c r="BK215"/>
  <c r="J215"/>
  <c r="J105"/>
  <c i="5" r="BK127"/>
  <c r="J127"/>
  <c i="1" r="AU99"/>
  <c i="2" r="F35"/>
  <c i="1" r="AZ96"/>
  <c i="4" r="J33"/>
  <c i="1" r="AV98"/>
  <c r="AT98"/>
  <c r="BC95"/>
  <c i="4" r="F33"/>
  <c i="1" r="AZ98"/>
  <c i="7" r="J33"/>
  <c i="1" r="AV102"/>
  <c r="AT102"/>
  <c i="2" r="J35"/>
  <c i="1" r="AV96"/>
  <c r="AT96"/>
  <c r="BD99"/>
  <c r="BD95"/>
  <c r="BB99"/>
  <c r="AX99"/>
  <c i="6" r="J35"/>
  <c i="1" r="AV101"/>
  <c r="AT101"/>
  <c r="BB95"/>
  <c r="AX95"/>
  <c i="5" r="F35"/>
  <c i="1" r="AZ100"/>
  <c i="3" r="F35"/>
  <c i="1" r="AZ97"/>
  <c r="BC99"/>
  <c r="AY99"/>
  <c r="AU95"/>
  <c r="AU94"/>
  <c i="2" r="J32"/>
  <c i="1" r="AG96"/>
  <c i="3" r="J35"/>
  <c i="1" r="AV97"/>
  <c r="AT97"/>
  <c i="5" r="J32"/>
  <c i="1" r="AG100"/>
  <c r="BA95"/>
  <c r="AW95"/>
  <c i="5" r="J35"/>
  <c i="1" r="AV100"/>
  <c r="AT100"/>
  <c i="3" r="J32"/>
  <c i="1" r="AG97"/>
  <c r="BA99"/>
  <c r="AW99"/>
  <c i="7" r="F33"/>
  <c i="1" r="AZ102"/>
  <c i="6" r="F35"/>
  <c i="1" r="AZ101"/>
  <c i="7" l="1" r="BK126"/>
  <c r="J126"/>
  <c r="J96"/>
  <c i="4" r="BK119"/>
  <c r="J119"/>
  <c i="6" r="J128"/>
  <c r="J99"/>
  <c i="1" r="AN100"/>
  <c i="5" r="J98"/>
  <c r="J41"/>
  <c i="1" r="AN97"/>
  <c r="AN96"/>
  <c i="3" r="J41"/>
  <c i="2" r="J41"/>
  <c i="4" r="J30"/>
  <c i="1" r="AG98"/>
  <c i="6" r="J32"/>
  <c i="1" r="AG101"/>
  <c r="AG99"/>
  <c r="AY95"/>
  <c r="AG95"/>
  <c r="BB94"/>
  <c r="W31"/>
  <c r="AZ95"/>
  <c r="AV95"/>
  <c r="AT95"/>
  <c r="AZ99"/>
  <c r="AV99"/>
  <c r="AT99"/>
  <c r="AN99"/>
  <c r="BC94"/>
  <c r="W32"/>
  <c r="BA94"/>
  <c r="W30"/>
  <c r="BD94"/>
  <c r="W33"/>
  <c i="6" l="1" r="J41"/>
  <c i="4" r="J39"/>
  <c r="J96"/>
  <c i="1" r="AN95"/>
  <c r="AN98"/>
  <c r="AN101"/>
  <c i="7" r="J30"/>
  <c i="1" r="AG102"/>
  <c r="AG94"/>
  <c r="AK26"/>
  <c r="AY94"/>
  <c r="AW94"/>
  <c r="AK30"/>
  <c r="AX94"/>
  <c r="AZ94"/>
  <c r="AV94"/>
  <c r="AK29"/>
  <c i="7" l="1" r="J39"/>
  <c i="1" r="AK35"/>
  <c r="AN102"/>
  <c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<sst xmlns="http://schemas.openxmlformats.org/spreadsheetml/2006/main">
  <si>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</si>
  <si>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</si>
  <si>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</si>
  <si>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</si>
  <si>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</si>
  <si>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{7f2902ce-e98c-4cd9-8995-e590e7feb934}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</si>
  <si>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</si>
  <si>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</si>
  <si>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</si>
  <si>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</si>
  <si>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</si>
  <si>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</si>
  <si>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</si>
  <si>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</si>
  <si>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220481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</si>
  <si>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</si>
  <si>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</si>
  <si>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Realizace polní cesty HC1, k.ú. Rozehnaly, Hradišťko II</t>
  </si>
  <si>
    <t>KSO:</t>
  </si>
  <si>
    <t>CC-CZ:</t>
  </si>
  <si>
    <t>Místo:</t>
  </si>
  <si>
    <t>k.ú. Rozehnaly, Hradišťko II</t>
  </si>
  <si>
    <t>Datum:</t>
  </si>
  <si>
    <t>2. 9. 2022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</si>
  <si>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</si>
  <si>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</si>
  <si>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</si>
  <si>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</si>
  <si>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</si>
  <si>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</si>
  <si>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</si>
  <si>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</si>
  <si>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</si>
  <si>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</si>
  <si>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</si>
  <si>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</si>
  <si>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</si>
  <si>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</si>
  <si>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</si>
  <si>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</si>
  <si>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</si>
  <si>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</si>
  <si>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</si>
  <si>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</si>
  <si>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</si>
  <si>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</si>
  <si>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</si>
  <si>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</si>
  <si>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</si>
  <si>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</si>
  <si>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</si>
  <si>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</si>
  <si>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</si>
  <si>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</si>
  <si>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</si>
  <si>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</si>
  <si>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</si>
  <si>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</si>
  <si>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</si>
  <si>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</si>
  <si>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</si>
  <si>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</si>
  <si>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</si>
  <si>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</si>
  <si>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</si>
  <si>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</si>
  <si>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</si>
  <si>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</si>
  <si>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</si>
  <si>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</si>
  <si>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</si>
  <si>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</si>
  <si>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</si>
  <si>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</si>
  <si>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</si>
  <si>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</si>
  <si>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</si>
  <si>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</si>
  <si>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001</t>
  </si>
  <si>
    <t xml:space="preserve">Všeobecné položky </t>
  </si>
  <si>
    <t>STA</t>
  </si>
  <si>
    <t>1</t>
  </si>
  <si>
    <t>{72a5ec0c-440b-404a-8b9e-15f4b9de5aff}</t>
  </si>
  <si>
    <t>2</t>
  </si>
  <si>
    <t>/</t>
  </si>
  <si>
    <t>SO 001.1</t>
  </si>
  <si>
    <t xml:space="preserve">Všeobecné položky k.ú. Rozehnaly </t>
  </si>
  <si>
    <t>Soupis</t>
  </si>
  <si>
    <t>{bdeeba47-86c7-4580-8bb5-c756cac12f31}</t>
  </si>
  <si>
    <t>SO 001.2</t>
  </si>
  <si>
    <t>Všeobecné položky k.ú. Hradišťko</t>
  </si>
  <si>
    <t>{30354b5a-d069-46de-af07-ca79f6375f15}</t>
  </si>
  <si>
    <t>SO 002</t>
  </si>
  <si>
    <t>Demolice mostku</t>
  </si>
  <si>
    <t>{f01d08ee-1e53-4ff2-8c32-81c75c8d403e}</t>
  </si>
  <si>
    <t>SO 101</t>
  </si>
  <si>
    <t>Polní cesta HC1</t>
  </si>
  <si>
    <t>{2d90604a-58cc-41dc-9f11-17c7f091eaf6}</t>
  </si>
  <si>
    <t>SO 101.1</t>
  </si>
  <si>
    <t>Polní cesta HC1 v k.ú. Rozehnaly</t>
  </si>
  <si>
    <t>{c3fe82cd-5015-40cc-a180-d31743162b8e}</t>
  </si>
  <si>
    <t>SO 101.2</t>
  </si>
  <si>
    <t>Polní cesta HC1 v k.ú. Hradišťko</t>
  </si>
  <si>
    <t>{2ab1a25b-bc88-4e45-86e1-a588232de194}</t>
  </si>
  <si>
    <t>SO 201</t>
  </si>
  <si>
    <t>Mostek M1</t>
  </si>
  <si>
    <t>{f8ae4f9a-dc39-45db-8ac0-fe0423472a30}</t>
  </si>
  <si>
    <t>KRYCÍ LIST SOUPISU PRACÍ</t>
  </si>
  <si>
    <t>Objekt:</t>
  </si>
  <si>
    <t xml:space="preserve">SO 001 - Všeobecné položky </t>
  </si>
  <si>
    <t>Soupis:</t>
  </si>
  <si>
    <t xml:space="preserve">SO 001.1 - Všeobecné položky k.ú. Rozehnaly 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</si>
  <si>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</si>
  <si>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</si>
  <si>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</si>
  <si>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</si>
  <si>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</si>
  <si>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</si>
  <si>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</si>
  <si>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</si>
  <si>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</si>
  <si>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</si>
  <si>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</si>
  <si>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</si>
  <si>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</si>
  <si>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</si>
  <si>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</si>
  <si>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</si>
  <si>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</si>
  <si>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</si>
  <si>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</si>
  <si>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</si>
  <si>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</si>
  <si>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</si>
  <si>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</si>
  <si>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</si>
  <si>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011324001</t>
  </si>
  <si>
    <t>Předběžný archeologický průzkum</t>
  </si>
  <si>
    <t>soubor</t>
  </si>
  <si>
    <t>1024</t>
  </si>
  <si>
    <t>-1305666240</t>
  </si>
  <si>
    <t>012103001</t>
  </si>
  <si>
    <t xml:space="preserve">Geodetické práce před výstavbou - vytyčení stavby </t>
  </si>
  <si>
    <t>1340932722</t>
  </si>
  <si>
    <t>3</t>
  </si>
  <si>
    <t>012103006</t>
  </si>
  <si>
    <t>Geodetické práce před výstavbou - vytyčení sítí</t>
  </si>
  <si>
    <t>493795867</t>
  </si>
  <si>
    <t>4</t>
  </si>
  <si>
    <t>012303001</t>
  </si>
  <si>
    <t xml:space="preserve">Geodetické práce po výstavbě - zaměření skutečného provedení stavby </t>
  </si>
  <si>
    <t>300843465</t>
  </si>
  <si>
    <t>013254001</t>
  </si>
  <si>
    <t>Dokumentace skutečného provedení stavby</t>
  </si>
  <si>
    <t>-1705722619</t>
  </si>
  <si>
    <t>6</t>
  </si>
  <si>
    <t>030001001</t>
  </si>
  <si>
    <t>Zařízení staveniště - DIO</t>
  </si>
  <si>
    <t xml:space="preserve">soubor </t>
  </si>
  <si>
    <t>-225563820</t>
  </si>
  <si>
    <t>7</t>
  </si>
  <si>
    <t>030001002</t>
  </si>
  <si>
    <t>Zařízení staveniště</t>
  </si>
  <si>
    <t>-1552564549</t>
  </si>
  <si>
    <t>8</t>
  </si>
  <si>
    <t>034503001</t>
  </si>
  <si>
    <t>Informační tabule pro propagaci dotace</t>
  </si>
  <si>
    <t>kus</t>
  </si>
  <si>
    <t>872239068</t>
  </si>
  <si>
    <t>9</t>
  </si>
  <si>
    <t>043002002</t>
  </si>
  <si>
    <t>Zkoušky hutnění zemní pláně</t>
  </si>
  <si>
    <t>-686445093</t>
  </si>
  <si>
    <t>SO 001.2 - Všeobecné položky k.ú. Hradišťko</t>
  </si>
  <si>
    <t>-1804244432</t>
  </si>
  <si>
    <t>-1739276485</t>
  </si>
  <si>
    <t>1059708100</t>
  </si>
  <si>
    <t>2105229694</t>
  </si>
  <si>
    <t>396757825</t>
  </si>
  <si>
    <t>-203925565</t>
  </si>
  <si>
    <t>1413154855</t>
  </si>
  <si>
    <t>-1821816752</t>
  </si>
  <si>
    <t>-563068379</t>
  </si>
  <si>
    <t>SO 002 - Demolice mostku</t>
  </si>
  <si>
    <t>HSV - Práce a dodávky HSV</t>
  </si>
  <si>
    <t xml:space="preserve">    9 - Ostatní konstrukce a práce, bourání</t>
  </si>
  <si>
    <t xml:space="preserve">    997 - Přesun sutě</t>
  </si>
  <si>
    <t>HSV</t>
  </si>
  <si>
    <t>Práce a dodávky HSV</t>
  </si>
  <si>
    <t>Ostatní konstrukce a práce, bourání</t>
  </si>
  <si>
    <t>962051111</t>
  </si>
  <si>
    <t>Bourání mostních zdí a pilířů z ŽB</t>
  </si>
  <si>
    <t>m3</t>
  </si>
  <si>
    <t>CS ÚRS 2024 02</t>
  </si>
  <si>
    <t>-337735452</t>
  </si>
  <si>
    <t>P</t>
  </si>
  <si>
    <t xml:space="preserve">Poznámka k položce:_x000d_
C3 –    KOORDINAČNÍ SITUAČNÍ VÝKRES</t>
  </si>
  <si>
    <t>VV</t>
  </si>
  <si>
    <t>2*(5,8*1,5*0,8)+2*(5,8*0,7*2,615)</t>
  </si>
  <si>
    <t>963051111</t>
  </si>
  <si>
    <t>Bourání mostní nosné konstrukce z ŽB</t>
  </si>
  <si>
    <t>708410144</t>
  </si>
  <si>
    <t>5,3*4*0,28+2*8,8*0,4*0,55</t>
  </si>
  <si>
    <t>963963250</t>
  </si>
  <si>
    <t>Opatření proti znečištění toku při bouracích pracech</t>
  </si>
  <si>
    <t>1854484318</t>
  </si>
  <si>
    <t>997</t>
  </si>
  <si>
    <t>Přesun sutě</t>
  </si>
  <si>
    <t>997211111</t>
  </si>
  <si>
    <t>Svislá doprava suti na v do 3,5 m</t>
  </si>
  <si>
    <t>t</t>
  </si>
  <si>
    <t>1145763984</t>
  </si>
  <si>
    <t>997211511</t>
  </si>
  <si>
    <t>Vodorovná doprava suti po suchu na vzdálenost do 1 km</t>
  </si>
  <si>
    <t>1815194608</t>
  </si>
  <si>
    <t>997211519</t>
  </si>
  <si>
    <t>Příplatek ZKD 1 km u vodorovné dopravy suti</t>
  </si>
  <si>
    <t>-1157142330</t>
  </si>
  <si>
    <t>107,909*9</t>
  </si>
  <si>
    <t>997211611</t>
  </si>
  <si>
    <t>Nakládání suti na dopravní prostředky pro vodorovnou dopravu</t>
  </si>
  <si>
    <t>-1133634722</t>
  </si>
  <si>
    <t>997221625</t>
  </si>
  <si>
    <t>Poplatek za uložení na skládce (skládkovné) stavebního odpadu železobetonového kód odpadu 17 01 01</t>
  </si>
  <si>
    <t>-1251379588</t>
  </si>
  <si>
    <t>SO 101 - Polní cesta HC1</t>
  </si>
  <si>
    <t>SO 101.1 - Polní cesta HC1 v k.ú. Rozehnaly</t>
  </si>
  <si>
    <t xml:space="preserve">    1 - Zemní práce</t>
  </si>
  <si>
    <t xml:space="preserve">    2 - Zakládání</t>
  </si>
  <si>
    <t xml:space="preserve">    5 - Komunikace pozemní</t>
  </si>
  <si>
    <t xml:space="preserve">    998 - Přesun hmot</t>
  </si>
  <si>
    <t>Zemní práce</t>
  </si>
  <si>
    <t>112101108</t>
  </si>
  <si>
    <t>Odstranění stromů vč. likvidace</t>
  </si>
  <si>
    <t>-1051991033</t>
  </si>
  <si>
    <t xml:space="preserve">Poznámka k položce:_x000d_
odměřeno z terénu </t>
  </si>
  <si>
    <t>v místě rozhled. trojúhelníku v napojení na silnici III/32718</t>
  </si>
  <si>
    <t>"jabloně prům. kmene 30 cm"2</t>
  </si>
  <si>
    <t>112251109</t>
  </si>
  <si>
    <t>Odstranění pařezů vč. likvidace</t>
  </si>
  <si>
    <t>1538520180</t>
  </si>
  <si>
    <t>113107221</t>
  </si>
  <si>
    <t>Odstranění podkladu z kameniva drceného tl do 100 mm strojně pl přes 200 m2</t>
  </si>
  <si>
    <t>m2</t>
  </si>
  <si>
    <t>-648732642</t>
  </si>
  <si>
    <t xml:space="preserve">Poznámka k položce:_x000d_
C3 –    KOORDINAČNÍ SITUAČNÍ VÝKRES		</t>
  </si>
  <si>
    <t>"hlinitopísčité kamenivo tl. 0,1m"828</t>
  </si>
  <si>
    <t>113107225</t>
  </si>
  <si>
    <t>Odstranění podkladu z kameniva drceného tl přes 400 do 500 mm strojně pl přes 200 m2</t>
  </si>
  <si>
    <t>386285324</t>
  </si>
  <si>
    <t xml:space="preserve">"hlinitopísčité navážka se stavebním SMK v  tl. 0,5m"828</t>
  </si>
  <si>
    <t>113154512</t>
  </si>
  <si>
    <t>Frézování živičného krytu tl 40 mm pruh š do 0,5 m pl do 500 m2</t>
  </si>
  <si>
    <t>-582827960</t>
  </si>
  <si>
    <t>"schodovité napojení v km 0,000"17,25*0,5</t>
  </si>
  <si>
    <t>121151113</t>
  </si>
  <si>
    <t>Sejmutí ornice plochy do 500 m2 tl vrstvy do 200 mm strojně</t>
  </si>
  <si>
    <t>139340481</t>
  </si>
  <si>
    <t>"v trase cesty mimo vybouranou část stávající cesty v ploše orné půdy tl. 200 mm"144</t>
  </si>
  <si>
    <t>122151104</t>
  </si>
  <si>
    <t>Odkopávky a prokopávky nezapažené v hornině třídy těžitelnosti I skupiny 1 a 2 objem do 500 m3 strojně</t>
  </si>
  <si>
    <t>405296457</t>
  </si>
  <si>
    <t>"v trase cesty mimo vybouranou část stávající cesty v ploše trvalého travního porostu - sejmutí drnu tl. 200 mm"906*0,2</t>
  </si>
  <si>
    <t>122251105</t>
  </si>
  <si>
    <t>Odkopávky a prokopávky nezapažené v hornině třídy těžitelnosti I skupiny 3 objem do 1000 m3 strojně</t>
  </si>
  <si>
    <t>2051429080</t>
  </si>
  <si>
    <t>"pro rozšíření tělesa cesty, na úroveň zemní pláně vozovky"0,3*586</t>
  </si>
  <si>
    <t>Mezisoučet</t>
  </si>
  <si>
    <t>"hlinitopísčité kamenivo tl. 0,1m"828*0,1</t>
  </si>
  <si>
    <t xml:space="preserve">"hlinitopísčité navážka se stavebním SMK v  tl. 0,5m"828*0,5</t>
  </si>
  <si>
    <t>Součet</t>
  </si>
  <si>
    <t>132251102</t>
  </si>
  <si>
    <t>Hloubení rýh nezapažených š do 800 mm v hornině třídy těžitelnosti I skupiny 3 objem do 50 m3 strojně</t>
  </si>
  <si>
    <t>474970826</t>
  </si>
  <si>
    <t>"trativod pro odvodnění zemní pláně vozovky"293*0,4*0,3</t>
  </si>
  <si>
    <t>10</t>
  </si>
  <si>
    <t>162251102</t>
  </si>
  <si>
    <t>Vodorovné přemístění přes 20 do 50 m výkopku/sypaniny z horniny třídy těžitelnosti I skupiny 1 až 3</t>
  </si>
  <si>
    <t>1888075695</t>
  </si>
  <si>
    <t>"v trase cesty mimo vybouranou část stávající cesty v ploše orné půdy tl. 200 mm"144*0,2</t>
  </si>
  <si>
    <t>"dovoz pro rozprostření ornice"28,8</t>
  </si>
  <si>
    <t>11</t>
  </si>
  <si>
    <t>162451106</t>
  </si>
  <si>
    <t>Vodorovné přemístění přes 1 500 do 2000 m výkopku/sypaniny z horniny třídy těžitelnosti I skupiny 1 až 3</t>
  </si>
  <si>
    <t>-1844347496</t>
  </si>
  <si>
    <t>odvoz na skládku do 2 km</t>
  </si>
  <si>
    <t xml:space="preserve">"odvoz z meziskládky  - sejmutí drnu tl. 200 mm"906*0,2</t>
  </si>
  <si>
    <t>12</t>
  </si>
  <si>
    <t>162751117</t>
  </si>
  <si>
    <t>Vodorovné přemístění přes 9 000 do 10000 m výkopku/sypaniny z horniny třídy těžitelnosti I skupiny 1 až 3</t>
  </si>
  <si>
    <t>1325800933</t>
  </si>
  <si>
    <t>"zbytek drnu"18,8</t>
  </si>
  <si>
    <t>"odkopávky"672,6</t>
  </si>
  <si>
    <t>"hloubení rýh "35,16</t>
  </si>
  <si>
    <t xml:space="preserve">"uložení do násypů"-0,35*14,9 </t>
  </si>
  <si>
    <t>13</t>
  </si>
  <si>
    <t>167151101</t>
  </si>
  <si>
    <t>Nakládání výkopku z hornin třídy těžitelnosti I skupiny 1 až 3 do 100 m3</t>
  </si>
  <si>
    <t>1734080696</t>
  </si>
  <si>
    <t>"na meziskládce - ornice"144*0,2</t>
  </si>
  <si>
    <t>"na meziskládce - sejmuý drn tl. 200 mm"906*0,2</t>
  </si>
  <si>
    <t>14</t>
  </si>
  <si>
    <t>171151103</t>
  </si>
  <si>
    <t>Uložení sypaniny z hornin soudržných do násypů zhutněných strojně</t>
  </si>
  <si>
    <t>-1173864348</t>
  </si>
  <si>
    <t xml:space="preserve">Poznámka k položce:_x000d_
C3 –    KOORDINAČNÍ SITUAČNÍ VÝKRES, D3 –    VZOROVÉ PŘÍČNÉ ŘEZY		</t>
  </si>
  <si>
    <t>pro ozelenění v ploše vybourané vozovky, na kótu pod ohumusování v tl. 150mm</t>
  </si>
  <si>
    <t xml:space="preserve">0,35*14,9 </t>
  </si>
  <si>
    <t>171201221</t>
  </si>
  <si>
    <t>Poplatek za uložení na skládce (skládkovné) zeminy a kamení kód odpadu 17 05 04</t>
  </si>
  <si>
    <t>-643050779</t>
  </si>
  <si>
    <t>721,345*1,8</t>
  </si>
  <si>
    <t>16</t>
  </si>
  <si>
    <t>171251201</t>
  </si>
  <si>
    <t>Uložení sypaniny na skládky nebo meziskládky</t>
  </si>
  <si>
    <t>-480792043</t>
  </si>
  <si>
    <t>28,8+181,2+721,345</t>
  </si>
  <si>
    <t>17</t>
  </si>
  <si>
    <t>174251200</t>
  </si>
  <si>
    <t>Zásyp jam po pařezech</t>
  </si>
  <si>
    <t>1710928844</t>
  </si>
  <si>
    <t>18</t>
  </si>
  <si>
    <t>181351113</t>
  </si>
  <si>
    <t>Rozprostření ornice tl vrstvy do 200 mm pl přes 500 m2 v rovině nebo ve svahu do 1:5 strojně</t>
  </si>
  <si>
    <t>614190695</t>
  </si>
  <si>
    <t xml:space="preserve">Poznámka k položce:_x000d_
C3 –    KOORDINAČNÍ SITUAČNÍ VÝKRES, D3 –    VZOROVÉ PŘÍČNÉ ŘEZY	</t>
  </si>
  <si>
    <t>"tl. 150 mm"526</t>
  </si>
  <si>
    <t>"tl. 200mm"((683+10+242+15)*0,2-50,1)/0,2</t>
  </si>
  <si>
    <t>19</t>
  </si>
  <si>
    <t>181411121</t>
  </si>
  <si>
    <t>Založení lučního trávníku výsevem plochy do 1000 m2 v rovině a ve svahu do 1:5</t>
  </si>
  <si>
    <t>704973549</t>
  </si>
  <si>
    <t xml:space="preserve">Poznámka k položce:_x000d_
C3 –    KOORDINAČNÍ SITUAČNÍ VÝKRES, D3 –    VZOROVÉ PŘÍČNÉ ŘEZY	_x000d_
</t>
  </si>
  <si>
    <t>20</t>
  </si>
  <si>
    <t>M</t>
  </si>
  <si>
    <t>00572100</t>
  </si>
  <si>
    <t>osivo jetelotráva intenzivní víceletá</t>
  </si>
  <si>
    <t>kg</t>
  </si>
  <si>
    <t>725097049</t>
  </si>
  <si>
    <t>526*0,025 'Přepočtené koeficientem množství</t>
  </si>
  <si>
    <t>181951111</t>
  </si>
  <si>
    <t>Úprava pláně v hornině třídy těžitelnosti I skupiny 1 až 3 bez zhutnění strojně</t>
  </si>
  <si>
    <t>913704458</t>
  </si>
  <si>
    <t>22</t>
  </si>
  <si>
    <t>181951112</t>
  </si>
  <si>
    <t>Úprava pláně v hornině třídy těžitelnosti I, skupiny 1 až 3 se zhutněním</t>
  </si>
  <si>
    <t>2145296588</t>
  </si>
  <si>
    <t>"cesta HC1"1054+145,5*2</t>
  </si>
  <si>
    <t>Zakládání</t>
  </si>
  <si>
    <t>23</t>
  </si>
  <si>
    <t>211531111</t>
  </si>
  <si>
    <t>Výplň odvodňovacích žeber nebo trativodů kamenivem hrubým drceným frakce 16 až 63 mm</t>
  </si>
  <si>
    <t>1473676220</t>
  </si>
  <si>
    <t xml:space="preserve">Km 0,000-0,299 s vyústěním v km 0,212 do terénu a v km 0,299 s vyústěním do kamenem do betonu obloženého svahu břehu u mostku </t>
  </si>
  <si>
    <t>304*0,4*0,25</t>
  </si>
  <si>
    <t>24</t>
  </si>
  <si>
    <t>212752101</t>
  </si>
  <si>
    <t>Trativod z drenážních trubek korugovaných PE-HD SN 4 perforace 360° včetně lože otevřený výkop DN 100 pro liniové stavby</t>
  </si>
  <si>
    <t>m</t>
  </si>
  <si>
    <t>-18232691</t>
  </si>
  <si>
    <t>304</t>
  </si>
  <si>
    <t>Komunikace pozemní</t>
  </si>
  <si>
    <t>25</t>
  </si>
  <si>
    <t>561021111</t>
  </si>
  <si>
    <t>Zřízení podkladu ze zeminy upravené vápnem, cementem, směsnými pojivy tl 200 mm plochy do 1000 m2</t>
  </si>
  <si>
    <t>1448847863</t>
  </si>
  <si>
    <t>"cesta HC1"1345</t>
  </si>
  <si>
    <t>26</t>
  </si>
  <si>
    <t>58530170</t>
  </si>
  <si>
    <t>vápno nehašené CL 90-Q pro úpravu zemin standardní</t>
  </si>
  <si>
    <t>-837115304</t>
  </si>
  <si>
    <t>1345*0,2*1,7*3/100</t>
  </si>
  <si>
    <t>27</t>
  </si>
  <si>
    <t>564841011</t>
  </si>
  <si>
    <t>Podklad ze štěrkodrtě ŠD plochy do 100 m2 tl 120 mm</t>
  </si>
  <si>
    <t>448789145</t>
  </si>
  <si>
    <t>"napojení cesty DC2 v km 0,195 "26</t>
  </si>
  <si>
    <t>28</t>
  </si>
  <si>
    <t>564851111</t>
  </si>
  <si>
    <t>Podklad ze štěrkodrtě ŠD plochy přes 100 m2 tl 150 mm</t>
  </si>
  <si>
    <t>758814791</t>
  </si>
  <si>
    <t>"cesta HC1 ŠD B"1345+"krajnice"(2*135,5+2*10)</t>
  </si>
  <si>
    <t>29</t>
  </si>
  <si>
    <t>564871011</t>
  </si>
  <si>
    <t>Podklad ze štěrkodrtě ŠD plochy do 100 m2 tl 250 mm</t>
  </si>
  <si>
    <t>1344451642</t>
  </si>
  <si>
    <t>30</t>
  </si>
  <si>
    <t>564871111</t>
  </si>
  <si>
    <t>Podklad ze štěrkodrtě ŠD plochy přes 100 m2 tl 250 mm</t>
  </si>
  <si>
    <t>1978626536</t>
  </si>
  <si>
    <t>31</t>
  </si>
  <si>
    <t>565155101</t>
  </si>
  <si>
    <t>Asfaltový beton vrstva podkladní ACP 16 (obalované kamenivo OKS) tl 70 mm š do 1,5 m</t>
  </si>
  <si>
    <t>240141608</t>
  </si>
  <si>
    <t>32</t>
  </si>
  <si>
    <t>573211112</t>
  </si>
  <si>
    <t>Postřik živičný spojovací z asfaltu v množství 0,70 kg/m2</t>
  </si>
  <si>
    <t>-1317461145</t>
  </si>
  <si>
    <t>33</t>
  </si>
  <si>
    <t>577134111</t>
  </si>
  <si>
    <t>Asfaltový beton vrstva obrusná ACO 11 (ABS) tř. I tl 40 mm š do 3 m z nemodifikovaného asfaltu</t>
  </si>
  <si>
    <t>1490563691</t>
  </si>
  <si>
    <t>34</t>
  </si>
  <si>
    <t>912211111</t>
  </si>
  <si>
    <t>Montáž směrového sloupku silničního plastového prosté uložení bez betonového základu</t>
  </si>
  <si>
    <t>1987777351</t>
  </si>
  <si>
    <t>"Z11c + Z11d"2</t>
  </si>
  <si>
    <t>35</t>
  </si>
  <si>
    <t>40445158</t>
  </si>
  <si>
    <t>sloupek směrový silniční plastový 1,2m</t>
  </si>
  <si>
    <t>-1911061609</t>
  </si>
  <si>
    <t>"červený směrový sloupek – Z11c + Z11d"2</t>
  </si>
  <si>
    <t>36</t>
  </si>
  <si>
    <t>914111111</t>
  </si>
  <si>
    <t>Montáž svislé dopravní značky do velikosti 1 m2 objímkami na sloupek nebo konzolu</t>
  </si>
  <si>
    <t>1254665834</t>
  </si>
  <si>
    <t>"B11+E13 (mimo dopravní obsluhu)"2</t>
  </si>
  <si>
    <t>"B13 (25t)"2</t>
  </si>
  <si>
    <t>37</t>
  </si>
  <si>
    <t>40445619</t>
  </si>
  <si>
    <t>zákazové, příkazové dopravní značky B1-B34, C1-15 500mm</t>
  </si>
  <si>
    <t>869431679</t>
  </si>
  <si>
    <t>"B11"1</t>
  </si>
  <si>
    <t>38</t>
  </si>
  <si>
    <t>40445650</t>
  </si>
  <si>
    <t>dodatkové tabulky E7, E12, E13 500x300mm</t>
  </si>
  <si>
    <t>-914536215</t>
  </si>
  <si>
    <t>39</t>
  </si>
  <si>
    <t>914511111</t>
  </si>
  <si>
    <t>Montáž sloupku dopravních značek délky do 3,5 m s betonovým základem</t>
  </si>
  <si>
    <t>305543412</t>
  </si>
  <si>
    <t>40</t>
  </si>
  <si>
    <t>40445230</t>
  </si>
  <si>
    <t>sloupek pro dopravní značku Zn D 70mm v 3,5m</t>
  </si>
  <si>
    <t>-459906071</t>
  </si>
  <si>
    <t>41</t>
  </si>
  <si>
    <t>40445257</t>
  </si>
  <si>
    <t>svorka upínací na sloupek D 70mm</t>
  </si>
  <si>
    <t>-1245500347</t>
  </si>
  <si>
    <t>42</t>
  </si>
  <si>
    <t>40445254</t>
  </si>
  <si>
    <t>víčko plastové na sloupek D 70mm</t>
  </si>
  <si>
    <t>279611334</t>
  </si>
  <si>
    <t>43</t>
  </si>
  <si>
    <t>916131214</t>
  </si>
  <si>
    <t xml:space="preserve">Osazení kamenného mezníku pro zvýraznění vedení hranice parcel </t>
  </si>
  <si>
    <t>1725216604</t>
  </si>
  <si>
    <t>"Kamenné mezníky pro zvýraznění vedení hranice parcel po 9m na dl. úseku do km 0,280" 60</t>
  </si>
  <si>
    <t>44</t>
  </si>
  <si>
    <t>583800026</t>
  </si>
  <si>
    <t xml:space="preserve">mezník kamenný  320x240mm,   výška 1 m</t>
  </si>
  <si>
    <t>1947543183</t>
  </si>
  <si>
    <t>45</t>
  </si>
  <si>
    <t>919112233</t>
  </si>
  <si>
    <t>Řezání spár pro vytvoření komůrky š 20 mm hl 40 mm pro těsnící zálivku v živičném krytu</t>
  </si>
  <si>
    <t>-1624125560</t>
  </si>
  <si>
    <t>"napojení v km 0,000"17,25+2*0,5</t>
  </si>
  <si>
    <t>46</t>
  </si>
  <si>
    <t>919122132</t>
  </si>
  <si>
    <t>Těsnění spár zálivkou za tepla pro komůrky š 20 mm hl 40 mm s těsnicím profilem</t>
  </si>
  <si>
    <t>-350147505</t>
  </si>
  <si>
    <t>47</t>
  </si>
  <si>
    <t>919735111</t>
  </si>
  <si>
    <t>Řezání stávajícího živičného krytu hl do 50 mm</t>
  </si>
  <si>
    <t>-570473441</t>
  </si>
  <si>
    <t>tl. 40 mm</t>
  </si>
  <si>
    <t>48</t>
  </si>
  <si>
    <t>997221551</t>
  </si>
  <si>
    <t>Vodorovná doprava suti ze sypkých materiálů do 1 km</t>
  </si>
  <si>
    <t>114684889</t>
  </si>
  <si>
    <t>"kamenivo"140,76+621</t>
  </si>
  <si>
    <t>"frézing"0,794</t>
  </si>
  <si>
    <t>49</t>
  </si>
  <si>
    <t>997221559</t>
  </si>
  <si>
    <t>Příplatek ZKD 1 km u vodorovné dopravy suti ze sypkých materiálů</t>
  </si>
  <si>
    <t>-726647350</t>
  </si>
  <si>
    <t>762,554*9</t>
  </si>
  <si>
    <t>50</t>
  </si>
  <si>
    <t>997221873</t>
  </si>
  <si>
    <t>Poplatek za uložení stavebního odpadu na recyklační skládce (skládkovné) zeminy a kamení zatříděného do Katalogu odpadů pod kódem 17 05 04</t>
  </si>
  <si>
    <t>1659684390</t>
  </si>
  <si>
    <t>51</t>
  </si>
  <si>
    <t>997221875</t>
  </si>
  <si>
    <t>Poplatek za uložení stavebního odpadu na recyklační skládce (skládkovné) asfaltového bez obsahu dehtu zatříděného do Katalogu odpadů pod kódem 17 03 02</t>
  </si>
  <si>
    <t>-624365172</t>
  </si>
  <si>
    <t>998</t>
  </si>
  <si>
    <t>Přesun hmot</t>
  </si>
  <si>
    <t>52</t>
  </si>
  <si>
    <t>998225111</t>
  </si>
  <si>
    <t>Přesun hmot pro pozemní komunikace s krytem z kamene, monolitickým betonovým nebo živičným</t>
  </si>
  <si>
    <t>339845354</t>
  </si>
  <si>
    <t>SO 101.2 - Polní cesta HC1 v k.ú. Hradišťko</t>
  </si>
  <si>
    <t>111251156</t>
  </si>
  <si>
    <t xml:space="preserve">Odstranění křovin a stromů průměru kmene do 100 mm i s kořeny vč. likvidave </t>
  </si>
  <si>
    <t>-276691696</t>
  </si>
  <si>
    <t xml:space="preserve">"skupina keřů za mostkem cca 20m2  odměřeno z terénu"20</t>
  </si>
  <si>
    <t>-302314852</t>
  </si>
  <si>
    <t>"hlinitopísčité kamenivo tl. 0,1m"100</t>
  </si>
  <si>
    <t>1669807064</t>
  </si>
  <si>
    <t xml:space="preserve">"hlinitopísčité navážka se stavebním SMK v  tl. 0,5m"100</t>
  </si>
  <si>
    <t>-800511723</t>
  </si>
  <si>
    <t>"schodovité napojení v km1,266"3*0,5</t>
  </si>
  <si>
    <t>-1738616943</t>
  </si>
  <si>
    <t>pro rozšíření tělesa cesty, na úroveň zemní pláně vozovky</t>
  </si>
  <si>
    <t>0,3*717</t>
  </si>
  <si>
    <t>"hlinitopísčité kamenivo tl. 0,1m"100*0,1</t>
  </si>
  <si>
    <t xml:space="preserve">"hlinitopísčité navážka se stavebním SMK v  tl. 0,5m"100*0,5</t>
  </si>
  <si>
    <t>-352735894</t>
  </si>
  <si>
    <t>"trativod pro odvodnění zemní pláně vozovky"31*0,4*0,3</t>
  </si>
  <si>
    <t>"závěrný prah z kamene do betonu"2*(4,2*0,3*0,5)</t>
  </si>
  <si>
    <t>1099372141</t>
  </si>
  <si>
    <t>495331590</t>
  </si>
  <si>
    <t>"odkopávky"275,1-10</t>
  </si>
  <si>
    <t>"hloubení rýh "4,98</t>
  </si>
  <si>
    <t>1399104698</t>
  </si>
  <si>
    <t>270,08*1,8</t>
  </si>
  <si>
    <t>-430267327</t>
  </si>
  <si>
    <t>10+270,08</t>
  </si>
  <si>
    <t>-308428525</t>
  </si>
  <si>
    <t xml:space="preserve">Poznámka k položce:_x000d_
odečteno z výkresu C1 Situace širších vztahů, C3.1 Situace km 0,000-0,700, C3.2 Situace km 0,700-1,266, D2 Vzorové příčné řezy, D4.1 Příčné řezy  km 0,000-0,350, D4.2 Příčné řezy  km 0,350-0,725, D4.3 Příčné řezy  km 0,725-1,050, D4.4 Příčné řezy  km 1,050-1,266</t>
  </si>
  <si>
    <t>-209865759</t>
  </si>
  <si>
    <t>"cesta HC1"121+15*2</t>
  </si>
  <si>
    <t>182151111</t>
  </si>
  <si>
    <t>Svahování v zářezech v hornině třídy těžitelnosti I skupiny 1 až 3 strojně</t>
  </si>
  <si>
    <t>-848213531</t>
  </si>
  <si>
    <t>6+7+7+8</t>
  </si>
  <si>
    <t>1981541934</t>
  </si>
  <si>
    <t>Km 0,307-0,326 s vyústěním do kamenem do betonu obloženého svahu břehu u mostku</t>
  </si>
  <si>
    <t>20*0,4*0,25</t>
  </si>
  <si>
    <t>653351632</t>
  </si>
  <si>
    <t>274311611</t>
  </si>
  <si>
    <t>Základové pásy prokládané kamenem z betonu tř. C 16/20</t>
  </si>
  <si>
    <t>81927215</t>
  </si>
  <si>
    <t>-173950260</t>
  </si>
  <si>
    <t>"cesta HC1"151</t>
  </si>
  <si>
    <t>-827516557</t>
  </si>
  <si>
    <t>"cesta HC1 ŠD B"121+"krajnice"(15*2)</t>
  </si>
  <si>
    <t>629310714</t>
  </si>
  <si>
    <t>1059172249</t>
  </si>
  <si>
    <t>567114112</t>
  </si>
  <si>
    <t>Podklad ze směsi stmelené cementem SC C 16/20 (PB II) tl 100 mm</t>
  </si>
  <si>
    <t>-584715801</t>
  </si>
  <si>
    <t>Opevnění svahů břehu dlážděním lomovým kamenem do betonu ve sklonu 1:1 až 1:2</t>
  </si>
  <si>
    <t>9+ 8+ 7 + 8</t>
  </si>
  <si>
    <t>Opevnění koryta dlážděním lomovým kamenem do betonu</t>
  </si>
  <si>
    <t>64-(4,4*5,8)</t>
  </si>
  <si>
    <t>573211107</t>
  </si>
  <si>
    <t>Postřik živičný spojovací z asfaltu v množství 0,30 kg/m2</t>
  </si>
  <si>
    <t>270437119</t>
  </si>
  <si>
    <t>"cesta HC1 na mostě"5*7,4</t>
  </si>
  <si>
    <t>1227888375</t>
  </si>
  <si>
    <t>1721273865</t>
  </si>
  <si>
    <t>"schodovité napojení v km 1,266"3*0,5</t>
  </si>
  <si>
    <t>577135112</t>
  </si>
  <si>
    <t>Asfaltový beton vrstva ložní ACL 16 (ABH) tl 40 mm š do 3 m z nemodifikovaného asfaltu</t>
  </si>
  <si>
    <t>-1588283618</t>
  </si>
  <si>
    <t>594511113</t>
  </si>
  <si>
    <t>Kladení dlažby z lomového kamene tl do 250 mm s provedením lože z betonu</t>
  </si>
  <si>
    <t>476081948</t>
  </si>
  <si>
    <t xml:space="preserve">9,0 + 8,0 + 7,0 + 8,0 </t>
  </si>
  <si>
    <t>64-4,4*5,8</t>
  </si>
  <si>
    <t>583810861</t>
  </si>
  <si>
    <t xml:space="preserve">kámen lomový upravený štípaný </t>
  </si>
  <si>
    <t>2067141663</t>
  </si>
  <si>
    <t>70,48*2,2 'Přepočtené koeficientem množství</t>
  </si>
  <si>
    <t>-37518293</t>
  </si>
  <si>
    <t>"napojení v km 0,329"3</t>
  </si>
  <si>
    <t>-1373658967</t>
  </si>
  <si>
    <t>391853653</t>
  </si>
  <si>
    <t>"kamenivo"17+75</t>
  </si>
  <si>
    <t>"frézing"0,138</t>
  </si>
  <si>
    <t>-2008354349</t>
  </si>
  <si>
    <t>92,138*9</t>
  </si>
  <si>
    <t>77195793</t>
  </si>
  <si>
    <t>-1758874804</t>
  </si>
  <si>
    <t>-906760609</t>
  </si>
  <si>
    <t>SO 201 - Mostek M1</t>
  </si>
  <si>
    <t xml:space="preserve">    3 - Svislé a kompletní konstrukce</t>
  </si>
  <si>
    <t xml:space="preserve">    4 - Vodorovné konstrukce</t>
  </si>
  <si>
    <t>PSV - Práce a dodávky PSV</t>
  </si>
  <si>
    <t xml:space="preserve">    711 - Izolace proti vodě, vlhkosti a plynům</t>
  </si>
  <si>
    <t>115001102</t>
  </si>
  <si>
    <t>Převedení vody potrubím DN přes 100 do 150</t>
  </si>
  <si>
    <t>-1892284752</t>
  </si>
  <si>
    <t xml:space="preserve">Poznámka k položce:_x000d_
D2    –    SCHÉMA NOSNÉ KONSTRUKCE, D3    –    PŮDORYS A PŘÍČNÝ ŘEZ, 	_x000d_
D4    –    STAVEBNÍ PODÉLNÝ ŘEZ	</t>
  </si>
  <si>
    <t>115101201</t>
  </si>
  <si>
    <t>Čerpání vody na dopravní výšku do 10 m průměrný přítok do 500 l/min</t>
  </si>
  <si>
    <t>hod</t>
  </si>
  <si>
    <t>1235906120</t>
  </si>
  <si>
    <t>131251100</t>
  </si>
  <si>
    <t>Hloubení jam nezapažených v hornině třídy těžitelnosti I skupiny 3 objem do 20 m3 strojně</t>
  </si>
  <si>
    <t>1790209230</t>
  </si>
  <si>
    <t>2*(1,5*5,4*3,1)</t>
  </si>
  <si>
    <t>132251101</t>
  </si>
  <si>
    <t>Hloubení rýh nezapažených š do 800 mm v hornině třídy těžitelnosti I skupiny 3 objem do 20 m3 strojně</t>
  </si>
  <si>
    <t>918207741</t>
  </si>
  <si>
    <t>2*(1,5*0,8)*5,4</t>
  </si>
  <si>
    <t>2*(0,3*4,5*0,5)</t>
  </si>
  <si>
    <t>1013715574</t>
  </si>
  <si>
    <t>50,22+14,31</t>
  </si>
  <si>
    <t>-50,021</t>
  </si>
  <si>
    <t>333152718</t>
  </si>
  <si>
    <t>50,22-17,593</t>
  </si>
  <si>
    <t>171103202</t>
  </si>
  <si>
    <t>Uložení sypanin z horniny třídy těžitelnosti I a II skupiny 1 až 4 do hrází nádrží se zhutněním 100 % PS C s příměsí jílu přes 20 do 50 %</t>
  </si>
  <si>
    <t>-1917056343</t>
  </si>
  <si>
    <t>103641008</t>
  </si>
  <si>
    <t xml:space="preserve">zemina pro zemní hrázky </t>
  </si>
  <si>
    <t>551949836</t>
  </si>
  <si>
    <t>20*1,9</t>
  </si>
  <si>
    <t>1887540686</t>
  </si>
  <si>
    <t>52,627*1,8</t>
  </si>
  <si>
    <t>-1864822538</t>
  </si>
  <si>
    <t>174151101</t>
  </si>
  <si>
    <t>Zásyp jam, šachet rýh nebo kolem objektů sypaninou se zhutněním</t>
  </si>
  <si>
    <t>-924021208</t>
  </si>
  <si>
    <t>52,627-2,606</t>
  </si>
  <si>
    <t>-622751044</t>
  </si>
  <si>
    <t>96,8+2*1,5*5,8</t>
  </si>
  <si>
    <t>274313711</t>
  </si>
  <si>
    <t>Základové pásy z betonu tř. C 20/25</t>
  </si>
  <si>
    <t>1939925871</t>
  </si>
  <si>
    <t>Svislé a kompletní konstrukce</t>
  </si>
  <si>
    <t>317122112</t>
  </si>
  <si>
    <t xml:space="preserve">D+M  prefabrikovaných panelů tl. 320 mm</t>
  </si>
  <si>
    <t>-1933944537</t>
  </si>
  <si>
    <t>334323118</t>
  </si>
  <si>
    <t>Mostní opěry a úložné prahy ze ŽB C 30/37</t>
  </si>
  <si>
    <t>-877214841</t>
  </si>
  <si>
    <t>(0,7+0,8)*5,8*0,8*2</t>
  </si>
  <si>
    <t>(0,7*5,8)*1,9*2</t>
  </si>
  <si>
    <t>(0,3*5,8)*0,32*2</t>
  </si>
  <si>
    <t>334323218</t>
  </si>
  <si>
    <t>Mostní křídla a závěrné zídky ze ŽB C 30/37</t>
  </si>
  <si>
    <t>703612655</t>
  </si>
  <si>
    <t>4*(0,2*1,17+1,5*0,345+(11,7*0,15)/2)*0,4</t>
  </si>
  <si>
    <t>334351112</t>
  </si>
  <si>
    <t>Bednění systémové mostních opěr a úložných prahů z překližek pro ŽB - zřízení</t>
  </si>
  <si>
    <t>1272552803</t>
  </si>
  <si>
    <t>2*(1,5+5,8)*0,8</t>
  </si>
  <si>
    <t>2*(0,7+5,8)*1,75*2</t>
  </si>
  <si>
    <t>2*(0,3+5,8*0,32*2</t>
  </si>
  <si>
    <t>4*(0,2*1,17+1,5*0,345+(11,7*0,15)/2)*2+4*(0,2*1,7+0,345)</t>
  </si>
  <si>
    <t>334351211</t>
  </si>
  <si>
    <t>Bednění systémové mostních opěr a úložných prahů z překližek - odstranění</t>
  </si>
  <si>
    <t>-1792411854</t>
  </si>
  <si>
    <t>334361225</t>
  </si>
  <si>
    <t>Výztuž křídel, mostních opěr z betonářské oceli 10 505</t>
  </si>
  <si>
    <t>1824732068</t>
  </si>
  <si>
    <t>(30,462+2,606)*0,2</t>
  </si>
  <si>
    <t>389381001</t>
  </si>
  <si>
    <t>Dobetonování prefabrikovaných konstrukcí</t>
  </si>
  <si>
    <t>-1194560286</t>
  </si>
  <si>
    <t>14*6*(0,14*0,2*0,1)+10*(0,15*0,15*0,2)</t>
  </si>
  <si>
    <t>767995110</t>
  </si>
  <si>
    <t xml:space="preserve">Výztuž zámků pro přenos smykové síly mezi panely </t>
  </si>
  <si>
    <t>987264952</t>
  </si>
  <si>
    <t>Vodorovné konstrukce</t>
  </si>
  <si>
    <t>451315125</t>
  </si>
  <si>
    <t>Podkladní nebo výplňová vrstva z betonu C 16/20 tl do 150 mm</t>
  </si>
  <si>
    <t>-1025392348</t>
  </si>
  <si>
    <t>2*(1,5*5,8)</t>
  </si>
  <si>
    <t>-137016700</t>
  </si>
  <si>
    <t>4,4*5,8</t>
  </si>
  <si>
    <t>-1550755201</t>
  </si>
  <si>
    <t>4,4*5,8+2*0,8*5,8</t>
  </si>
  <si>
    <t>kámen lomový upravený štípaný</t>
  </si>
  <si>
    <t>1823563068</t>
  </si>
  <si>
    <t>34,8*2,2 'Přepočtené koeficientem množství</t>
  </si>
  <si>
    <t>911334110</t>
  </si>
  <si>
    <t>D+M dřevoocelových svodidel z dřevěné kulatiny + nátěr</t>
  </si>
  <si>
    <t>-112982685</t>
  </si>
  <si>
    <t>"vč. náběhů + zemních prací a zabetovování "(1,5+0,2+1,5+4,4+1,5+0,2+1,5)*2</t>
  </si>
  <si>
    <t>998212111</t>
  </si>
  <si>
    <t>Přesun hmot pro mosty zděné, monolitické betonové nebo ocelové v do 20 m</t>
  </si>
  <si>
    <t>-1684585618</t>
  </si>
  <si>
    <t>PSV</t>
  </si>
  <si>
    <t>Práce a dodávky PSV</t>
  </si>
  <si>
    <t>711</t>
  </si>
  <si>
    <t>Izolace proti vodě, vlhkosti a plynům</t>
  </si>
  <si>
    <t>711111001</t>
  </si>
  <si>
    <t>Provedení izolace proti zemní vlhkosti vodorovné za studena nátěrem penetračním</t>
  </si>
  <si>
    <t>824655225</t>
  </si>
  <si>
    <t xml:space="preserve">Poznámka k položce:_x000d_
D2    –    SCHÉMA NOSNÉ KONSTRUKCE, D3    –    PŮDORYS A PŘÍČNÝ ŘEZ, 	_x000d_
D4    –    STAVEBNÍ PODÉLNÝ ŘEZ	_x000d_
</t>
  </si>
  <si>
    <t>7,4*5,8+4*1,7*0,4</t>
  </si>
  <si>
    <t>11163150</t>
  </si>
  <si>
    <t>lak penetrační asfaltový</t>
  </si>
  <si>
    <t>-1526498727</t>
  </si>
  <si>
    <t>45,64*0,00033 'Přepočtené koeficientem množství</t>
  </si>
  <si>
    <t>711111011</t>
  </si>
  <si>
    <t>Provedení izolace proti zemní vlhkosti vodorovné za studena suspenzí asfaltovou</t>
  </si>
  <si>
    <t>-1944066528</t>
  </si>
  <si>
    <t>4*1,7*0,4</t>
  </si>
  <si>
    <t>11163346</t>
  </si>
  <si>
    <t>suspenze hydroizolační asfaltová</t>
  </si>
  <si>
    <t>-126245596</t>
  </si>
  <si>
    <t>2,72*0,00105 'Přepočtené koeficientem množství</t>
  </si>
  <si>
    <t>711112001</t>
  </si>
  <si>
    <t>Provedení izolace proti zemní vlhkosti svislé za studena nátěrem penetračním</t>
  </si>
  <si>
    <t>-1117455869</t>
  </si>
  <si>
    <t>7,4*0,325*2</t>
  </si>
  <si>
    <t>2*6*3,062+8*(0,345*1,5+0,2*1,17+1,17*1,5/2)+4*(1,5*0,8+2,4*0,7)</t>
  </si>
  <si>
    <t>-1936441370</t>
  </si>
  <si>
    <t>66,106*0,00043 'Přepočtené koeficientem množství</t>
  </si>
  <si>
    <t>711112011</t>
  </si>
  <si>
    <t>Provedení izolace proti zemní vlhkosti svislé za studena suspenzí asfaltovou</t>
  </si>
  <si>
    <t>1969273932</t>
  </si>
  <si>
    <t>2*(8*(0,345*1,5+0,2*1,17+1,17*1,5/2)+4*(1,5*0,8+2,4*0,7))</t>
  </si>
  <si>
    <t>2*(2*5,8*3,065)</t>
  </si>
  <si>
    <t>-1113597133</t>
  </si>
  <si>
    <t>9,43323740537719*0,0011 'Přepočtené koeficientem množství</t>
  </si>
  <si>
    <t>711141559</t>
  </si>
  <si>
    <t>Provedení izolace proti zemní vlhkosti pásy přitavením vodorovné NAIP</t>
  </si>
  <si>
    <t>257644494</t>
  </si>
  <si>
    <t>7,4*5,8*2</t>
  </si>
  <si>
    <t>62853004</t>
  </si>
  <si>
    <t>pás asfaltový natavitelný modifikovaný SBS tl 4,0mm s vložkou ze skleněné tkaniny a spalitelnou PE fólií nebo jemnozrnným minerálním posypem na horním povrchu</t>
  </si>
  <si>
    <t>-227804053</t>
  </si>
  <si>
    <t>85,84*1,1655 'Přepočtené koeficientem množství</t>
  </si>
  <si>
    <t>711142559</t>
  </si>
  <si>
    <t>Provedení izolace proti zemní vlhkosti pásy přitavením svislé NAIP</t>
  </si>
  <si>
    <t>1137398340</t>
  </si>
  <si>
    <t>7,4*0,325*2*2</t>
  </si>
  <si>
    <t>-2117682966</t>
  </si>
  <si>
    <t>9,62*1,1655 'Přepočtené koeficientem množství</t>
  </si>
  <si>
    <t>998711201</t>
  </si>
  <si>
    <t>Přesun hmot procentní pro izolace proti vodě, vlhkosti a plynům v objektech v do 6 m</t>
  </si>
  <si>
    <t>%</t>
  </si>
  <si>
    <t>-617930138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</si>
</sst>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8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26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31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34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35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36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37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38</v>
      </c>
      <c r="E29" s="48"/>
      <c r="F29" s="33" t="s">
        <v>39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40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41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42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43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44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45</v>
      </c>
      <c r="U35" s="55"/>
      <c r="V35" s="55"/>
      <c r="W35" s="55"/>
      <c r="X35" s="57" t="s">
        <v>46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47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48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49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50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49</v>
      </c>
      <c r="AI60" s="43"/>
      <c r="AJ60" s="43"/>
      <c r="AK60" s="43"/>
      <c r="AL60" s="43"/>
      <c r="AM60" s="65" t="s">
        <v>50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51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52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49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50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49</v>
      </c>
      <c r="AI75" s="43"/>
      <c r="AJ75" s="43"/>
      <c r="AK75" s="43"/>
      <c r="AL75" s="43"/>
      <c r="AM75" s="65" t="s">
        <v>50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53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220481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Realizace polní cesty HC1, k.ú. Rozehnaly, Hradišťko II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k.ú. Rozehnaly, Hradišťko II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2. 9. 2022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54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32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55</v>
      </c>
      <c r="D92" s="95"/>
      <c r="E92" s="95"/>
      <c r="F92" s="95"/>
      <c r="G92" s="95"/>
      <c r="H92" s="96"/>
      <c r="I92" s="97" t="s">
        <v>56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57</v>
      </c>
      <c r="AH92" s="95"/>
      <c r="AI92" s="95"/>
      <c r="AJ92" s="95"/>
      <c r="AK92" s="95"/>
      <c r="AL92" s="95"/>
      <c r="AM92" s="95"/>
      <c r="AN92" s="97" t="s">
        <v>58</v>
      </c>
      <c r="AO92" s="95"/>
      <c r="AP92" s="99"/>
      <c r="AQ92" s="100" t="s">
        <v>59</v>
      </c>
      <c r="AR92" s="45"/>
      <c r="AS92" s="101" t="s">
        <v>60</v>
      </c>
      <c r="AT92" s="102" t="s">
        <v>61</v>
      </c>
      <c r="AU92" s="102" t="s">
        <v>62</v>
      </c>
      <c r="AV92" s="102" t="s">
        <v>63</v>
      </c>
      <c r="AW92" s="102" t="s">
        <v>64</v>
      </c>
      <c r="AX92" s="102" t="s">
        <v>65</v>
      </c>
      <c r="AY92" s="102" t="s">
        <v>66</v>
      </c>
      <c r="AZ92" s="102" t="s">
        <v>67</v>
      </c>
      <c r="BA92" s="102" t="s">
        <v>68</v>
      </c>
      <c r="BB92" s="102" t="s">
        <v>69</v>
      </c>
      <c r="BC92" s="102" t="s">
        <v>70</v>
      </c>
      <c r="BD92" s="103" t="s">
        <v>71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72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ROUND(AG95+AG98+AG99+AG102,2)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ROUND(AS95+AS98+AS99+AS102,2)</f>
        <v>0</v>
      </c>
      <c r="AT94" s="115">
        <f>ROUND(SUM(AV94:AW94),2)</f>
        <v>0</v>
      </c>
      <c r="AU94" s="116">
        <f>ROUND(AU95+AU98+AU99+AU102,5)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ROUND(AZ95+AZ98+AZ99+AZ102,2)</f>
        <v>0</v>
      </c>
      <c r="BA94" s="115">
        <f>ROUND(BA95+BA98+BA99+BA102,2)</f>
        <v>0</v>
      </c>
      <c r="BB94" s="115">
        <f>ROUND(BB95+BB98+BB99+BB102,2)</f>
        <v>0</v>
      </c>
      <c r="BC94" s="115">
        <f>ROUND(BC95+BC98+BC99+BC102,2)</f>
        <v>0</v>
      </c>
      <c r="BD94" s="117">
        <f>ROUND(BD95+BD98+BD99+BD102,2)</f>
        <v>0</v>
      </c>
      <c r="BE94" s="6"/>
      <c r="BS94" s="118" t="s">
        <v>73</v>
      </c>
      <c r="BT94" s="118" t="s">
        <v>74</v>
      </c>
      <c r="BU94" s="119" t="s">
        <v>75</v>
      </c>
      <c r="BV94" s="118" t="s">
        <v>76</v>
      </c>
      <c r="BW94" s="118" t="s">
        <v>5</v>
      </c>
      <c r="BX94" s="118" t="s">
        <v>77</v>
      </c>
      <c r="CL94" s="118" t="s">
        <v>1</v>
      </c>
    </row>
    <row r="95" s="7" customFormat="1" ht="16.5" customHeight="1">
      <c r="A95" s="7"/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ROUND(SUM(AG96:AG97),2)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80</v>
      </c>
      <c r="AR95" s="127"/>
      <c r="AS95" s="128">
        <f>ROUND(SUM(AS96:AS97),2)</f>
        <v>0</v>
      </c>
      <c r="AT95" s="129">
        <f>ROUND(SUM(AV95:AW95),2)</f>
        <v>0</v>
      </c>
      <c r="AU95" s="130">
        <f>ROUND(SUM(AU96:AU97),5)</f>
        <v>0</v>
      </c>
      <c r="AV95" s="129">
        <f>ROUND(AZ95*L29,2)</f>
        <v>0</v>
      </c>
      <c r="AW95" s="129">
        <f>ROUND(BA95*L30,2)</f>
        <v>0</v>
      </c>
      <c r="AX95" s="129">
        <f>ROUND(BB95*L29,2)</f>
        <v>0</v>
      </c>
      <c r="AY95" s="129">
        <f>ROUND(BC95*L30,2)</f>
        <v>0</v>
      </c>
      <c r="AZ95" s="129">
        <f>ROUND(SUM(AZ96:AZ97),2)</f>
        <v>0</v>
      </c>
      <c r="BA95" s="129">
        <f>ROUND(SUM(BA96:BA97),2)</f>
        <v>0</v>
      </c>
      <c r="BB95" s="129">
        <f>ROUND(SUM(BB96:BB97),2)</f>
        <v>0</v>
      </c>
      <c r="BC95" s="129">
        <f>ROUND(SUM(BC96:BC97),2)</f>
        <v>0</v>
      </c>
      <c r="BD95" s="131">
        <f>ROUND(SUM(BD96:BD97),2)</f>
        <v>0</v>
      </c>
      <c r="BE95" s="7"/>
      <c r="BS95" s="132" t="s">
        <v>73</v>
      </c>
      <c r="BT95" s="132" t="s">
        <v>81</v>
      </c>
      <c r="BU95" s="132" t="s">
        <v>75</v>
      </c>
      <c r="BV95" s="132" t="s">
        <v>76</v>
      </c>
      <c r="BW95" s="132" t="s">
        <v>82</v>
      </c>
      <c r="BX95" s="132" t="s">
        <v>5</v>
      </c>
      <c r="CL95" s="132" t="s">
        <v>1</v>
      </c>
      <c r="CM95" s="132" t="s">
        <v>83</v>
      </c>
    </row>
    <row r="96" s="4" customFormat="1" ht="23.25" customHeight="1">
      <c r="A96" s="133" t="s">
        <v>84</v>
      </c>
      <c r="B96" s="71"/>
      <c r="C96" s="134"/>
      <c r="D96" s="134"/>
      <c r="E96" s="135" t="s">
        <v>85</v>
      </c>
      <c r="F96" s="135"/>
      <c r="G96" s="135"/>
      <c r="H96" s="135"/>
      <c r="I96" s="135"/>
      <c r="J96" s="134"/>
      <c r="K96" s="135" t="s">
        <v>86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'SO 001.1 - Všeobecné polo...'!J32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87</v>
      </c>
      <c r="AR96" s="73"/>
      <c r="AS96" s="138">
        <v>0</v>
      </c>
      <c r="AT96" s="139">
        <f>ROUND(SUM(AV96:AW96),2)</f>
        <v>0</v>
      </c>
      <c r="AU96" s="140">
        <f>'SO 001.1 - Všeobecné polo...'!P121</f>
        <v>0</v>
      </c>
      <c r="AV96" s="139">
        <f>'SO 001.1 - Všeobecné polo...'!J35</f>
        <v>0</v>
      </c>
      <c r="AW96" s="139">
        <f>'SO 001.1 - Všeobecné polo...'!J36</f>
        <v>0</v>
      </c>
      <c r="AX96" s="139">
        <f>'SO 001.1 - Všeobecné polo...'!J37</f>
        <v>0</v>
      </c>
      <c r="AY96" s="139">
        <f>'SO 001.1 - Všeobecné polo...'!J38</f>
        <v>0</v>
      </c>
      <c r="AZ96" s="139">
        <f>'SO 001.1 - Všeobecné polo...'!F35</f>
        <v>0</v>
      </c>
      <c r="BA96" s="139">
        <f>'SO 001.1 - Všeobecné polo...'!F36</f>
        <v>0</v>
      </c>
      <c r="BB96" s="139">
        <f>'SO 001.1 - Všeobecné polo...'!F37</f>
        <v>0</v>
      </c>
      <c r="BC96" s="139">
        <f>'SO 001.1 - Všeobecné polo...'!F38</f>
        <v>0</v>
      </c>
      <c r="BD96" s="141">
        <f>'SO 001.1 - Všeobecné polo...'!F39</f>
        <v>0</v>
      </c>
      <c r="BE96" s="4"/>
      <c r="BT96" s="142" t="s">
        <v>83</v>
      </c>
      <c r="BV96" s="142" t="s">
        <v>76</v>
      </c>
      <c r="BW96" s="142" t="s">
        <v>88</v>
      </c>
      <c r="BX96" s="142" t="s">
        <v>82</v>
      </c>
      <c r="CL96" s="142" t="s">
        <v>1</v>
      </c>
    </row>
    <row r="97" s="4" customFormat="1" ht="23.25" customHeight="1">
      <c r="A97" s="133" t="s">
        <v>84</v>
      </c>
      <c r="B97" s="71"/>
      <c r="C97" s="134"/>
      <c r="D97" s="134"/>
      <c r="E97" s="135" t="s">
        <v>89</v>
      </c>
      <c r="F97" s="135"/>
      <c r="G97" s="135"/>
      <c r="H97" s="135"/>
      <c r="I97" s="135"/>
      <c r="J97" s="134"/>
      <c r="K97" s="135" t="s">
        <v>90</v>
      </c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6">
        <f>'SO 001.2 - Všeobecné polo...'!J32</f>
        <v>0</v>
      </c>
      <c r="AH97" s="134"/>
      <c r="AI97" s="134"/>
      <c r="AJ97" s="134"/>
      <c r="AK97" s="134"/>
      <c r="AL97" s="134"/>
      <c r="AM97" s="134"/>
      <c r="AN97" s="136">
        <f>SUM(AG97,AT97)</f>
        <v>0</v>
      </c>
      <c r="AO97" s="134"/>
      <c r="AP97" s="134"/>
      <c r="AQ97" s="137" t="s">
        <v>87</v>
      </c>
      <c r="AR97" s="73"/>
      <c r="AS97" s="138">
        <v>0</v>
      </c>
      <c r="AT97" s="139">
        <f>ROUND(SUM(AV97:AW97),2)</f>
        <v>0</v>
      </c>
      <c r="AU97" s="140">
        <f>'SO 001.2 - Všeobecné polo...'!P121</f>
        <v>0</v>
      </c>
      <c r="AV97" s="139">
        <f>'SO 001.2 - Všeobecné polo...'!J35</f>
        <v>0</v>
      </c>
      <c r="AW97" s="139">
        <f>'SO 001.2 - Všeobecné polo...'!J36</f>
        <v>0</v>
      </c>
      <c r="AX97" s="139">
        <f>'SO 001.2 - Všeobecné polo...'!J37</f>
        <v>0</v>
      </c>
      <c r="AY97" s="139">
        <f>'SO 001.2 - Všeobecné polo...'!J38</f>
        <v>0</v>
      </c>
      <c r="AZ97" s="139">
        <f>'SO 001.2 - Všeobecné polo...'!F35</f>
        <v>0</v>
      </c>
      <c r="BA97" s="139">
        <f>'SO 001.2 - Všeobecné polo...'!F36</f>
        <v>0</v>
      </c>
      <c r="BB97" s="139">
        <f>'SO 001.2 - Všeobecné polo...'!F37</f>
        <v>0</v>
      </c>
      <c r="BC97" s="139">
        <f>'SO 001.2 - Všeobecné polo...'!F38</f>
        <v>0</v>
      </c>
      <c r="BD97" s="141">
        <f>'SO 001.2 - Všeobecné polo...'!F39</f>
        <v>0</v>
      </c>
      <c r="BE97" s="4"/>
      <c r="BT97" s="142" t="s">
        <v>83</v>
      </c>
      <c r="BV97" s="142" t="s">
        <v>76</v>
      </c>
      <c r="BW97" s="142" t="s">
        <v>91</v>
      </c>
      <c r="BX97" s="142" t="s">
        <v>82</v>
      </c>
      <c r="CL97" s="142" t="s">
        <v>1</v>
      </c>
    </row>
    <row r="98" s="7" customFormat="1" ht="16.5" customHeight="1">
      <c r="A98" s="133" t="s">
        <v>84</v>
      </c>
      <c r="B98" s="120"/>
      <c r="C98" s="121"/>
      <c r="D98" s="122" t="s">
        <v>92</v>
      </c>
      <c r="E98" s="122"/>
      <c r="F98" s="122"/>
      <c r="G98" s="122"/>
      <c r="H98" s="122"/>
      <c r="I98" s="123"/>
      <c r="J98" s="122" t="s">
        <v>93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5">
        <f>'SO 002 - Demolice mostku'!J30</f>
        <v>0</v>
      </c>
      <c r="AH98" s="123"/>
      <c r="AI98" s="123"/>
      <c r="AJ98" s="123"/>
      <c r="AK98" s="123"/>
      <c r="AL98" s="123"/>
      <c r="AM98" s="123"/>
      <c r="AN98" s="125">
        <f>SUM(AG98,AT98)</f>
        <v>0</v>
      </c>
      <c r="AO98" s="123"/>
      <c r="AP98" s="123"/>
      <c r="AQ98" s="126" t="s">
        <v>80</v>
      </c>
      <c r="AR98" s="127"/>
      <c r="AS98" s="128">
        <v>0</v>
      </c>
      <c r="AT98" s="129">
        <f>ROUND(SUM(AV98:AW98),2)</f>
        <v>0</v>
      </c>
      <c r="AU98" s="130">
        <f>'SO 002 - Demolice mostku'!P119</f>
        <v>0</v>
      </c>
      <c r="AV98" s="129">
        <f>'SO 002 - Demolice mostku'!J33</f>
        <v>0</v>
      </c>
      <c r="AW98" s="129">
        <f>'SO 002 - Demolice mostku'!J34</f>
        <v>0</v>
      </c>
      <c r="AX98" s="129">
        <f>'SO 002 - Demolice mostku'!J35</f>
        <v>0</v>
      </c>
      <c r="AY98" s="129">
        <f>'SO 002 - Demolice mostku'!J36</f>
        <v>0</v>
      </c>
      <c r="AZ98" s="129">
        <f>'SO 002 - Demolice mostku'!F33</f>
        <v>0</v>
      </c>
      <c r="BA98" s="129">
        <f>'SO 002 - Demolice mostku'!F34</f>
        <v>0</v>
      </c>
      <c r="BB98" s="129">
        <f>'SO 002 - Demolice mostku'!F35</f>
        <v>0</v>
      </c>
      <c r="BC98" s="129">
        <f>'SO 002 - Demolice mostku'!F36</f>
        <v>0</v>
      </c>
      <c r="BD98" s="131">
        <f>'SO 002 - Demolice mostku'!F37</f>
        <v>0</v>
      </c>
      <c r="BE98" s="7"/>
      <c r="BT98" s="132" t="s">
        <v>81</v>
      </c>
      <c r="BV98" s="132" t="s">
        <v>76</v>
      </c>
      <c r="BW98" s="132" t="s">
        <v>94</v>
      </c>
      <c r="BX98" s="132" t="s">
        <v>5</v>
      </c>
      <c r="CL98" s="132" t="s">
        <v>1</v>
      </c>
      <c r="CM98" s="132" t="s">
        <v>83</v>
      </c>
    </row>
    <row r="99" s="7" customFormat="1" ht="16.5" customHeight="1">
      <c r="A99" s="7"/>
      <c r="B99" s="120"/>
      <c r="C99" s="121"/>
      <c r="D99" s="122" t="s">
        <v>95</v>
      </c>
      <c r="E99" s="122"/>
      <c r="F99" s="122"/>
      <c r="G99" s="122"/>
      <c r="H99" s="122"/>
      <c r="I99" s="123"/>
      <c r="J99" s="122" t="s">
        <v>96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ROUND(SUM(AG100:AG101),2)</f>
        <v>0</v>
      </c>
      <c r="AH99" s="123"/>
      <c r="AI99" s="123"/>
      <c r="AJ99" s="123"/>
      <c r="AK99" s="123"/>
      <c r="AL99" s="123"/>
      <c r="AM99" s="123"/>
      <c r="AN99" s="125">
        <f>SUM(AG99,AT99)</f>
        <v>0</v>
      </c>
      <c r="AO99" s="123"/>
      <c r="AP99" s="123"/>
      <c r="AQ99" s="126" t="s">
        <v>80</v>
      </c>
      <c r="AR99" s="127"/>
      <c r="AS99" s="128">
        <f>ROUND(SUM(AS100:AS101),2)</f>
        <v>0</v>
      </c>
      <c r="AT99" s="129">
        <f>ROUND(SUM(AV99:AW99),2)</f>
        <v>0</v>
      </c>
      <c r="AU99" s="130">
        <f>ROUND(SUM(AU100:AU101),5)</f>
        <v>0</v>
      </c>
      <c r="AV99" s="129">
        <f>ROUND(AZ99*L29,2)</f>
        <v>0</v>
      </c>
      <c r="AW99" s="129">
        <f>ROUND(BA99*L30,2)</f>
        <v>0</v>
      </c>
      <c r="AX99" s="129">
        <f>ROUND(BB99*L29,2)</f>
        <v>0</v>
      </c>
      <c r="AY99" s="129">
        <f>ROUND(BC99*L30,2)</f>
        <v>0</v>
      </c>
      <c r="AZ99" s="129">
        <f>ROUND(SUM(AZ100:AZ101),2)</f>
        <v>0</v>
      </c>
      <c r="BA99" s="129">
        <f>ROUND(SUM(BA100:BA101),2)</f>
        <v>0</v>
      </c>
      <c r="BB99" s="129">
        <f>ROUND(SUM(BB100:BB101),2)</f>
        <v>0</v>
      </c>
      <c r="BC99" s="129">
        <f>ROUND(SUM(BC100:BC101),2)</f>
        <v>0</v>
      </c>
      <c r="BD99" s="131">
        <f>ROUND(SUM(BD100:BD101),2)</f>
        <v>0</v>
      </c>
      <c r="BE99" s="7"/>
      <c r="BS99" s="132" t="s">
        <v>73</v>
      </c>
      <c r="BT99" s="132" t="s">
        <v>81</v>
      </c>
      <c r="BU99" s="132" t="s">
        <v>75</v>
      </c>
      <c r="BV99" s="132" t="s">
        <v>76</v>
      </c>
      <c r="BW99" s="132" t="s">
        <v>97</v>
      </c>
      <c r="BX99" s="132" t="s">
        <v>5</v>
      </c>
      <c r="CL99" s="132" t="s">
        <v>1</v>
      </c>
      <c r="CM99" s="132" t="s">
        <v>83</v>
      </c>
    </row>
    <row r="100" s="4" customFormat="1" ht="23.25" customHeight="1">
      <c r="A100" s="133" t="s">
        <v>84</v>
      </c>
      <c r="B100" s="71"/>
      <c r="C100" s="134"/>
      <c r="D100" s="134"/>
      <c r="E100" s="135" t="s">
        <v>98</v>
      </c>
      <c r="F100" s="135"/>
      <c r="G100" s="135"/>
      <c r="H100" s="135"/>
      <c r="I100" s="135"/>
      <c r="J100" s="134"/>
      <c r="K100" s="135" t="s">
        <v>99</v>
      </c>
      <c r="L100" s="135"/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6">
        <f>'SO 101.1 - Polní cesta HC...'!J32</f>
        <v>0</v>
      </c>
      <c r="AH100" s="134"/>
      <c r="AI100" s="134"/>
      <c r="AJ100" s="134"/>
      <c r="AK100" s="134"/>
      <c r="AL100" s="134"/>
      <c r="AM100" s="134"/>
      <c r="AN100" s="136">
        <f>SUM(AG100,AT100)</f>
        <v>0</v>
      </c>
      <c r="AO100" s="134"/>
      <c r="AP100" s="134"/>
      <c r="AQ100" s="137" t="s">
        <v>87</v>
      </c>
      <c r="AR100" s="73"/>
      <c r="AS100" s="138">
        <v>0</v>
      </c>
      <c r="AT100" s="139">
        <f>ROUND(SUM(AV100:AW100),2)</f>
        <v>0</v>
      </c>
      <c r="AU100" s="140">
        <f>'SO 101.1 - Polní cesta HC...'!P127</f>
        <v>0</v>
      </c>
      <c r="AV100" s="139">
        <f>'SO 101.1 - Polní cesta HC...'!J35</f>
        <v>0</v>
      </c>
      <c r="AW100" s="139">
        <f>'SO 101.1 - Polní cesta HC...'!J36</f>
        <v>0</v>
      </c>
      <c r="AX100" s="139">
        <f>'SO 101.1 - Polní cesta HC...'!J37</f>
        <v>0</v>
      </c>
      <c r="AY100" s="139">
        <f>'SO 101.1 - Polní cesta HC...'!J38</f>
        <v>0</v>
      </c>
      <c r="AZ100" s="139">
        <f>'SO 101.1 - Polní cesta HC...'!F35</f>
        <v>0</v>
      </c>
      <c r="BA100" s="139">
        <f>'SO 101.1 - Polní cesta HC...'!F36</f>
        <v>0</v>
      </c>
      <c r="BB100" s="139">
        <f>'SO 101.1 - Polní cesta HC...'!F37</f>
        <v>0</v>
      </c>
      <c r="BC100" s="139">
        <f>'SO 101.1 - Polní cesta HC...'!F38</f>
        <v>0</v>
      </c>
      <c r="BD100" s="141">
        <f>'SO 101.1 - Polní cesta HC...'!F39</f>
        <v>0</v>
      </c>
      <c r="BE100" s="4"/>
      <c r="BT100" s="142" t="s">
        <v>83</v>
      </c>
      <c r="BV100" s="142" t="s">
        <v>76</v>
      </c>
      <c r="BW100" s="142" t="s">
        <v>100</v>
      </c>
      <c r="BX100" s="142" t="s">
        <v>97</v>
      </c>
      <c r="CL100" s="142" t="s">
        <v>1</v>
      </c>
    </row>
    <row r="101" s="4" customFormat="1" ht="23.25" customHeight="1">
      <c r="A101" s="133" t="s">
        <v>84</v>
      </c>
      <c r="B101" s="71"/>
      <c r="C101" s="134"/>
      <c r="D101" s="134"/>
      <c r="E101" s="135" t="s">
        <v>101</v>
      </c>
      <c r="F101" s="135"/>
      <c r="G101" s="135"/>
      <c r="H101" s="135"/>
      <c r="I101" s="135"/>
      <c r="J101" s="134"/>
      <c r="K101" s="135" t="s">
        <v>102</v>
      </c>
      <c r="L101" s="135"/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6">
        <f>'SO 101.2 - Polní cesta HC...'!J32</f>
        <v>0</v>
      </c>
      <c r="AH101" s="134"/>
      <c r="AI101" s="134"/>
      <c r="AJ101" s="134"/>
      <c r="AK101" s="134"/>
      <c r="AL101" s="134"/>
      <c r="AM101" s="134"/>
      <c r="AN101" s="136">
        <f>SUM(AG101,AT101)</f>
        <v>0</v>
      </c>
      <c r="AO101" s="134"/>
      <c r="AP101" s="134"/>
      <c r="AQ101" s="137" t="s">
        <v>87</v>
      </c>
      <c r="AR101" s="73"/>
      <c r="AS101" s="138">
        <v>0</v>
      </c>
      <c r="AT101" s="139">
        <f>ROUND(SUM(AV101:AW101),2)</f>
        <v>0</v>
      </c>
      <c r="AU101" s="140">
        <f>'SO 101.2 - Polní cesta HC...'!P127</f>
        <v>0</v>
      </c>
      <c r="AV101" s="139">
        <f>'SO 101.2 - Polní cesta HC...'!J35</f>
        <v>0</v>
      </c>
      <c r="AW101" s="139">
        <f>'SO 101.2 - Polní cesta HC...'!J36</f>
        <v>0</v>
      </c>
      <c r="AX101" s="139">
        <f>'SO 101.2 - Polní cesta HC...'!J37</f>
        <v>0</v>
      </c>
      <c r="AY101" s="139">
        <f>'SO 101.2 - Polní cesta HC...'!J38</f>
        <v>0</v>
      </c>
      <c r="AZ101" s="139">
        <f>'SO 101.2 - Polní cesta HC...'!F35</f>
        <v>0</v>
      </c>
      <c r="BA101" s="139">
        <f>'SO 101.2 - Polní cesta HC...'!F36</f>
        <v>0</v>
      </c>
      <c r="BB101" s="139">
        <f>'SO 101.2 - Polní cesta HC...'!F37</f>
        <v>0</v>
      </c>
      <c r="BC101" s="139">
        <f>'SO 101.2 - Polní cesta HC...'!F38</f>
        <v>0</v>
      </c>
      <c r="BD101" s="141">
        <f>'SO 101.2 - Polní cesta HC...'!F39</f>
        <v>0</v>
      </c>
      <c r="BE101" s="4"/>
      <c r="BT101" s="142" t="s">
        <v>83</v>
      </c>
      <c r="BV101" s="142" t="s">
        <v>76</v>
      </c>
      <c r="BW101" s="142" t="s">
        <v>103</v>
      </c>
      <c r="BX101" s="142" t="s">
        <v>97</v>
      </c>
      <c r="CL101" s="142" t="s">
        <v>1</v>
      </c>
    </row>
    <row r="102" s="7" customFormat="1" ht="16.5" customHeight="1">
      <c r="A102" s="133" t="s">
        <v>84</v>
      </c>
      <c r="B102" s="120"/>
      <c r="C102" s="121"/>
      <c r="D102" s="122" t="s">
        <v>104</v>
      </c>
      <c r="E102" s="122"/>
      <c r="F102" s="122"/>
      <c r="G102" s="122"/>
      <c r="H102" s="122"/>
      <c r="I102" s="123"/>
      <c r="J102" s="122" t="s">
        <v>105</v>
      </c>
      <c r="K102" s="122"/>
      <c r="L102" s="122"/>
      <c r="M102" s="122"/>
      <c r="N102" s="122"/>
      <c r="O102" s="122"/>
      <c r="P102" s="122"/>
      <c r="Q102" s="122"/>
      <c r="R102" s="122"/>
      <c r="S102" s="122"/>
      <c r="T102" s="122"/>
      <c r="U102" s="122"/>
      <c r="V102" s="122"/>
      <c r="W102" s="122"/>
      <c r="X102" s="122"/>
      <c r="Y102" s="122"/>
      <c r="Z102" s="122"/>
      <c r="AA102" s="122"/>
      <c r="AB102" s="122"/>
      <c r="AC102" s="122"/>
      <c r="AD102" s="122"/>
      <c r="AE102" s="122"/>
      <c r="AF102" s="122"/>
      <c r="AG102" s="125">
        <f>'SO 201 - Mostek M1'!J30</f>
        <v>0</v>
      </c>
      <c r="AH102" s="123"/>
      <c r="AI102" s="123"/>
      <c r="AJ102" s="123"/>
      <c r="AK102" s="123"/>
      <c r="AL102" s="123"/>
      <c r="AM102" s="123"/>
      <c r="AN102" s="125">
        <f>SUM(AG102,AT102)</f>
        <v>0</v>
      </c>
      <c r="AO102" s="123"/>
      <c r="AP102" s="123"/>
      <c r="AQ102" s="126" t="s">
        <v>80</v>
      </c>
      <c r="AR102" s="127"/>
      <c r="AS102" s="143">
        <v>0</v>
      </c>
      <c r="AT102" s="144">
        <f>ROUND(SUM(AV102:AW102),2)</f>
        <v>0</v>
      </c>
      <c r="AU102" s="145">
        <f>'SO 201 - Mostek M1'!P126</f>
        <v>0</v>
      </c>
      <c r="AV102" s="144">
        <f>'SO 201 - Mostek M1'!J33</f>
        <v>0</v>
      </c>
      <c r="AW102" s="144">
        <f>'SO 201 - Mostek M1'!J34</f>
        <v>0</v>
      </c>
      <c r="AX102" s="144">
        <f>'SO 201 - Mostek M1'!J35</f>
        <v>0</v>
      </c>
      <c r="AY102" s="144">
        <f>'SO 201 - Mostek M1'!J36</f>
        <v>0</v>
      </c>
      <c r="AZ102" s="144">
        <f>'SO 201 - Mostek M1'!F33</f>
        <v>0</v>
      </c>
      <c r="BA102" s="144">
        <f>'SO 201 - Mostek M1'!F34</f>
        <v>0</v>
      </c>
      <c r="BB102" s="144">
        <f>'SO 201 - Mostek M1'!F35</f>
        <v>0</v>
      </c>
      <c r="BC102" s="144">
        <f>'SO 201 - Mostek M1'!F36</f>
        <v>0</v>
      </c>
      <c r="BD102" s="146">
        <f>'SO 201 - Mostek M1'!F37</f>
        <v>0</v>
      </c>
      <c r="BE102" s="7"/>
      <c r="BT102" s="132" t="s">
        <v>81</v>
      </c>
      <c r="BV102" s="132" t="s">
        <v>76</v>
      </c>
      <c r="BW102" s="132" t="s">
        <v>106</v>
      </c>
      <c r="BX102" s="132" t="s">
        <v>5</v>
      </c>
      <c r="CL102" s="132" t="s">
        <v>1</v>
      </c>
      <c r="CM102" s="132" t="s">
        <v>83</v>
      </c>
    </row>
    <row r="103" s="2" customFormat="1" ht="30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F103" s="41"/>
      <c r="AG103" s="41"/>
      <c r="AH103" s="41"/>
      <c r="AI103" s="41"/>
      <c r="AJ103" s="41"/>
      <c r="AK103" s="41"/>
      <c r="AL103" s="41"/>
      <c r="AM103" s="41"/>
      <c r="AN103" s="41"/>
      <c r="AO103" s="41"/>
      <c r="AP103" s="41"/>
      <c r="AQ103" s="41"/>
      <c r="AR103" s="45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8"/>
      <c r="AJ104" s="68"/>
      <c r="AK104" s="68"/>
      <c r="AL104" s="68"/>
      <c r="AM104" s="68"/>
      <c r="AN104" s="68"/>
      <c r="AO104" s="68"/>
      <c r="AP104" s="68"/>
      <c r="AQ104" s="68"/>
      <c r="AR104" s="45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</row>
  </sheetData>
  <sheetProtection sheet="1" formatColumns="0" formatRows="0" objects="1" scenarios="1" spinCount="100000" saltValue="NUW9C2ndYsOYUqp1pYUDAzRmu/HwhgKJ7KYEDuX3O/bI7ha6eX8STY40OtkE/yjkC1xYJ1YHnzqJX+0IO8lXag==" hashValue="SvA7wQxm//TnbVbBOwX0WPJrfXfP0HpZ5LjuHK9U8qdluNq5F4+fKB84avlU/s402NpLFcg7pnr2FQvkYUThrA==" algorithmName="SHA-512" password="CC35"/>
  <mergeCells count="70">
    <mergeCell ref="L85:AJ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E100:I100"/>
    <mergeCell ref="K100:AF100"/>
    <mergeCell ref="AN101:AP101"/>
    <mergeCell ref="AG101:AM101"/>
    <mergeCell ref="E101:I101"/>
    <mergeCell ref="K101:AF101"/>
    <mergeCell ref="AN102:AP102"/>
    <mergeCell ref="AG102:AM102"/>
    <mergeCell ref="D102:H102"/>
    <mergeCell ref="J102:AF102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SO 001.1 - Všeobecné polo...'!C2" display="/"/>
    <hyperlink ref="A97" location="'SO 001.2 - Všeobecné polo...'!C2" display="/"/>
    <hyperlink ref="A98" location="'SO 002 - Demolice mostku'!C2" display="/"/>
    <hyperlink ref="A100" location="'SO 101.1 - Polní cesta HC...'!C2" display="/"/>
    <hyperlink ref="A101" location="'SO 101.2 - Polní cesta HC...'!C2" display="/"/>
    <hyperlink ref="A102" location="'SO 201 - Mostek M1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83</v>
      </c>
    </row>
    <row r="4" s="1" customFormat="1" ht="24.96" customHeight="1">
      <c r="B4" s="21"/>
      <c r="D4" s="149" t="s">
        <v>107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Realizace polní cesty HC1, k.ú. Rozehnaly, Hradišťko II</v>
      </c>
      <c r="F7" s="151"/>
      <c r="G7" s="151"/>
      <c r="H7" s="151"/>
      <c r="L7" s="21"/>
    </row>
    <row r="8" s="1" customFormat="1" ht="12" customHeight="1">
      <c r="B8" s="21"/>
      <c r="D8" s="151" t="s">
        <v>108</v>
      </c>
      <c r="L8" s="21"/>
    </row>
    <row r="9" s="2" customFormat="1" ht="16.5" customHeight="1">
      <c r="A9" s="39"/>
      <c r="B9" s="45"/>
      <c r="C9" s="39"/>
      <c r="D9" s="39"/>
      <c r="E9" s="152" t="s">
        <v>109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110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111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2. 9. 2022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1" t="s">
        <v>27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1" t="s">
        <v>27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32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33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34</v>
      </c>
      <c r="E32" s="39"/>
      <c r="F32" s="39"/>
      <c r="G32" s="39"/>
      <c r="H32" s="39"/>
      <c r="I32" s="39"/>
      <c r="J32" s="161">
        <f>ROUND(J121,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36</v>
      </c>
      <c r="G34" s="39"/>
      <c r="H34" s="39"/>
      <c r="I34" s="162" t="s">
        <v>35</v>
      </c>
      <c r="J34" s="162" t="s">
        <v>37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38</v>
      </c>
      <c r="E35" s="151" t="s">
        <v>39</v>
      </c>
      <c r="F35" s="164">
        <f>ROUND((SUM(BE121:BE131)),  2)</f>
        <v>0</v>
      </c>
      <c r="G35" s="39"/>
      <c r="H35" s="39"/>
      <c r="I35" s="165">
        <v>0.20999999999999999</v>
      </c>
      <c r="J35" s="164">
        <f>ROUND(((SUM(BE121:BE131))*I35),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40</v>
      </c>
      <c r="F36" s="164">
        <f>ROUND((SUM(BF121:BF131)),  2)</f>
        <v>0</v>
      </c>
      <c r="G36" s="39"/>
      <c r="H36" s="39"/>
      <c r="I36" s="165">
        <v>0.14999999999999999</v>
      </c>
      <c r="J36" s="164">
        <f>ROUND(((SUM(BF121:BF131))*I36),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41</v>
      </c>
      <c r="F37" s="164">
        <f>ROUND((SUM(BG121:BG131)),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42</v>
      </c>
      <c r="F38" s="164">
        <f>ROUND((SUM(BH121:BH131)),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43</v>
      </c>
      <c r="F39" s="164">
        <f>ROUND((SUM(BI121:BI131)),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44</v>
      </c>
      <c r="E41" s="168"/>
      <c r="F41" s="168"/>
      <c r="G41" s="169" t="s">
        <v>45</v>
      </c>
      <c r="H41" s="170" t="s">
        <v>46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47</v>
      </c>
      <c r="E50" s="174"/>
      <c r="F50" s="174"/>
      <c r="G50" s="173" t="s">
        <v>48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49</v>
      </c>
      <c r="E61" s="176"/>
      <c r="F61" s="177" t="s">
        <v>50</v>
      </c>
      <c r="G61" s="175" t="s">
        <v>49</v>
      </c>
      <c r="H61" s="176"/>
      <c r="I61" s="176"/>
      <c r="J61" s="178" t="s">
        <v>50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51</v>
      </c>
      <c r="E65" s="179"/>
      <c r="F65" s="179"/>
      <c r="G65" s="173" t="s">
        <v>52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49</v>
      </c>
      <c r="E76" s="176"/>
      <c r="F76" s="177" t="s">
        <v>50</v>
      </c>
      <c r="G76" s="175" t="s">
        <v>49</v>
      </c>
      <c r="H76" s="176"/>
      <c r="I76" s="176"/>
      <c r="J76" s="178" t="s">
        <v>50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Realizace polní cesty HC1, k.ú. Rozehnaly, Hradišťko II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108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109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110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 xml:space="preserve">SO 001.1 - Všeobecné položky k.ú. Rozehnaly 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k.ú. Rozehnaly, Hradišťko II</v>
      </c>
      <c r="G91" s="41"/>
      <c r="H91" s="41"/>
      <c r="I91" s="33" t="s">
        <v>22</v>
      </c>
      <c r="J91" s="80" t="str">
        <f>IF(J14="","",J14)</f>
        <v>2. 9. 2022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30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32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113</v>
      </c>
      <c r="D96" s="186"/>
      <c r="E96" s="186"/>
      <c r="F96" s="186"/>
      <c r="G96" s="186"/>
      <c r="H96" s="186"/>
      <c r="I96" s="186"/>
      <c r="J96" s="187" t="s">
        <v>114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115</v>
      </c>
      <c r="D98" s="41"/>
      <c r="E98" s="41"/>
      <c r="F98" s="41"/>
      <c r="G98" s="41"/>
      <c r="H98" s="41"/>
      <c r="I98" s="41"/>
      <c r="J98" s="111">
        <f>J121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116</v>
      </c>
    </row>
    <row r="99" s="9" customFormat="1" ht="24.96" customHeight="1">
      <c r="A99" s="9"/>
      <c r="B99" s="189"/>
      <c r="C99" s="190"/>
      <c r="D99" s="191" t="s">
        <v>117</v>
      </c>
      <c r="E99" s="192"/>
      <c r="F99" s="192"/>
      <c r="G99" s="192"/>
      <c r="H99" s="192"/>
      <c r="I99" s="192"/>
      <c r="J99" s="193">
        <f>J122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118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84" t="str">
        <f>E7</f>
        <v>Realizace polní cesty HC1, k.ú. Rozehnaly, Hradišťko II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1" customFormat="1" ht="12" customHeight="1">
      <c r="B110" s="22"/>
      <c r="C110" s="33" t="s">
        <v>108</v>
      </c>
      <c r="D110" s="23"/>
      <c r="E110" s="23"/>
      <c r="F110" s="23"/>
      <c r="G110" s="23"/>
      <c r="H110" s="23"/>
      <c r="I110" s="23"/>
      <c r="J110" s="23"/>
      <c r="K110" s="23"/>
      <c r="L110" s="21"/>
    </row>
    <row r="111" s="2" customFormat="1" ht="16.5" customHeight="1">
      <c r="A111" s="39"/>
      <c r="B111" s="40"/>
      <c r="C111" s="41"/>
      <c r="D111" s="41"/>
      <c r="E111" s="184" t="s">
        <v>109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110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E11</f>
        <v xml:space="preserve">SO 001.1 - Všeobecné položky k.ú. Rozehnaly 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F14</f>
        <v>k.ú. Rozehnaly, Hradišťko II</v>
      </c>
      <c r="G115" s="41"/>
      <c r="H115" s="41"/>
      <c r="I115" s="33" t="s">
        <v>22</v>
      </c>
      <c r="J115" s="80" t="str">
        <f>IF(J14="","",J14)</f>
        <v>2. 9. 2022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E17</f>
        <v xml:space="preserve"> </v>
      </c>
      <c r="G117" s="41"/>
      <c r="H117" s="41"/>
      <c r="I117" s="33" t="s">
        <v>30</v>
      </c>
      <c r="J117" s="37" t="str">
        <f>E23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IF(E20="","",E20)</f>
        <v>Vyplň údaj</v>
      </c>
      <c r="G118" s="41"/>
      <c r="H118" s="41"/>
      <c r="I118" s="33" t="s">
        <v>32</v>
      </c>
      <c r="J118" s="37" t="str">
        <f>E26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0" customFormat="1" ht="29.28" customHeight="1">
      <c r="A120" s="195"/>
      <c r="B120" s="196"/>
      <c r="C120" s="197" t="s">
        <v>119</v>
      </c>
      <c r="D120" s="198" t="s">
        <v>59</v>
      </c>
      <c r="E120" s="198" t="s">
        <v>55</v>
      </c>
      <c r="F120" s="198" t="s">
        <v>56</v>
      </c>
      <c r="G120" s="198" t="s">
        <v>120</v>
      </c>
      <c r="H120" s="198" t="s">
        <v>121</v>
      </c>
      <c r="I120" s="198" t="s">
        <v>122</v>
      </c>
      <c r="J120" s="198" t="s">
        <v>114</v>
      </c>
      <c r="K120" s="199" t="s">
        <v>123</v>
      </c>
      <c r="L120" s="200"/>
      <c r="M120" s="101" t="s">
        <v>1</v>
      </c>
      <c r="N120" s="102" t="s">
        <v>38</v>
      </c>
      <c r="O120" s="102" t="s">
        <v>124</v>
      </c>
      <c r="P120" s="102" t="s">
        <v>125</v>
      </c>
      <c r="Q120" s="102" t="s">
        <v>126</v>
      </c>
      <c r="R120" s="102" t="s">
        <v>127</v>
      </c>
      <c r="S120" s="102" t="s">
        <v>128</v>
      </c>
      <c r="T120" s="103" t="s">
        <v>129</v>
      </c>
      <c r="U120" s="195"/>
      <c r="V120" s="195"/>
      <c r="W120" s="195"/>
      <c r="X120" s="195"/>
      <c r="Y120" s="195"/>
      <c r="Z120" s="195"/>
      <c r="AA120" s="195"/>
      <c r="AB120" s="195"/>
      <c r="AC120" s="195"/>
      <c r="AD120" s="195"/>
      <c r="AE120" s="195"/>
    </row>
    <row r="121" s="2" customFormat="1" ht="22.8" customHeight="1">
      <c r="A121" s="39"/>
      <c r="B121" s="40"/>
      <c r="C121" s="108" t="s">
        <v>130</v>
      </c>
      <c r="D121" s="41"/>
      <c r="E121" s="41"/>
      <c r="F121" s="41"/>
      <c r="G121" s="41"/>
      <c r="H121" s="41"/>
      <c r="I121" s="41"/>
      <c r="J121" s="201">
        <f>BK121</f>
        <v>0</v>
      </c>
      <c r="K121" s="41"/>
      <c r="L121" s="45"/>
      <c r="M121" s="104"/>
      <c r="N121" s="202"/>
      <c r="O121" s="105"/>
      <c r="P121" s="203">
        <f>P122</f>
        <v>0</v>
      </c>
      <c r="Q121" s="105"/>
      <c r="R121" s="203">
        <f>R122</f>
        <v>0</v>
      </c>
      <c r="S121" s="105"/>
      <c r="T121" s="204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73</v>
      </c>
      <c r="AU121" s="18" t="s">
        <v>116</v>
      </c>
      <c r="BK121" s="205">
        <f>BK122</f>
        <v>0</v>
      </c>
    </row>
    <row r="122" s="11" customFormat="1" ht="25.92" customHeight="1">
      <c r="A122" s="11"/>
      <c r="B122" s="206"/>
      <c r="C122" s="207"/>
      <c r="D122" s="208" t="s">
        <v>73</v>
      </c>
      <c r="E122" s="209" t="s">
        <v>131</v>
      </c>
      <c r="F122" s="209" t="s">
        <v>132</v>
      </c>
      <c r="G122" s="207"/>
      <c r="H122" s="207"/>
      <c r="I122" s="210"/>
      <c r="J122" s="211">
        <f>BK122</f>
        <v>0</v>
      </c>
      <c r="K122" s="207"/>
      <c r="L122" s="212"/>
      <c r="M122" s="213"/>
      <c r="N122" s="214"/>
      <c r="O122" s="214"/>
      <c r="P122" s="215">
        <f>SUM(P123:P131)</f>
        <v>0</v>
      </c>
      <c r="Q122" s="214"/>
      <c r="R122" s="215">
        <f>SUM(R123:R131)</f>
        <v>0</v>
      </c>
      <c r="S122" s="214"/>
      <c r="T122" s="216">
        <f>SUM(T123:T131)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7" t="s">
        <v>133</v>
      </c>
      <c r="AT122" s="218" t="s">
        <v>73</v>
      </c>
      <c r="AU122" s="218" t="s">
        <v>74</v>
      </c>
      <c r="AY122" s="217" t="s">
        <v>134</v>
      </c>
      <c r="BK122" s="219">
        <f>SUM(BK123:BK131)</f>
        <v>0</v>
      </c>
    </row>
    <row r="123" s="2" customFormat="1" ht="16.5" customHeight="1">
      <c r="A123" s="39"/>
      <c r="B123" s="40"/>
      <c r="C123" s="220" t="s">
        <v>81</v>
      </c>
      <c r="D123" s="220" t="s">
        <v>135</v>
      </c>
      <c r="E123" s="221" t="s">
        <v>136</v>
      </c>
      <c r="F123" s="222" t="s">
        <v>137</v>
      </c>
      <c r="G123" s="223" t="s">
        <v>138</v>
      </c>
      <c r="H123" s="224">
        <v>1</v>
      </c>
      <c r="I123" s="225"/>
      <c r="J123" s="226">
        <f>ROUND(I123*H123,2)</f>
        <v>0</v>
      </c>
      <c r="K123" s="222" t="s">
        <v>1</v>
      </c>
      <c r="L123" s="45"/>
      <c r="M123" s="227" t="s">
        <v>1</v>
      </c>
      <c r="N123" s="228" t="s">
        <v>39</v>
      </c>
      <c r="O123" s="92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1" t="s">
        <v>139</v>
      </c>
      <c r="AT123" s="231" t="s">
        <v>135</v>
      </c>
      <c r="AU123" s="231" t="s">
        <v>81</v>
      </c>
      <c r="AY123" s="18" t="s">
        <v>134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8" t="s">
        <v>81</v>
      </c>
      <c r="BK123" s="232">
        <f>ROUND(I123*H123,2)</f>
        <v>0</v>
      </c>
      <c r="BL123" s="18" t="s">
        <v>139</v>
      </c>
      <c r="BM123" s="231" t="s">
        <v>140</v>
      </c>
    </row>
    <row r="124" s="2" customFormat="1" ht="21.75" customHeight="1">
      <c r="A124" s="39"/>
      <c r="B124" s="40"/>
      <c r="C124" s="220" t="s">
        <v>83</v>
      </c>
      <c r="D124" s="220" t="s">
        <v>135</v>
      </c>
      <c r="E124" s="221" t="s">
        <v>141</v>
      </c>
      <c r="F124" s="222" t="s">
        <v>142</v>
      </c>
      <c r="G124" s="223" t="s">
        <v>138</v>
      </c>
      <c r="H124" s="224">
        <v>1</v>
      </c>
      <c r="I124" s="225"/>
      <c r="J124" s="226">
        <f>ROUND(I124*H124,2)</f>
        <v>0</v>
      </c>
      <c r="K124" s="222" t="s">
        <v>1</v>
      </c>
      <c r="L124" s="45"/>
      <c r="M124" s="227" t="s">
        <v>1</v>
      </c>
      <c r="N124" s="228" t="s">
        <v>39</v>
      </c>
      <c r="O124" s="92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1" t="s">
        <v>139</v>
      </c>
      <c r="AT124" s="231" t="s">
        <v>135</v>
      </c>
      <c r="AU124" s="231" t="s">
        <v>81</v>
      </c>
      <c r="AY124" s="18" t="s">
        <v>134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8" t="s">
        <v>81</v>
      </c>
      <c r="BK124" s="232">
        <f>ROUND(I124*H124,2)</f>
        <v>0</v>
      </c>
      <c r="BL124" s="18" t="s">
        <v>139</v>
      </c>
      <c r="BM124" s="231" t="s">
        <v>143</v>
      </c>
    </row>
    <row r="125" s="2" customFormat="1" ht="16.5" customHeight="1">
      <c r="A125" s="39"/>
      <c r="B125" s="40"/>
      <c r="C125" s="220" t="s">
        <v>144</v>
      </c>
      <c r="D125" s="220" t="s">
        <v>135</v>
      </c>
      <c r="E125" s="221" t="s">
        <v>145</v>
      </c>
      <c r="F125" s="222" t="s">
        <v>146</v>
      </c>
      <c r="G125" s="223" t="s">
        <v>138</v>
      </c>
      <c r="H125" s="224">
        <v>1</v>
      </c>
      <c r="I125" s="225"/>
      <c r="J125" s="226">
        <f>ROUND(I125*H125,2)</f>
        <v>0</v>
      </c>
      <c r="K125" s="222" t="s">
        <v>1</v>
      </c>
      <c r="L125" s="45"/>
      <c r="M125" s="227" t="s">
        <v>1</v>
      </c>
      <c r="N125" s="228" t="s">
        <v>39</v>
      </c>
      <c r="O125" s="92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1" t="s">
        <v>139</v>
      </c>
      <c r="AT125" s="231" t="s">
        <v>135</v>
      </c>
      <c r="AU125" s="231" t="s">
        <v>81</v>
      </c>
      <c r="AY125" s="18" t="s">
        <v>134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8" t="s">
        <v>81</v>
      </c>
      <c r="BK125" s="232">
        <f>ROUND(I125*H125,2)</f>
        <v>0</v>
      </c>
      <c r="BL125" s="18" t="s">
        <v>139</v>
      </c>
      <c r="BM125" s="231" t="s">
        <v>147</v>
      </c>
    </row>
    <row r="126" s="2" customFormat="1" ht="24.15" customHeight="1">
      <c r="A126" s="39"/>
      <c r="B126" s="40"/>
      <c r="C126" s="220" t="s">
        <v>148</v>
      </c>
      <c r="D126" s="220" t="s">
        <v>135</v>
      </c>
      <c r="E126" s="221" t="s">
        <v>149</v>
      </c>
      <c r="F126" s="222" t="s">
        <v>150</v>
      </c>
      <c r="G126" s="223" t="s">
        <v>138</v>
      </c>
      <c r="H126" s="224">
        <v>1</v>
      </c>
      <c r="I126" s="225"/>
      <c r="J126" s="226">
        <f>ROUND(I126*H126,2)</f>
        <v>0</v>
      </c>
      <c r="K126" s="222" t="s">
        <v>1</v>
      </c>
      <c r="L126" s="45"/>
      <c r="M126" s="227" t="s">
        <v>1</v>
      </c>
      <c r="N126" s="228" t="s">
        <v>39</v>
      </c>
      <c r="O126" s="92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1" t="s">
        <v>139</v>
      </c>
      <c r="AT126" s="231" t="s">
        <v>135</v>
      </c>
      <c r="AU126" s="231" t="s">
        <v>81</v>
      </c>
      <c r="AY126" s="18" t="s">
        <v>134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8" t="s">
        <v>81</v>
      </c>
      <c r="BK126" s="232">
        <f>ROUND(I126*H126,2)</f>
        <v>0</v>
      </c>
      <c r="BL126" s="18" t="s">
        <v>139</v>
      </c>
      <c r="BM126" s="231" t="s">
        <v>151</v>
      </c>
    </row>
    <row r="127" s="2" customFormat="1" ht="16.5" customHeight="1">
      <c r="A127" s="39"/>
      <c r="B127" s="40"/>
      <c r="C127" s="220" t="s">
        <v>133</v>
      </c>
      <c r="D127" s="220" t="s">
        <v>135</v>
      </c>
      <c r="E127" s="221" t="s">
        <v>152</v>
      </c>
      <c r="F127" s="222" t="s">
        <v>153</v>
      </c>
      <c r="G127" s="223" t="s">
        <v>138</v>
      </c>
      <c r="H127" s="224">
        <v>1</v>
      </c>
      <c r="I127" s="225"/>
      <c r="J127" s="226">
        <f>ROUND(I127*H127,2)</f>
        <v>0</v>
      </c>
      <c r="K127" s="222" t="s">
        <v>1</v>
      </c>
      <c r="L127" s="45"/>
      <c r="M127" s="227" t="s">
        <v>1</v>
      </c>
      <c r="N127" s="228" t="s">
        <v>39</v>
      </c>
      <c r="O127" s="92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139</v>
      </c>
      <c r="AT127" s="231" t="s">
        <v>135</v>
      </c>
      <c r="AU127" s="231" t="s">
        <v>81</v>
      </c>
      <c r="AY127" s="18" t="s">
        <v>134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81</v>
      </c>
      <c r="BK127" s="232">
        <f>ROUND(I127*H127,2)</f>
        <v>0</v>
      </c>
      <c r="BL127" s="18" t="s">
        <v>139</v>
      </c>
      <c r="BM127" s="231" t="s">
        <v>154</v>
      </c>
    </row>
    <row r="128" s="2" customFormat="1" ht="24.15" customHeight="1">
      <c r="A128" s="39"/>
      <c r="B128" s="40"/>
      <c r="C128" s="220" t="s">
        <v>155</v>
      </c>
      <c r="D128" s="220" t="s">
        <v>135</v>
      </c>
      <c r="E128" s="221" t="s">
        <v>156</v>
      </c>
      <c r="F128" s="222" t="s">
        <v>157</v>
      </c>
      <c r="G128" s="223" t="s">
        <v>158</v>
      </c>
      <c r="H128" s="224">
        <v>1</v>
      </c>
      <c r="I128" s="225"/>
      <c r="J128" s="226">
        <f>ROUND(I128*H128,2)</f>
        <v>0</v>
      </c>
      <c r="K128" s="222" t="s">
        <v>1</v>
      </c>
      <c r="L128" s="45"/>
      <c r="M128" s="227" t="s">
        <v>1</v>
      </c>
      <c r="N128" s="228" t="s">
        <v>39</v>
      </c>
      <c r="O128" s="92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1" t="s">
        <v>139</v>
      </c>
      <c r="AT128" s="231" t="s">
        <v>135</v>
      </c>
      <c r="AU128" s="231" t="s">
        <v>81</v>
      </c>
      <c r="AY128" s="18" t="s">
        <v>134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8" t="s">
        <v>81</v>
      </c>
      <c r="BK128" s="232">
        <f>ROUND(I128*H128,2)</f>
        <v>0</v>
      </c>
      <c r="BL128" s="18" t="s">
        <v>139</v>
      </c>
      <c r="BM128" s="231" t="s">
        <v>159</v>
      </c>
    </row>
    <row r="129" s="2" customFormat="1" ht="16.5" customHeight="1">
      <c r="A129" s="39"/>
      <c r="B129" s="40"/>
      <c r="C129" s="220" t="s">
        <v>160</v>
      </c>
      <c r="D129" s="220" t="s">
        <v>135</v>
      </c>
      <c r="E129" s="221" t="s">
        <v>161</v>
      </c>
      <c r="F129" s="222" t="s">
        <v>162</v>
      </c>
      <c r="G129" s="223" t="s">
        <v>138</v>
      </c>
      <c r="H129" s="224">
        <v>1</v>
      </c>
      <c r="I129" s="225"/>
      <c r="J129" s="226">
        <f>ROUND(I129*H129,2)</f>
        <v>0</v>
      </c>
      <c r="K129" s="222" t="s">
        <v>1</v>
      </c>
      <c r="L129" s="45"/>
      <c r="M129" s="227" t="s">
        <v>1</v>
      </c>
      <c r="N129" s="228" t="s">
        <v>39</v>
      </c>
      <c r="O129" s="92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1" t="s">
        <v>139</v>
      </c>
      <c r="AT129" s="231" t="s">
        <v>135</v>
      </c>
      <c r="AU129" s="231" t="s">
        <v>81</v>
      </c>
      <c r="AY129" s="18" t="s">
        <v>134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8" t="s">
        <v>81</v>
      </c>
      <c r="BK129" s="232">
        <f>ROUND(I129*H129,2)</f>
        <v>0</v>
      </c>
      <c r="BL129" s="18" t="s">
        <v>139</v>
      </c>
      <c r="BM129" s="231" t="s">
        <v>163</v>
      </c>
    </row>
    <row r="130" s="2" customFormat="1" ht="16.5" customHeight="1">
      <c r="A130" s="39"/>
      <c r="B130" s="40"/>
      <c r="C130" s="220" t="s">
        <v>164</v>
      </c>
      <c r="D130" s="220" t="s">
        <v>135</v>
      </c>
      <c r="E130" s="221" t="s">
        <v>165</v>
      </c>
      <c r="F130" s="222" t="s">
        <v>166</v>
      </c>
      <c r="G130" s="223" t="s">
        <v>167</v>
      </c>
      <c r="H130" s="224">
        <v>2</v>
      </c>
      <c r="I130" s="225"/>
      <c r="J130" s="226">
        <f>ROUND(I130*H130,2)</f>
        <v>0</v>
      </c>
      <c r="K130" s="222" t="s">
        <v>1</v>
      </c>
      <c r="L130" s="45"/>
      <c r="M130" s="227" t="s">
        <v>1</v>
      </c>
      <c r="N130" s="228" t="s">
        <v>39</v>
      </c>
      <c r="O130" s="92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1" t="s">
        <v>139</v>
      </c>
      <c r="AT130" s="231" t="s">
        <v>135</v>
      </c>
      <c r="AU130" s="231" t="s">
        <v>81</v>
      </c>
      <c r="AY130" s="18" t="s">
        <v>134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8" t="s">
        <v>81</v>
      </c>
      <c r="BK130" s="232">
        <f>ROUND(I130*H130,2)</f>
        <v>0</v>
      </c>
      <c r="BL130" s="18" t="s">
        <v>139</v>
      </c>
      <c r="BM130" s="231" t="s">
        <v>168</v>
      </c>
    </row>
    <row r="131" s="2" customFormat="1" ht="16.5" customHeight="1">
      <c r="A131" s="39"/>
      <c r="B131" s="40"/>
      <c r="C131" s="220" t="s">
        <v>169</v>
      </c>
      <c r="D131" s="220" t="s">
        <v>135</v>
      </c>
      <c r="E131" s="221" t="s">
        <v>170</v>
      </c>
      <c r="F131" s="222" t="s">
        <v>171</v>
      </c>
      <c r="G131" s="223" t="s">
        <v>167</v>
      </c>
      <c r="H131" s="224">
        <v>6</v>
      </c>
      <c r="I131" s="225"/>
      <c r="J131" s="226">
        <f>ROUND(I131*H131,2)</f>
        <v>0</v>
      </c>
      <c r="K131" s="222" t="s">
        <v>1</v>
      </c>
      <c r="L131" s="45"/>
      <c r="M131" s="233" t="s">
        <v>1</v>
      </c>
      <c r="N131" s="234" t="s">
        <v>39</v>
      </c>
      <c r="O131" s="235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1" t="s">
        <v>139</v>
      </c>
      <c r="AT131" s="231" t="s">
        <v>135</v>
      </c>
      <c r="AU131" s="231" t="s">
        <v>81</v>
      </c>
      <c r="AY131" s="18" t="s">
        <v>134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8" t="s">
        <v>81</v>
      </c>
      <c r="BK131" s="232">
        <f>ROUND(I131*H131,2)</f>
        <v>0</v>
      </c>
      <c r="BL131" s="18" t="s">
        <v>139</v>
      </c>
      <c r="BM131" s="231" t="s">
        <v>172</v>
      </c>
    </row>
    <row r="132" s="2" customFormat="1" ht="6.96" customHeight="1">
      <c r="A132" s="39"/>
      <c r="B132" s="67"/>
      <c r="C132" s="68"/>
      <c r="D132" s="68"/>
      <c r="E132" s="68"/>
      <c r="F132" s="68"/>
      <c r="G132" s="68"/>
      <c r="H132" s="68"/>
      <c r="I132" s="68"/>
      <c r="J132" s="68"/>
      <c r="K132" s="68"/>
      <c r="L132" s="45"/>
      <c r="M132" s="39"/>
      <c r="O132" s="39"/>
      <c r="P132" s="39"/>
      <c r="Q132" s="39"/>
      <c r="R132" s="39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</sheetData>
  <sheetProtection sheet="1" autoFilter="0" formatColumns="0" formatRows="0" objects="1" scenarios="1" spinCount="100000" saltValue="PRPbX5/M2izWYJCIDRT7B6zhn/vHl8YwJzvAPGQ+s00+q6qcPp9YXmWbwaWzGpp1sHWxLBagNrqrDXCxO60HMw==" hashValue="49FVrfDa0SGYOhP8BCbwM9yZy3jv+9zdidP/OVqwofONmEIoY9K6rBkTJ3hjNT8OoHSjZUKqzfkiXaf6aMIs6A==" algorithmName="SHA-512" password="CC35"/>
  <autoFilter ref="C120:K13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83</v>
      </c>
    </row>
    <row r="4" s="1" customFormat="1" ht="24.96" customHeight="1">
      <c r="B4" s="21"/>
      <c r="D4" s="149" t="s">
        <v>107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Realizace polní cesty HC1, k.ú. Rozehnaly, Hradišťko II</v>
      </c>
      <c r="F7" s="151"/>
      <c r="G7" s="151"/>
      <c r="H7" s="151"/>
      <c r="L7" s="21"/>
    </row>
    <row r="8" s="1" customFormat="1" ht="12" customHeight="1">
      <c r="B8" s="21"/>
      <c r="D8" s="151" t="s">
        <v>108</v>
      </c>
      <c r="L8" s="21"/>
    </row>
    <row r="9" s="2" customFormat="1" ht="16.5" customHeight="1">
      <c r="A9" s="39"/>
      <c r="B9" s="45"/>
      <c r="C9" s="39"/>
      <c r="D9" s="39"/>
      <c r="E9" s="152" t="s">
        <v>109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110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173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2. 9. 2022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1" t="s">
        <v>27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1" t="s">
        <v>27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32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33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34</v>
      </c>
      <c r="E32" s="39"/>
      <c r="F32" s="39"/>
      <c r="G32" s="39"/>
      <c r="H32" s="39"/>
      <c r="I32" s="39"/>
      <c r="J32" s="161">
        <f>ROUND(J121,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36</v>
      </c>
      <c r="G34" s="39"/>
      <c r="H34" s="39"/>
      <c r="I34" s="162" t="s">
        <v>35</v>
      </c>
      <c r="J34" s="162" t="s">
        <v>37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38</v>
      </c>
      <c r="E35" s="151" t="s">
        <v>39</v>
      </c>
      <c r="F35" s="164">
        <f>ROUND((SUM(BE121:BE131)),  2)</f>
        <v>0</v>
      </c>
      <c r="G35" s="39"/>
      <c r="H35" s="39"/>
      <c r="I35" s="165">
        <v>0.20999999999999999</v>
      </c>
      <c r="J35" s="164">
        <f>ROUND(((SUM(BE121:BE131))*I35),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40</v>
      </c>
      <c r="F36" s="164">
        <f>ROUND((SUM(BF121:BF131)),  2)</f>
        <v>0</v>
      </c>
      <c r="G36" s="39"/>
      <c r="H36" s="39"/>
      <c r="I36" s="165">
        <v>0.14999999999999999</v>
      </c>
      <c r="J36" s="164">
        <f>ROUND(((SUM(BF121:BF131))*I36),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41</v>
      </c>
      <c r="F37" s="164">
        <f>ROUND((SUM(BG121:BG131)),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42</v>
      </c>
      <c r="F38" s="164">
        <f>ROUND((SUM(BH121:BH131)),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43</v>
      </c>
      <c r="F39" s="164">
        <f>ROUND((SUM(BI121:BI131)),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44</v>
      </c>
      <c r="E41" s="168"/>
      <c r="F41" s="168"/>
      <c r="G41" s="169" t="s">
        <v>45</v>
      </c>
      <c r="H41" s="170" t="s">
        <v>46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47</v>
      </c>
      <c r="E50" s="174"/>
      <c r="F50" s="174"/>
      <c r="G50" s="173" t="s">
        <v>48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49</v>
      </c>
      <c r="E61" s="176"/>
      <c r="F61" s="177" t="s">
        <v>50</v>
      </c>
      <c r="G61" s="175" t="s">
        <v>49</v>
      </c>
      <c r="H61" s="176"/>
      <c r="I61" s="176"/>
      <c r="J61" s="178" t="s">
        <v>50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51</v>
      </c>
      <c r="E65" s="179"/>
      <c r="F65" s="179"/>
      <c r="G65" s="173" t="s">
        <v>52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49</v>
      </c>
      <c r="E76" s="176"/>
      <c r="F76" s="177" t="s">
        <v>50</v>
      </c>
      <c r="G76" s="175" t="s">
        <v>49</v>
      </c>
      <c r="H76" s="176"/>
      <c r="I76" s="176"/>
      <c r="J76" s="178" t="s">
        <v>50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Realizace polní cesty HC1, k.ú. Rozehnaly, Hradišťko II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108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109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110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SO 001.2 - Všeobecné položky k.ú. Hradišťko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k.ú. Rozehnaly, Hradišťko II</v>
      </c>
      <c r="G91" s="41"/>
      <c r="H91" s="41"/>
      <c r="I91" s="33" t="s">
        <v>22</v>
      </c>
      <c r="J91" s="80" t="str">
        <f>IF(J14="","",J14)</f>
        <v>2. 9. 2022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30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32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113</v>
      </c>
      <c r="D96" s="186"/>
      <c r="E96" s="186"/>
      <c r="F96" s="186"/>
      <c r="G96" s="186"/>
      <c r="H96" s="186"/>
      <c r="I96" s="186"/>
      <c r="J96" s="187" t="s">
        <v>114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115</v>
      </c>
      <c r="D98" s="41"/>
      <c r="E98" s="41"/>
      <c r="F98" s="41"/>
      <c r="G98" s="41"/>
      <c r="H98" s="41"/>
      <c r="I98" s="41"/>
      <c r="J98" s="111">
        <f>J121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116</v>
      </c>
    </row>
    <row r="99" s="9" customFormat="1" ht="24.96" customHeight="1">
      <c r="A99" s="9"/>
      <c r="B99" s="189"/>
      <c r="C99" s="190"/>
      <c r="D99" s="191" t="s">
        <v>117</v>
      </c>
      <c r="E99" s="192"/>
      <c r="F99" s="192"/>
      <c r="G99" s="192"/>
      <c r="H99" s="192"/>
      <c r="I99" s="192"/>
      <c r="J99" s="193">
        <f>J122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118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84" t="str">
        <f>E7</f>
        <v>Realizace polní cesty HC1, k.ú. Rozehnaly, Hradišťko II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1" customFormat="1" ht="12" customHeight="1">
      <c r="B110" s="22"/>
      <c r="C110" s="33" t="s">
        <v>108</v>
      </c>
      <c r="D110" s="23"/>
      <c r="E110" s="23"/>
      <c r="F110" s="23"/>
      <c r="G110" s="23"/>
      <c r="H110" s="23"/>
      <c r="I110" s="23"/>
      <c r="J110" s="23"/>
      <c r="K110" s="23"/>
      <c r="L110" s="21"/>
    </row>
    <row r="111" s="2" customFormat="1" ht="16.5" customHeight="1">
      <c r="A111" s="39"/>
      <c r="B111" s="40"/>
      <c r="C111" s="41"/>
      <c r="D111" s="41"/>
      <c r="E111" s="184" t="s">
        <v>109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110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E11</f>
        <v>SO 001.2 - Všeobecné položky k.ú. Hradišťko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F14</f>
        <v>k.ú. Rozehnaly, Hradišťko II</v>
      </c>
      <c r="G115" s="41"/>
      <c r="H115" s="41"/>
      <c r="I115" s="33" t="s">
        <v>22</v>
      </c>
      <c r="J115" s="80" t="str">
        <f>IF(J14="","",J14)</f>
        <v>2. 9. 2022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E17</f>
        <v xml:space="preserve"> </v>
      </c>
      <c r="G117" s="41"/>
      <c r="H117" s="41"/>
      <c r="I117" s="33" t="s">
        <v>30</v>
      </c>
      <c r="J117" s="37" t="str">
        <f>E23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IF(E20="","",E20)</f>
        <v>Vyplň údaj</v>
      </c>
      <c r="G118" s="41"/>
      <c r="H118" s="41"/>
      <c r="I118" s="33" t="s">
        <v>32</v>
      </c>
      <c r="J118" s="37" t="str">
        <f>E26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0" customFormat="1" ht="29.28" customHeight="1">
      <c r="A120" s="195"/>
      <c r="B120" s="196"/>
      <c r="C120" s="197" t="s">
        <v>119</v>
      </c>
      <c r="D120" s="198" t="s">
        <v>59</v>
      </c>
      <c r="E120" s="198" t="s">
        <v>55</v>
      </c>
      <c r="F120" s="198" t="s">
        <v>56</v>
      </c>
      <c r="G120" s="198" t="s">
        <v>120</v>
      </c>
      <c r="H120" s="198" t="s">
        <v>121</v>
      </c>
      <c r="I120" s="198" t="s">
        <v>122</v>
      </c>
      <c r="J120" s="198" t="s">
        <v>114</v>
      </c>
      <c r="K120" s="199" t="s">
        <v>123</v>
      </c>
      <c r="L120" s="200"/>
      <c r="M120" s="101" t="s">
        <v>1</v>
      </c>
      <c r="N120" s="102" t="s">
        <v>38</v>
      </c>
      <c r="O120" s="102" t="s">
        <v>124</v>
      </c>
      <c r="P120" s="102" t="s">
        <v>125</v>
      </c>
      <c r="Q120" s="102" t="s">
        <v>126</v>
      </c>
      <c r="R120" s="102" t="s">
        <v>127</v>
      </c>
      <c r="S120" s="102" t="s">
        <v>128</v>
      </c>
      <c r="T120" s="103" t="s">
        <v>129</v>
      </c>
      <c r="U120" s="195"/>
      <c r="V120" s="195"/>
      <c r="W120" s="195"/>
      <c r="X120" s="195"/>
      <c r="Y120" s="195"/>
      <c r="Z120" s="195"/>
      <c r="AA120" s="195"/>
      <c r="AB120" s="195"/>
      <c r="AC120" s="195"/>
      <c r="AD120" s="195"/>
      <c r="AE120" s="195"/>
    </row>
    <row r="121" s="2" customFormat="1" ht="22.8" customHeight="1">
      <c r="A121" s="39"/>
      <c r="B121" s="40"/>
      <c r="C121" s="108" t="s">
        <v>130</v>
      </c>
      <c r="D121" s="41"/>
      <c r="E121" s="41"/>
      <c r="F121" s="41"/>
      <c r="G121" s="41"/>
      <c r="H121" s="41"/>
      <c r="I121" s="41"/>
      <c r="J121" s="201">
        <f>BK121</f>
        <v>0</v>
      </c>
      <c r="K121" s="41"/>
      <c r="L121" s="45"/>
      <c r="M121" s="104"/>
      <c r="N121" s="202"/>
      <c r="O121" s="105"/>
      <c r="P121" s="203">
        <f>P122</f>
        <v>0</v>
      </c>
      <c r="Q121" s="105"/>
      <c r="R121" s="203">
        <f>R122</f>
        <v>0</v>
      </c>
      <c r="S121" s="105"/>
      <c r="T121" s="204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73</v>
      </c>
      <c r="AU121" s="18" t="s">
        <v>116</v>
      </c>
      <c r="BK121" s="205">
        <f>BK122</f>
        <v>0</v>
      </c>
    </row>
    <row r="122" s="11" customFormat="1" ht="25.92" customHeight="1">
      <c r="A122" s="11"/>
      <c r="B122" s="206"/>
      <c r="C122" s="207"/>
      <c r="D122" s="208" t="s">
        <v>73</v>
      </c>
      <c r="E122" s="209" t="s">
        <v>131</v>
      </c>
      <c r="F122" s="209" t="s">
        <v>132</v>
      </c>
      <c r="G122" s="207"/>
      <c r="H122" s="207"/>
      <c r="I122" s="210"/>
      <c r="J122" s="211">
        <f>BK122</f>
        <v>0</v>
      </c>
      <c r="K122" s="207"/>
      <c r="L122" s="212"/>
      <c r="M122" s="213"/>
      <c r="N122" s="214"/>
      <c r="O122" s="214"/>
      <c r="P122" s="215">
        <f>SUM(P123:P131)</f>
        <v>0</v>
      </c>
      <c r="Q122" s="214"/>
      <c r="R122" s="215">
        <f>SUM(R123:R131)</f>
        <v>0</v>
      </c>
      <c r="S122" s="214"/>
      <c r="T122" s="216">
        <f>SUM(T123:T131)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17" t="s">
        <v>133</v>
      </c>
      <c r="AT122" s="218" t="s">
        <v>73</v>
      </c>
      <c r="AU122" s="218" t="s">
        <v>74</v>
      </c>
      <c r="AY122" s="217" t="s">
        <v>134</v>
      </c>
      <c r="BK122" s="219">
        <f>SUM(BK123:BK131)</f>
        <v>0</v>
      </c>
    </row>
    <row r="123" s="2" customFormat="1" ht="16.5" customHeight="1">
      <c r="A123" s="39"/>
      <c r="B123" s="40"/>
      <c r="C123" s="220" t="s">
        <v>81</v>
      </c>
      <c r="D123" s="220" t="s">
        <v>135</v>
      </c>
      <c r="E123" s="221" t="s">
        <v>136</v>
      </c>
      <c r="F123" s="222" t="s">
        <v>137</v>
      </c>
      <c r="G123" s="223" t="s">
        <v>138</v>
      </c>
      <c r="H123" s="224">
        <v>1</v>
      </c>
      <c r="I123" s="225"/>
      <c r="J123" s="226">
        <f>ROUND(I123*H123,2)</f>
        <v>0</v>
      </c>
      <c r="K123" s="222" t="s">
        <v>1</v>
      </c>
      <c r="L123" s="45"/>
      <c r="M123" s="227" t="s">
        <v>1</v>
      </c>
      <c r="N123" s="228" t="s">
        <v>39</v>
      </c>
      <c r="O123" s="92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1" t="s">
        <v>139</v>
      </c>
      <c r="AT123" s="231" t="s">
        <v>135</v>
      </c>
      <c r="AU123" s="231" t="s">
        <v>81</v>
      </c>
      <c r="AY123" s="18" t="s">
        <v>134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8" t="s">
        <v>81</v>
      </c>
      <c r="BK123" s="232">
        <f>ROUND(I123*H123,2)</f>
        <v>0</v>
      </c>
      <c r="BL123" s="18" t="s">
        <v>139</v>
      </c>
      <c r="BM123" s="231" t="s">
        <v>174</v>
      </c>
    </row>
    <row r="124" s="2" customFormat="1" ht="21.75" customHeight="1">
      <c r="A124" s="39"/>
      <c r="B124" s="40"/>
      <c r="C124" s="220" t="s">
        <v>83</v>
      </c>
      <c r="D124" s="220" t="s">
        <v>135</v>
      </c>
      <c r="E124" s="221" t="s">
        <v>141</v>
      </c>
      <c r="F124" s="222" t="s">
        <v>142</v>
      </c>
      <c r="G124" s="223" t="s">
        <v>138</v>
      </c>
      <c r="H124" s="224">
        <v>1</v>
      </c>
      <c r="I124" s="225"/>
      <c r="J124" s="226">
        <f>ROUND(I124*H124,2)</f>
        <v>0</v>
      </c>
      <c r="K124" s="222" t="s">
        <v>1</v>
      </c>
      <c r="L124" s="45"/>
      <c r="M124" s="227" t="s">
        <v>1</v>
      </c>
      <c r="N124" s="228" t="s">
        <v>39</v>
      </c>
      <c r="O124" s="92"/>
      <c r="P124" s="229">
        <f>O124*H124</f>
        <v>0</v>
      </c>
      <c r="Q124" s="229">
        <v>0</v>
      </c>
      <c r="R124" s="229">
        <f>Q124*H124</f>
        <v>0</v>
      </c>
      <c r="S124" s="229">
        <v>0</v>
      </c>
      <c r="T124" s="230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1" t="s">
        <v>139</v>
      </c>
      <c r="AT124" s="231" t="s">
        <v>135</v>
      </c>
      <c r="AU124" s="231" t="s">
        <v>81</v>
      </c>
      <c r="AY124" s="18" t="s">
        <v>134</v>
      </c>
      <c r="BE124" s="232">
        <f>IF(N124="základní",J124,0)</f>
        <v>0</v>
      </c>
      <c r="BF124" s="232">
        <f>IF(N124="snížená",J124,0)</f>
        <v>0</v>
      </c>
      <c r="BG124" s="232">
        <f>IF(N124="zákl. přenesená",J124,0)</f>
        <v>0</v>
      </c>
      <c r="BH124" s="232">
        <f>IF(N124="sníž. přenesená",J124,0)</f>
        <v>0</v>
      </c>
      <c r="BI124" s="232">
        <f>IF(N124="nulová",J124,0)</f>
        <v>0</v>
      </c>
      <c r="BJ124" s="18" t="s">
        <v>81</v>
      </c>
      <c r="BK124" s="232">
        <f>ROUND(I124*H124,2)</f>
        <v>0</v>
      </c>
      <c r="BL124" s="18" t="s">
        <v>139</v>
      </c>
      <c r="BM124" s="231" t="s">
        <v>175</v>
      </c>
    </row>
    <row r="125" s="2" customFormat="1" ht="16.5" customHeight="1">
      <c r="A125" s="39"/>
      <c r="B125" s="40"/>
      <c r="C125" s="220" t="s">
        <v>144</v>
      </c>
      <c r="D125" s="220" t="s">
        <v>135</v>
      </c>
      <c r="E125" s="221" t="s">
        <v>145</v>
      </c>
      <c r="F125" s="222" t="s">
        <v>146</v>
      </c>
      <c r="G125" s="223" t="s">
        <v>138</v>
      </c>
      <c r="H125" s="224">
        <v>1</v>
      </c>
      <c r="I125" s="225"/>
      <c r="J125" s="226">
        <f>ROUND(I125*H125,2)</f>
        <v>0</v>
      </c>
      <c r="K125" s="222" t="s">
        <v>1</v>
      </c>
      <c r="L125" s="45"/>
      <c r="M125" s="227" t="s">
        <v>1</v>
      </c>
      <c r="N125" s="228" t="s">
        <v>39</v>
      </c>
      <c r="O125" s="92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1" t="s">
        <v>139</v>
      </c>
      <c r="AT125" s="231" t="s">
        <v>135</v>
      </c>
      <c r="AU125" s="231" t="s">
        <v>81</v>
      </c>
      <c r="AY125" s="18" t="s">
        <v>134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8" t="s">
        <v>81</v>
      </c>
      <c r="BK125" s="232">
        <f>ROUND(I125*H125,2)</f>
        <v>0</v>
      </c>
      <c r="BL125" s="18" t="s">
        <v>139</v>
      </c>
      <c r="BM125" s="231" t="s">
        <v>176</v>
      </c>
    </row>
    <row r="126" s="2" customFormat="1" ht="24.15" customHeight="1">
      <c r="A126" s="39"/>
      <c r="B126" s="40"/>
      <c r="C126" s="220" t="s">
        <v>148</v>
      </c>
      <c r="D126" s="220" t="s">
        <v>135</v>
      </c>
      <c r="E126" s="221" t="s">
        <v>149</v>
      </c>
      <c r="F126" s="222" t="s">
        <v>150</v>
      </c>
      <c r="G126" s="223" t="s">
        <v>138</v>
      </c>
      <c r="H126" s="224">
        <v>1</v>
      </c>
      <c r="I126" s="225"/>
      <c r="J126" s="226">
        <f>ROUND(I126*H126,2)</f>
        <v>0</v>
      </c>
      <c r="K126" s="222" t="s">
        <v>1</v>
      </c>
      <c r="L126" s="45"/>
      <c r="M126" s="227" t="s">
        <v>1</v>
      </c>
      <c r="N126" s="228" t="s">
        <v>39</v>
      </c>
      <c r="O126" s="92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1" t="s">
        <v>139</v>
      </c>
      <c r="AT126" s="231" t="s">
        <v>135</v>
      </c>
      <c r="AU126" s="231" t="s">
        <v>81</v>
      </c>
      <c r="AY126" s="18" t="s">
        <v>134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8" t="s">
        <v>81</v>
      </c>
      <c r="BK126" s="232">
        <f>ROUND(I126*H126,2)</f>
        <v>0</v>
      </c>
      <c r="BL126" s="18" t="s">
        <v>139</v>
      </c>
      <c r="BM126" s="231" t="s">
        <v>177</v>
      </c>
    </row>
    <row r="127" s="2" customFormat="1" ht="16.5" customHeight="1">
      <c r="A127" s="39"/>
      <c r="B127" s="40"/>
      <c r="C127" s="220" t="s">
        <v>133</v>
      </c>
      <c r="D127" s="220" t="s">
        <v>135</v>
      </c>
      <c r="E127" s="221" t="s">
        <v>152</v>
      </c>
      <c r="F127" s="222" t="s">
        <v>153</v>
      </c>
      <c r="G127" s="223" t="s">
        <v>138</v>
      </c>
      <c r="H127" s="224">
        <v>1</v>
      </c>
      <c r="I127" s="225"/>
      <c r="J127" s="226">
        <f>ROUND(I127*H127,2)</f>
        <v>0</v>
      </c>
      <c r="K127" s="222" t="s">
        <v>1</v>
      </c>
      <c r="L127" s="45"/>
      <c r="M127" s="227" t="s">
        <v>1</v>
      </c>
      <c r="N127" s="228" t="s">
        <v>39</v>
      </c>
      <c r="O127" s="92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1" t="s">
        <v>139</v>
      </c>
      <c r="AT127" s="231" t="s">
        <v>135</v>
      </c>
      <c r="AU127" s="231" t="s">
        <v>81</v>
      </c>
      <c r="AY127" s="18" t="s">
        <v>134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8" t="s">
        <v>81</v>
      </c>
      <c r="BK127" s="232">
        <f>ROUND(I127*H127,2)</f>
        <v>0</v>
      </c>
      <c r="BL127" s="18" t="s">
        <v>139</v>
      </c>
      <c r="BM127" s="231" t="s">
        <v>178</v>
      </c>
    </row>
    <row r="128" s="2" customFormat="1" ht="24.15" customHeight="1">
      <c r="A128" s="39"/>
      <c r="B128" s="40"/>
      <c r="C128" s="220" t="s">
        <v>155</v>
      </c>
      <c r="D128" s="220" t="s">
        <v>135</v>
      </c>
      <c r="E128" s="221" t="s">
        <v>156</v>
      </c>
      <c r="F128" s="222" t="s">
        <v>157</v>
      </c>
      <c r="G128" s="223" t="s">
        <v>158</v>
      </c>
      <c r="H128" s="224">
        <v>1</v>
      </c>
      <c r="I128" s="225"/>
      <c r="J128" s="226">
        <f>ROUND(I128*H128,2)</f>
        <v>0</v>
      </c>
      <c r="K128" s="222" t="s">
        <v>1</v>
      </c>
      <c r="L128" s="45"/>
      <c r="M128" s="227" t="s">
        <v>1</v>
      </c>
      <c r="N128" s="228" t="s">
        <v>39</v>
      </c>
      <c r="O128" s="92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1" t="s">
        <v>139</v>
      </c>
      <c r="AT128" s="231" t="s">
        <v>135</v>
      </c>
      <c r="AU128" s="231" t="s">
        <v>81</v>
      </c>
      <c r="AY128" s="18" t="s">
        <v>134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8" t="s">
        <v>81</v>
      </c>
      <c r="BK128" s="232">
        <f>ROUND(I128*H128,2)</f>
        <v>0</v>
      </c>
      <c r="BL128" s="18" t="s">
        <v>139</v>
      </c>
      <c r="BM128" s="231" t="s">
        <v>179</v>
      </c>
    </row>
    <row r="129" s="2" customFormat="1" ht="16.5" customHeight="1">
      <c r="A129" s="39"/>
      <c r="B129" s="40"/>
      <c r="C129" s="220" t="s">
        <v>160</v>
      </c>
      <c r="D129" s="220" t="s">
        <v>135</v>
      </c>
      <c r="E129" s="221" t="s">
        <v>161</v>
      </c>
      <c r="F129" s="222" t="s">
        <v>162</v>
      </c>
      <c r="G129" s="223" t="s">
        <v>138</v>
      </c>
      <c r="H129" s="224">
        <v>1</v>
      </c>
      <c r="I129" s="225"/>
      <c r="J129" s="226">
        <f>ROUND(I129*H129,2)</f>
        <v>0</v>
      </c>
      <c r="K129" s="222" t="s">
        <v>1</v>
      </c>
      <c r="L129" s="45"/>
      <c r="M129" s="227" t="s">
        <v>1</v>
      </c>
      <c r="N129" s="228" t="s">
        <v>39</v>
      </c>
      <c r="O129" s="92"/>
      <c r="P129" s="229">
        <f>O129*H129</f>
        <v>0</v>
      </c>
      <c r="Q129" s="229">
        <v>0</v>
      </c>
      <c r="R129" s="229">
        <f>Q129*H129</f>
        <v>0</v>
      </c>
      <c r="S129" s="229">
        <v>0</v>
      </c>
      <c r="T129" s="23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1" t="s">
        <v>139</v>
      </c>
      <c r="AT129" s="231" t="s">
        <v>135</v>
      </c>
      <c r="AU129" s="231" t="s">
        <v>81</v>
      </c>
      <c r="AY129" s="18" t="s">
        <v>134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8" t="s">
        <v>81</v>
      </c>
      <c r="BK129" s="232">
        <f>ROUND(I129*H129,2)</f>
        <v>0</v>
      </c>
      <c r="BL129" s="18" t="s">
        <v>139</v>
      </c>
      <c r="BM129" s="231" t="s">
        <v>180</v>
      </c>
    </row>
    <row r="130" s="2" customFormat="1" ht="16.5" customHeight="1">
      <c r="A130" s="39"/>
      <c r="B130" s="40"/>
      <c r="C130" s="220" t="s">
        <v>164</v>
      </c>
      <c r="D130" s="220" t="s">
        <v>135</v>
      </c>
      <c r="E130" s="221" t="s">
        <v>165</v>
      </c>
      <c r="F130" s="222" t="s">
        <v>166</v>
      </c>
      <c r="G130" s="223" t="s">
        <v>167</v>
      </c>
      <c r="H130" s="224">
        <v>2</v>
      </c>
      <c r="I130" s="225"/>
      <c r="J130" s="226">
        <f>ROUND(I130*H130,2)</f>
        <v>0</v>
      </c>
      <c r="K130" s="222" t="s">
        <v>1</v>
      </c>
      <c r="L130" s="45"/>
      <c r="M130" s="227" t="s">
        <v>1</v>
      </c>
      <c r="N130" s="228" t="s">
        <v>39</v>
      </c>
      <c r="O130" s="92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1" t="s">
        <v>139</v>
      </c>
      <c r="AT130" s="231" t="s">
        <v>135</v>
      </c>
      <c r="AU130" s="231" t="s">
        <v>81</v>
      </c>
      <c r="AY130" s="18" t="s">
        <v>134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8" t="s">
        <v>81</v>
      </c>
      <c r="BK130" s="232">
        <f>ROUND(I130*H130,2)</f>
        <v>0</v>
      </c>
      <c r="BL130" s="18" t="s">
        <v>139</v>
      </c>
      <c r="BM130" s="231" t="s">
        <v>181</v>
      </c>
    </row>
    <row r="131" s="2" customFormat="1" ht="16.5" customHeight="1">
      <c r="A131" s="39"/>
      <c r="B131" s="40"/>
      <c r="C131" s="220" t="s">
        <v>169</v>
      </c>
      <c r="D131" s="220" t="s">
        <v>135</v>
      </c>
      <c r="E131" s="221" t="s">
        <v>170</v>
      </c>
      <c r="F131" s="222" t="s">
        <v>171</v>
      </c>
      <c r="G131" s="223" t="s">
        <v>167</v>
      </c>
      <c r="H131" s="224">
        <v>6</v>
      </c>
      <c r="I131" s="225"/>
      <c r="J131" s="226">
        <f>ROUND(I131*H131,2)</f>
        <v>0</v>
      </c>
      <c r="K131" s="222" t="s">
        <v>1</v>
      </c>
      <c r="L131" s="45"/>
      <c r="M131" s="233" t="s">
        <v>1</v>
      </c>
      <c r="N131" s="234" t="s">
        <v>39</v>
      </c>
      <c r="O131" s="235"/>
      <c r="P131" s="236">
        <f>O131*H131</f>
        <v>0</v>
      </c>
      <c r="Q131" s="236">
        <v>0</v>
      </c>
      <c r="R131" s="236">
        <f>Q131*H131</f>
        <v>0</v>
      </c>
      <c r="S131" s="236">
        <v>0</v>
      </c>
      <c r="T131" s="23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1" t="s">
        <v>139</v>
      </c>
      <c r="AT131" s="231" t="s">
        <v>135</v>
      </c>
      <c r="AU131" s="231" t="s">
        <v>81</v>
      </c>
      <c r="AY131" s="18" t="s">
        <v>134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8" t="s">
        <v>81</v>
      </c>
      <c r="BK131" s="232">
        <f>ROUND(I131*H131,2)</f>
        <v>0</v>
      </c>
      <c r="BL131" s="18" t="s">
        <v>139</v>
      </c>
      <c r="BM131" s="231" t="s">
        <v>182</v>
      </c>
    </row>
    <row r="132" s="2" customFormat="1" ht="6.96" customHeight="1">
      <c r="A132" s="39"/>
      <c r="B132" s="67"/>
      <c r="C132" s="68"/>
      <c r="D132" s="68"/>
      <c r="E132" s="68"/>
      <c r="F132" s="68"/>
      <c r="G132" s="68"/>
      <c r="H132" s="68"/>
      <c r="I132" s="68"/>
      <c r="J132" s="68"/>
      <c r="K132" s="68"/>
      <c r="L132" s="45"/>
      <c r="M132" s="39"/>
      <c r="O132" s="39"/>
      <c r="P132" s="39"/>
      <c r="Q132" s="39"/>
      <c r="R132" s="39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</sheetData>
  <sheetProtection sheet="1" autoFilter="0" formatColumns="0" formatRows="0" objects="1" scenarios="1" spinCount="100000" saltValue="//iLXzzwgoU0er357QeGHa23a8XQwmkC6LX6YWLf3Wub4YgRGOtoE/7pRu5V3Gn41Gf3pAuQ8vsYzF6wJkKIOQ==" hashValue="CsFK3WjbTEIXDwtKqrqt3OEi7aQcvnGbEq5i3Cb0XaGwlCps1ISFt0x4jyTO51H7MUJYChgFz24ZrlpoYc7iBQ==" algorithmName="SHA-512" password="CC35"/>
  <autoFilter ref="C120:K13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9:H109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83</v>
      </c>
    </row>
    <row r="4" s="1" customFormat="1" ht="24.96" customHeight="1">
      <c r="B4" s="21"/>
      <c r="D4" s="149" t="s">
        <v>107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Realizace polní cesty HC1, k.ú. Rozehnaly, Hradišťko II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108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183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2. 9. 2022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tr">
        <f>IF('Rekapitulace stavby'!E11="","",'Rekapitulace stavby'!E11)</f>
        <v xml:space="preserve"> </v>
      </c>
      <c r="F15" s="39"/>
      <c r="G15" s="39"/>
      <c r="H15" s="39"/>
      <c r="I15" s="151" t="s">
        <v>27</v>
      </c>
      <c r="J15" s="142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 xml:space="preserve"> </v>
      </c>
      <c r="F21" s="39"/>
      <c r="G21" s="39"/>
      <c r="H21" s="39"/>
      <c r="I21" s="151" t="s">
        <v>27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32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34</v>
      </c>
      <c r="E30" s="39"/>
      <c r="F30" s="39"/>
      <c r="G30" s="39"/>
      <c r="H30" s="39"/>
      <c r="I30" s="39"/>
      <c r="J30" s="161">
        <f>ROUND(J119,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36</v>
      </c>
      <c r="G32" s="39"/>
      <c r="H32" s="39"/>
      <c r="I32" s="162" t="s">
        <v>35</v>
      </c>
      <c r="J32" s="162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38</v>
      </c>
      <c r="E33" s="151" t="s">
        <v>39</v>
      </c>
      <c r="F33" s="164">
        <f>ROUND((SUM(BE119:BE136)),  2)</f>
        <v>0</v>
      </c>
      <c r="G33" s="39"/>
      <c r="H33" s="39"/>
      <c r="I33" s="165">
        <v>0.20999999999999999</v>
      </c>
      <c r="J33" s="164">
        <f>ROUND(((SUM(BE119:BE136))*I33),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40</v>
      </c>
      <c r="F34" s="164">
        <f>ROUND((SUM(BF119:BF136)),  2)</f>
        <v>0</v>
      </c>
      <c r="G34" s="39"/>
      <c r="H34" s="39"/>
      <c r="I34" s="165">
        <v>0.14999999999999999</v>
      </c>
      <c r="J34" s="164">
        <f>ROUND(((SUM(BF119:BF136))*I34),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41</v>
      </c>
      <c r="F35" s="164">
        <f>ROUND((SUM(BG119:BG136)),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42</v>
      </c>
      <c r="F36" s="164">
        <f>ROUND((SUM(BH119:BH136)),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43</v>
      </c>
      <c r="F37" s="164">
        <f>ROUND((SUM(BI119:BI136)),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44</v>
      </c>
      <c r="E39" s="168"/>
      <c r="F39" s="168"/>
      <c r="G39" s="169" t="s">
        <v>45</v>
      </c>
      <c r="H39" s="170" t="s">
        <v>46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47</v>
      </c>
      <c r="E50" s="174"/>
      <c r="F50" s="174"/>
      <c r="G50" s="173" t="s">
        <v>48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49</v>
      </c>
      <c r="E61" s="176"/>
      <c r="F61" s="177" t="s">
        <v>50</v>
      </c>
      <c r="G61" s="175" t="s">
        <v>49</v>
      </c>
      <c r="H61" s="176"/>
      <c r="I61" s="176"/>
      <c r="J61" s="178" t="s">
        <v>50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51</v>
      </c>
      <c r="E65" s="179"/>
      <c r="F65" s="179"/>
      <c r="G65" s="173" t="s">
        <v>52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49</v>
      </c>
      <c r="E76" s="176"/>
      <c r="F76" s="177" t="s">
        <v>50</v>
      </c>
      <c r="G76" s="175" t="s">
        <v>49</v>
      </c>
      <c r="H76" s="176"/>
      <c r="I76" s="176"/>
      <c r="J76" s="178" t="s">
        <v>50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Realizace polní cesty HC1, k.ú. Rozehnaly, Hradišťko II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002 - Demolice mostku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k.ú. Rozehnaly, Hradišťko II</v>
      </c>
      <c r="G89" s="41"/>
      <c r="H89" s="41"/>
      <c r="I89" s="33" t="s">
        <v>22</v>
      </c>
      <c r="J89" s="80" t="str">
        <f>IF(J12="","",J12)</f>
        <v>2. 9. 2022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113</v>
      </c>
      <c r="D94" s="186"/>
      <c r="E94" s="186"/>
      <c r="F94" s="186"/>
      <c r="G94" s="186"/>
      <c r="H94" s="186"/>
      <c r="I94" s="186"/>
      <c r="J94" s="187" t="s">
        <v>114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115</v>
      </c>
      <c r="D96" s="41"/>
      <c r="E96" s="41"/>
      <c r="F96" s="41"/>
      <c r="G96" s="41"/>
      <c r="H96" s="41"/>
      <c r="I96" s="41"/>
      <c r="J96" s="111">
        <f>J119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116</v>
      </c>
    </row>
    <row r="97" s="9" customFormat="1" ht="24.96" customHeight="1">
      <c r="A97" s="9"/>
      <c r="B97" s="189"/>
      <c r="C97" s="190"/>
      <c r="D97" s="191" t="s">
        <v>184</v>
      </c>
      <c r="E97" s="192"/>
      <c r="F97" s="192"/>
      <c r="G97" s="192"/>
      <c r="H97" s="192"/>
      <c r="I97" s="192"/>
      <c r="J97" s="193">
        <f>J120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38"/>
      <c r="C98" s="134"/>
      <c r="D98" s="239" t="s">
        <v>185</v>
      </c>
      <c r="E98" s="240"/>
      <c r="F98" s="240"/>
      <c r="G98" s="240"/>
      <c r="H98" s="240"/>
      <c r="I98" s="240"/>
      <c r="J98" s="241">
        <f>J121</f>
        <v>0</v>
      </c>
      <c r="K98" s="134"/>
      <c r="L98" s="24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12" customFormat="1" ht="19.92" customHeight="1">
      <c r="A99" s="12"/>
      <c r="B99" s="238"/>
      <c r="C99" s="134"/>
      <c r="D99" s="239" t="s">
        <v>186</v>
      </c>
      <c r="E99" s="240"/>
      <c r="F99" s="240"/>
      <c r="G99" s="240"/>
      <c r="H99" s="240"/>
      <c r="I99" s="240"/>
      <c r="J99" s="241">
        <f>J130</f>
        <v>0</v>
      </c>
      <c r="K99" s="134"/>
      <c r="L99" s="24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s="2" customFormat="1" ht="21.84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5" s="2" customFormat="1" ht="6.96" customHeight="1">
      <c r="A105" s="39"/>
      <c r="B105" s="69"/>
      <c r="C105" s="70"/>
      <c r="D105" s="70"/>
      <c r="E105" s="70"/>
      <c r="F105" s="70"/>
      <c r="G105" s="70"/>
      <c r="H105" s="70"/>
      <c r="I105" s="70"/>
      <c r="J105" s="70"/>
      <c r="K105" s="70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24.96" customHeight="1">
      <c r="A106" s="39"/>
      <c r="B106" s="40"/>
      <c r="C106" s="24" t="s">
        <v>118</v>
      </c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12" customHeight="1">
      <c r="A108" s="39"/>
      <c r="B108" s="40"/>
      <c r="C108" s="33" t="s">
        <v>16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6.5" customHeight="1">
      <c r="A109" s="39"/>
      <c r="B109" s="40"/>
      <c r="C109" s="41"/>
      <c r="D109" s="41"/>
      <c r="E109" s="184" t="str">
        <f>E7</f>
        <v>Realizace polní cesty HC1, k.ú. Rozehnaly, Hradišťko II</v>
      </c>
      <c r="F109" s="33"/>
      <c r="G109" s="33"/>
      <c r="H109" s="33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108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77" t="str">
        <f>E9</f>
        <v>SO 002 - Demolice mostku</v>
      </c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20</v>
      </c>
      <c r="D113" s="41"/>
      <c r="E113" s="41"/>
      <c r="F113" s="28" t="str">
        <f>F12</f>
        <v>k.ú. Rozehnaly, Hradišťko II</v>
      </c>
      <c r="G113" s="41"/>
      <c r="H113" s="41"/>
      <c r="I113" s="33" t="s">
        <v>22</v>
      </c>
      <c r="J113" s="80" t="str">
        <f>IF(J12="","",J12)</f>
        <v>2. 9. 2022</v>
      </c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5.15" customHeight="1">
      <c r="A115" s="39"/>
      <c r="B115" s="40"/>
      <c r="C115" s="33" t="s">
        <v>24</v>
      </c>
      <c r="D115" s="41"/>
      <c r="E115" s="41"/>
      <c r="F115" s="28" t="str">
        <f>E15</f>
        <v xml:space="preserve"> </v>
      </c>
      <c r="G115" s="41"/>
      <c r="H115" s="41"/>
      <c r="I115" s="33" t="s">
        <v>30</v>
      </c>
      <c r="J115" s="37" t="str">
        <f>E21</f>
        <v xml:space="preserve"> 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28</v>
      </c>
      <c r="D116" s="41"/>
      <c r="E116" s="41"/>
      <c r="F116" s="28" t="str">
        <f>IF(E18="","",E18)</f>
        <v>Vyplň údaj</v>
      </c>
      <c r="G116" s="41"/>
      <c r="H116" s="41"/>
      <c r="I116" s="33" t="s">
        <v>32</v>
      </c>
      <c r="J116" s="37" t="str">
        <f>E24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0.32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0" customFormat="1" ht="29.28" customHeight="1">
      <c r="A118" s="195"/>
      <c r="B118" s="196"/>
      <c r="C118" s="197" t="s">
        <v>119</v>
      </c>
      <c r="D118" s="198" t="s">
        <v>59</v>
      </c>
      <c r="E118" s="198" t="s">
        <v>55</v>
      </c>
      <c r="F118" s="198" t="s">
        <v>56</v>
      </c>
      <c r="G118" s="198" t="s">
        <v>120</v>
      </c>
      <c r="H118" s="198" t="s">
        <v>121</v>
      </c>
      <c r="I118" s="198" t="s">
        <v>122</v>
      </c>
      <c r="J118" s="198" t="s">
        <v>114</v>
      </c>
      <c r="K118" s="199" t="s">
        <v>123</v>
      </c>
      <c r="L118" s="200"/>
      <c r="M118" s="101" t="s">
        <v>1</v>
      </c>
      <c r="N118" s="102" t="s">
        <v>38</v>
      </c>
      <c r="O118" s="102" t="s">
        <v>124</v>
      </c>
      <c r="P118" s="102" t="s">
        <v>125</v>
      </c>
      <c r="Q118" s="102" t="s">
        <v>126</v>
      </c>
      <c r="R118" s="102" t="s">
        <v>127</v>
      </c>
      <c r="S118" s="102" t="s">
        <v>128</v>
      </c>
      <c r="T118" s="103" t="s">
        <v>129</v>
      </c>
      <c r="U118" s="195"/>
      <c r="V118" s="195"/>
      <c r="W118" s="195"/>
      <c r="X118" s="195"/>
      <c r="Y118" s="195"/>
      <c r="Z118" s="195"/>
      <c r="AA118" s="195"/>
      <c r="AB118" s="195"/>
      <c r="AC118" s="195"/>
      <c r="AD118" s="195"/>
      <c r="AE118" s="195"/>
    </row>
    <row r="119" s="2" customFormat="1" ht="22.8" customHeight="1">
      <c r="A119" s="39"/>
      <c r="B119" s="40"/>
      <c r="C119" s="108" t="s">
        <v>130</v>
      </c>
      <c r="D119" s="41"/>
      <c r="E119" s="41"/>
      <c r="F119" s="41"/>
      <c r="G119" s="41"/>
      <c r="H119" s="41"/>
      <c r="I119" s="41"/>
      <c r="J119" s="201">
        <f>BK119</f>
        <v>0</v>
      </c>
      <c r="K119" s="41"/>
      <c r="L119" s="45"/>
      <c r="M119" s="104"/>
      <c r="N119" s="202"/>
      <c r="O119" s="105"/>
      <c r="P119" s="203">
        <f>P120</f>
        <v>0</v>
      </c>
      <c r="Q119" s="105"/>
      <c r="R119" s="203">
        <f>R120</f>
        <v>5.4723250200000004</v>
      </c>
      <c r="S119" s="105"/>
      <c r="T119" s="204">
        <f>T120</f>
        <v>107.9088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73</v>
      </c>
      <c r="AU119" s="18" t="s">
        <v>116</v>
      </c>
      <c r="BK119" s="205">
        <f>BK120</f>
        <v>0</v>
      </c>
    </row>
    <row r="120" s="11" customFormat="1" ht="25.92" customHeight="1">
      <c r="A120" s="11"/>
      <c r="B120" s="206"/>
      <c r="C120" s="207"/>
      <c r="D120" s="208" t="s">
        <v>73</v>
      </c>
      <c r="E120" s="209" t="s">
        <v>187</v>
      </c>
      <c r="F120" s="209" t="s">
        <v>188</v>
      </c>
      <c r="G120" s="207"/>
      <c r="H120" s="207"/>
      <c r="I120" s="210"/>
      <c r="J120" s="211">
        <f>BK120</f>
        <v>0</v>
      </c>
      <c r="K120" s="207"/>
      <c r="L120" s="212"/>
      <c r="M120" s="213"/>
      <c r="N120" s="214"/>
      <c r="O120" s="214"/>
      <c r="P120" s="215">
        <f>P121+P130</f>
        <v>0</v>
      </c>
      <c r="Q120" s="214"/>
      <c r="R120" s="215">
        <f>R121+R130</f>
        <v>5.4723250200000004</v>
      </c>
      <c r="S120" s="214"/>
      <c r="T120" s="216">
        <f>T121+T130</f>
        <v>107.9088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17" t="s">
        <v>81</v>
      </c>
      <c r="AT120" s="218" t="s">
        <v>73</v>
      </c>
      <c r="AU120" s="218" t="s">
        <v>74</v>
      </c>
      <c r="AY120" s="217" t="s">
        <v>134</v>
      </c>
      <c r="BK120" s="219">
        <f>BK121+BK130</f>
        <v>0</v>
      </c>
    </row>
    <row r="121" s="11" customFormat="1" ht="22.8" customHeight="1">
      <c r="A121" s="11"/>
      <c r="B121" s="206"/>
      <c r="C121" s="207"/>
      <c r="D121" s="208" t="s">
        <v>73</v>
      </c>
      <c r="E121" s="243" t="s">
        <v>169</v>
      </c>
      <c r="F121" s="243" t="s">
        <v>189</v>
      </c>
      <c r="G121" s="207"/>
      <c r="H121" s="207"/>
      <c r="I121" s="210"/>
      <c r="J121" s="244">
        <f>BK121</f>
        <v>0</v>
      </c>
      <c r="K121" s="207"/>
      <c r="L121" s="212"/>
      <c r="M121" s="213"/>
      <c r="N121" s="214"/>
      <c r="O121" s="214"/>
      <c r="P121" s="215">
        <f>SUM(P122:P129)</f>
        <v>0</v>
      </c>
      <c r="Q121" s="214"/>
      <c r="R121" s="215">
        <f>SUM(R122:R129)</f>
        <v>5.4723250200000004</v>
      </c>
      <c r="S121" s="214"/>
      <c r="T121" s="216">
        <f>SUM(T122:T129)</f>
        <v>107.9088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217" t="s">
        <v>81</v>
      </c>
      <c r="AT121" s="218" t="s">
        <v>73</v>
      </c>
      <c r="AU121" s="218" t="s">
        <v>81</v>
      </c>
      <c r="AY121" s="217" t="s">
        <v>134</v>
      </c>
      <c r="BK121" s="219">
        <f>SUM(BK122:BK129)</f>
        <v>0</v>
      </c>
    </row>
    <row r="122" s="2" customFormat="1" ht="16.5" customHeight="1">
      <c r="A122" s="39"/>
      <c r="B122" s="40"/>
      <c r="C122" s="220" t="s">
        <v>81</v>
      </c>
      <c r="D122" s="220" t="s">
        <v>135</v>
      </c>
      <c r="E122" s="221" t="s">
        <v>190</v>
      </c>
      <c r="F122" s="222" t="s">
        <v>191</v>
      </c>
      <c r="G122" s="223" t="s">
        <v>192</v>
      </c>
      <c r="H122" s="224">
        <v>35.154000000000003</v>
      </c>
      <c r="I122" s="225"/>
      <c r="J122" s="226">
        <f>ROUND(I122*H122,2)</f>
        <v>0</v>
      </c>
      <c r="K122" s="222" t="s">
        <v>193</v>
      </c>
      <c r="L122" s="45"/>
      <c r="M122" s="227" t="s">
        <v>1</v>
      </c>
      <c r="N122" s="228" t="s">
        <v>39</v>
      </c>
      <c r="O122" s="92"/>
      <c r="P122" s="229">
        <f>O122*H122</f>
        <v>0</v>
      </c>
      <c r="Q122" s="229">
        <v>0.12171</v>
      </c>
      <c r="R122" s="229">
        <f>Q122*H122</f>
        <v>4.2785933400000005</v>
      </c>
      <c r="S122" s="229">
        <v>2.3999999999999999</v>
      </c>
      <c r="T122" s="230">
        <f>S122*H122</f>
        <v>84.369600000000005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31" t="s">
        <v>148</v>
      </c>
      <c r="AT122" s="231" t="s">
        <v>135</v>
      </c>
      <c r="AU122" s="231" t="s">
        <v>83</v>
      </c>
      <c r="AY122" s="18" t="s">
        <v>134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18" t="s">
        <v>81</v>
      </c>
      <c r="BK122" s="232">
        <f>ROUND(I122*H122,2)</f>
        <v>0</v>
      </c>
      <c r="BL122" s="18" t="s">
        <v>148</v>
      </c>
      <c r="BM122" s="231" t="s">
        <v>194</v>
      </c>
    </row>
    <row r="123" s="2" customFormat="1">
      <c r="A123" s="39"/>
      <c r="B123" s="40"/>
      <c r="C123" s="41"/>
      <c r="D123" s="245" t="s">
        <v>195</v>
      </c>
      <c r="E123" s="41"/>
      <c r="F123" s="246" t="s">
        <v>196</v>
      </c>
      <c r="G123" s="41"/>
      <c r="H123" s="41"/>
      <c r="I123" s="247"/>
      <c r="J123" s="41"/>
      <c r="K123" s="41"/>
      <c r="L123" s="45"/>
      <c r="M123" s="248"/>
      <c r="N123" s="249"/>
      <c r="O123" s="92"/>
      <c r="P123" s="92"/>
      <c r="Q123" s="92"/>
      <c r="R123" s="92"/>
      <c r="S123" s="92"/>
      <c r="T123" s="93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195</v>
      </c>
      <c r="AU123" s="18" t="s">
        <v>83</v>
      </c>
    </row>
    <row r="124" s="13" customFormat="1">
      <c r="A124" s="13"/>
      <c r="B124" s="250"/>
      <c r="C124" s="251"/>
      <c r="D124" s="245" t="s">
        <v>197</v>
      </c>
      <c r="E124" s="252" t="s">
        <v>1</v>
      </c>
      <c r="F124" s="253" t="s">
        <v>198</v>
      </c>
      <c r="G124" s="251"/>
      <c r="H124" s="254">
        <v>35.154000000000003</v>
      </c>
      <c r="I124" s="255"/>
      <c r="J124" s="251"/>
      <c r="K124" s="251"/>
      <c r="L124" s="256"/>
      <c r="M124" s="257"/>
      <c r="N124" s="258"/>
      <c r="O124" s="258"/>
      <c r="P124" s="258"/>
      <c r="Q124" s="258"/>
      <c r="R124" s="258"/>
      <c r="S124" s="258"/>
      <c r="T124" s="259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60" t="s">
        <v>197</v>
      </c>
      <c r="AU124" s="260" t="s">
        <v>83</v>
      </c>
      <c r="AV124" s="13" t="s">
        <v>83</v>
      </c>
      <c r="AW124" s="13" t="s">
        <v>31</v>
      </c>
      <c r="AX124" s="13" t="s">
        <v>81</v>
      </c>
      <c r="AY124" s="260" t="s">
        <v>134</v>
      </c>
    </row>
    <row r="125" s="2" customFormat="1" ht="16.5" customHeight="1">
      <c r="A125" s="39"/>
      <c r="B125" s="40"/>
      <c r="C125" s="220" t="s">
        <v>83</v>
      </c>
      <c r="D125" s="220" t="s">
        <v>135</v>
      </c>
      <c r="E125" s="221" t="s">
        <v>199</v>
      </c>
      <c r="F125" s="222" t="s">
        <v>200</v>
      </c>
      <c r="G125" s="223" t="s">
        <v>192</v>
      </c>
      <c r="H125" s="224">
        <v>9.8079999999999998</v>
      </c>
      <c r="I125" s="225"/>
      <c r="J125" s="226">
        <f>ROUND(I125*H125,2)</f>
        <v>0</v>
      </c>
      <c r="K125" s="222" t="s">
        <v>193</v>
      </c>
      <c r="L125" s="45"/>
      <c r="M125" s="227" t="s">
        <v>1</v>
      </c>
      <c r="N125" s="228" t="s">
        <v>39</v>
      </c>
      <c r="O125" s="92"/>
      <c r="P125" s="229">
        <f>O125*H125</f>
        <v>0</v>
      </c>
      <c r="Q125" s="229">
        <v>0.12171</v>
      </c>
      <c r="R125" s="229">
        <f>Q125*H125</f>
        <v>1.19373168</v>
      </c>
      <c r="S125" s="229">
        <v>2.3999999999999999</v>
      </c>
      <c r="T125" s="230">
        <f>S125*H125</f>
        <v>23.539199999999997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1" t="s">
        <v>148</v>
      </c>
      <c r="AT125" s="231" t="s">
        <v>135</v>
      </c>
      <c r="AU125" s="231" t="s">
        <v>83</v>
      </c>
      <c r="AY125" s="18" t="s">
        <v>134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8" t="s">
        <v>81</v>
      </c>
      <c r="BK125" s="232">
        <f>ROUND(I125*H125,2)</f>
        <v>0</v>
      </c>
      <c r="BL125" s="18" t="s">
        <v>148</v>
      </c>
      <c r="BM125" s="231" t="s">
        <v>201</v>
      </c>
    </row>
    <row r="126" s="2" customFormat="1">
      <c r="A126" s="39"/>
      <c r="B126" s="40"/>
      <c r="C126" s="41"/>
      <c r="D126" s="245" t="s">
        <v>195</v>
      </c>
      <c r="E126" s="41"/>
      <c r="F126" s="246" t="s">
        <v>196</v>
      </c>
      <c r="G126" s="41"/>
      <c r="H126" s="41"/>
      <c r="I126" s="247"/>
      <c r="J126" s="41"/>
      <c r="K126" s="41"/>
      <c r="L126" s="45"/>
      <c r="M126" s="248"/>
      <c r="N126" s="249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195</v>
      </c>
      <c r="AU126" s="18" t="s">
        <v>83</v>
      </c>
    </row>
    <row r="127" s="13" customFormat="1">
      <c r="A127" s="13"/>
      <c r="B127" s="250"/>
      <c r="C127" s="251"/>
      <c r="D127" s="245" t="s">
        <v>197</v>
      </c>
      <c r="E127" s="252" t="s">
        <v>1</v>
      </c>
      <c r="F127" s="253" t="s">
        <v>202</v>
      </c>
      <c r="G127" s="251"/>
      <c r="H127" s="254">
        <v>9.8079999999999998</v>
      </c>
      <c r="I127" s="255"/>
      <c r="J127" s="251"/>
      <c r="K127" s="251"/>
      <c r="L127" s="256"/>
      <c r="M127" s="257"/>
      <c r="N127" s="258"/>
      <c r="O127" s="258"/>
      <c r="P127" s="258"/>
      <c r="Q127" s="258"/>
      <c r="R127" s="258"/>
      <c r="S127" s="258"/>
      <c r="T127" s="25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60" t="s">
        <v>197</v>
      </c>
      <c r="AU127" s="260" t="s">
        <v>83</v>
      </c>
      <c r="AV127" s="13" t="s">
        <v>83</v>
      </c>
      <c r="AW127" s="13" t="s">
        <v>31</v>
      </c>
      <c r="AX127" s="13" t="s">
        <v>81</v>
      </c>
      <c r="AY127" s="260" t="s">
        <v>134</v>
      </c>
    </row>
    <row r="128" s="2" customFormat="1">
      <c r="A128" s="39"/>
      <c r="B128" s="40"/>
      <c r="C128" s="220" t="s">
        <v>144</v>
      </c>
      <c r="D128" s="220" t="s">
        <v>135</v>
      </c>
      <c r="E128" s="221" t="s">
        <v>203</v>
      </c>
      <c r="F128" s="222" t="s">
        <v>204</v>
      </c>
      <c r="G128" s="223" t="s">
        <v>158</v>
      </c>
      <c r="H128" s="224">
        <v>1</v>
      </c>
      <c r="I128" s="225"/>
      <c r="J128" s="226">
        <f>ROUND(I128*H128,2)</f>
        <v>0</v>
      </c>
      <c r="K128" s="222" t="s">
        <v>1</v>
      </c>
      <c r="L128" s="45"/>
      <c r="M128" s="227" t="s">
        <v>1</v>
      </c>
      <c r="N128" s="228" t="s">
        <v>39</v>
      </c>
      <c r="O128" s="92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1" t="s">
        <v>148</v>
      </c>
      <c r="AT128" s="231" t="s">
        <v>135</v>
      </c>
      <c r="AU128" s="231" t="s">
        <v>83</v>
      </c>
      <c r="AY128" s="18" t="s">
        <v>134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8" t="s">
        <v>81</v>
      </c>
      <c r="BK128" s="232">
        <f>ROUND(I128*H128,2)</f>
        <v>0</v>
      </c>
      <c r="BL128" s="18" t="s">
        <v>148</v>
      </c>
      <c r="BM128" s="231" t="s">
        <v>205</v>
      </c>
    </row>
    <row r="129" s="2" customFormat="1">
      <c r="A129" s="39"/>
      <c r="B129" s="40"/>
      <c r="C129" s="41"/>
      <c r="D129" s="245" t="s">
        <v>195</v>
      </c>
      <c r="E129" s="41"/>
      <c r="F129" s="246" t="s">
        <v>196</v>
      </c>
      <c r="G129" s="41"/>
      <c r="H129" s="41"/>
      <c r="I129" s="247"/>
      <c r="J129" s="41"/>
      <c r="K129" s="41"/>
      <c r="L129" s="45"/>
      <c r="M129" s="248"/>
      <c r="N129" s="249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195</v>
      </c>
      <c r="AU129" s="18" t="s">
        <v>83</v>
      </c>
    </row>
    <row r="130" s="11" customFormat="1" ht="22.8" customHeight="1">
      <c r="A130" s="11"/>
      <c r="B130" s="206"/>
      <c r="C130" s="207"/>
      <c r="D130" s="208" t="s">
        <v>73</v>
      </c>
      <c r="E130" s="243" t="s">
        <v>206</v>
      </c>
      <c r="F130" s="243" t="s">
        <v>207</v>
      </c>
      <c r="G130" s="207"/>
      <c r="H130" s="207"/>
      <c r="I130" s="210"/>
      <c r="J130" s="244">
        <f>BK130</f>
        <v>0</v>
      </c>
      <c r="K130" s="207"/>
      <c r="L130" s="212"/>
      <c r="M130" s="213"/>
      <c r="N130" s="214"/>
      <c r="O130" s="214"/>
      <c r="P130" s="215">
        <f>SUM(P131:P136)</f>
        <v>0</v>
      </c>
      <c r="Q130" s="214"/>
      <c r="R130" s="215">
        <f>SUM(R131:R136)</f>
        <v>0</v>
      </c>
      <c r="S130" s="214"/>
      <c r="T130" s="216">
        <f>SUM(T131:T136)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217" t="s">
        <v>81</v>
      </c>
      <c r="AT130" s="218" t="s">
        <v>73</v>
      </c>
      <c r="AU130" s="218" t="s">
        <v>81</v>
      </c>
      <c r="AY130" s="217" t="s">
        <v>134</v>
      </c>
      <c r="BK130" s="219">
        <f>SUM(BK131:BK136)</f>
        <v>0</v>
      </c>
    </row>
    <row r="131" s="2" customFormat="1" ht="16.5" customHeight="1">
      <c r="A131" s="39"/>
      <c r="B131" s="40"/>
      <c r="C131" s="220" t="s">
        <v>148</v>
      </c>
      <c r="D131" s="220" t="s">
        <v>135</v>
      </c>
      <c r="E131" s="221" t="s">
        <v>208</v>
      </c>
      <c r="F131" s="222" t="s">
        <v>209</v>
      </c>
      <c r="G131" s="223" t="s">
        <v>210</v>
      </c>
      <c r="H131" s="224">
        <v>107.90900000000001</v>
      </c>
      <c r="I131" s="225"/>
      <c r="J131" s="226">
        <f>ROUND(I131*H131,2)</f>
        <v>0</v>
      </c>
      <c r="K131" s="222" t="s">
        <v>193</v>
      </c>
      <c r="L131" s="45"/>
      <c r="M131" s="227" t="s">
        <v>1</v>
      </c>
      <c r="N131" s="228" t="s">
        <v>39</v>
      </c>
      <c r="O131" s="92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1" t="s">
        <v>148</v>
      </c>
      <c r="AT131" s="231" t="s">
        <v>135</v>
      </c>
      <c r="AU131" s="231" t="s">
        <v>83</v>
      </c>
      <c r="AY131" s="18" t="s">
        <v>134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8" t="s">
        <v>81</v>
      </c>
      <c r="BK131" s="232">
        <f>ROUND(I131*H131,2)</f>
        <v>0</v>
      </c>
      <c r="BL131" s="18" t="s">
        <v>148</v>
      </c>
      <c r="BM131" s="231" t="s">
        <v>211</v>
      </c>
    </row>
    <row r="132" s="2" customFormat="1" ht="24.15" customHeight="1">
      <c r="A132" s="39"/>
      <c r="B132" s="40"/>
      <c r="C132" s="220" t="s">
        <v>133</v>
      </c>
      <c r="D132" s="220" t="s">
        <v>135</v>
      </c>
      <c r="E132" s="221" t="s">
        <v>212</v>
      </c>
      <c r="F132" s="222" t="s">
        <v>213</v>
      </c>
      <c r="G132" s="223" t="s">
        <v>210</v>
      </c>
      <c r="H132" s="224">
        <v>107.90900000000001</v>
      </c>
      <c r="I132" s="225"/>
      <c r="J132" s="226">
        <f>ROUND(I132*H132,2)</f>
        <v>0</v>
      </c>
      <c r="K132" s="222" t="s">
        <v>193</v>
      </c>
      <c r="L132" s="45"/>
      <c r="M132" s="227" t="s">
        <v>1</v>
      </c>
      <c r="N132" s="228" t="s">
        <v>39</v>
      </c>
      <c r="O132" s="92"/>
      <c r="P132" s="229">
        <f>O132*H132</f>
        <v>0</v>
      </c>
      <c r="Q132" s="229">
        <v>0</v>
      </c>
      <c r="R132" s="229">
        <f>Q132*H132</f>
        <v>0</v>
      </c>
      <c r="S132" s="229">
        <v>0</v>
      </c>
      <c r="T132" s="23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1" t="s">
        <v>148</v>
      </c>
      <c r="AT132" s="231" t="s">
        <v>135</v>
      </c>
      <c r="AU132" s="231" t="s">
        <v>83</v>
      </c>
      <c r="AY132" s="18" t="s">
        <v>134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8" t="s">
        <v>81</v>
      </c>
      <c r="BK132" s="232">
        <f>ROUND(I132*H132,2)</f>
        <v>0</v>
      </c>
      <c r="BL132" s="18" t="s">
        <v>148</v>
      </c>
      <c r="BM132" s="231" t="s">
        <v>214</v>
      </c>
    </row>
    <row r="133" s="2" customFormat="1" ht="16.5" customHeight="1">
      <c r="A133" s="39"/>
      <c r="B133" s="40"/>
      <c r="C133" s="220" t="s">
        <v>155</v>
      </c>
      <c r="D133" s="220" t="s">
        <v>135</v>
      </c>
      <c r="E133" s="221" t="s">
        <v>215</v>
      </c>
      <c r="F133" s="222" t="s">
        <v>216</v>
      </c>
      <c r="G133" s="223" t="s">
        <v>210</v>
      </c>
      <c r="H133" s="224">
        <v>971.18100000000004</v>
      </c>
      <c r="I133" s="225"/>
      <c r="J133" s="226">
        <f>ROUND(I133*H133,2)</f>
        <v>0</v>
      </c>
      <c r="K133" s="222" t="s">
        <v>193</v>
      </c>
      <c r="L133" s="45"/>
      <c r="M133" s="227" t="s">
        <v>1</v>
      </c>
      <c r="N133" s="228" t="s">
        <v>39</v>
      </c>
      <c r="O133" s="92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1" t="s">
        <v>148</v>
      </c>
      <c r="AT133" s="231" t="s">
        <v>135</v>
      </c>
      <c r="AU133" s="231" t="s">
        <v>83</v>
      </c>
      <c r="AY133" s="18" t="s">
        <v>134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8" t="s">
        <v>81</v>
      </c>
      <c r="BK133" s="232">
        <f>ROUND(I133*H133,2)</f>
        <v>0</v>
      </c>
      <c r="BL133" s="18" t="s">
        <v>148</v>
      </c>
      <c r="BM133" s="231" t="s">
        <v>217</v>
      </c>
    </row>
    <row r="134" s="13" customFormat="1">
      <c r="A134" s="13"/>
      <c r="B134" s="250"/>
      <c r="C134" s="251"/>
      <c r="D134" s="245" t="s">
        <v>197</v>
      </c>
      <c r="E134" s="252" t="s">
        <v>1</v>
      </c>
      <c r="F134" s="253" t="s">
        <v>218</v>
      </c>
      <c r="G134" s="251"/>
      <c r="H134" s="254">
        <v>971.18100000000004</v>
      </c>
      <c r="I134" s="255"/>
      <c r="J134" s="251"/>
      <c r="K134" s="251"/>
      <c r="L134" s="256"/>
      <c r="M134" s="257"/>
      <c r="N134" s="258"/>
      <c r="O134" s="258"/>
      <c r="P134" s="258"/>
      <c r="Q134" s="258"/>
      <c r="R134" s="258"/>
      <c r="S134" s="258"/>
      <c r="T134" s="259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60" t="s">
        <v>197</v>
      </c>
      <c r="AU134" s="260" t="s">
        <v>83</v>
      </c>
      <c r="AV134" s="13" t="s">
        <v>83</v>
      </c>
      <c r="AW134" s="13" t="s">
        <v>31</v>
      </c>
      <c r="AX134" s="13" t="s">
        <v>81</v>
      </c>
      <c r="AY134" s="260" t="s">
        <v>134</v>
      </c>
    </row>
    <row r="135" s="2" customFormat="1" ht="24.15" customHeight="1">
      <c r="A135" s="39"/>
      <c r="B135" s="40"/>
      <c r="C135" s="220" t="s">
        <v>160</v>
      </c>
      <c r="D135" s="220" t="s">
        <v>135</v>
      </c>
      <c r="E135" s="221" t="s">
        <v>219</v>
      </c>
      <c r="F135" s="222" t="s">
        <v>220</v>
      </c>
      <c r="G135" s="223" t="s">
        <v>210</v>
      </c>
      <c r="H135" s="224">
        <v>107.90900000000001</v>
      </c>
      <c r="I135" s="225"/>
      <c r="J135" s="226">
        <f>ROUND(I135*H135,2)</f>
        <v>0</v>
      </c>
      <c r="K135" s="222" t="s">
        <v>193</v>
      </c>
      <c r="L135" s="45"/>
      <c r="M135" s="227" t="s">
        <v>1</v>
      </c>
      <c r="N135" s="228" t="s">
        <v>39</v>
      </c>
      <c r="O135" s="92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1" t="s">
        <v>148</v>
      </c>
      <c r="AT135" s="231" t="s">
        <v>135</v>
      </c>
      <c r="AU135" s="231" t="s">
        <v>83</v>
      </c>
      <c r="AY135" s="18" t="s">
        <v>134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8" t="s">
        <v>81</v>
      </c>
      <c r="BK135" s="232">
        <f>ROUND(I135*H135,2)</f>
        <v>0</v>
      </c>
      <c r="BL135" s="18" t="s">
        <v>148</v>
      </c>
      <c r="BM135" s="231" t="s">
        <v>221</v>
      </c>
    </row>
    <row r="136" s="2" customFormat="1" ht="37.8" customHeight="1">
      <c r="A136" s="39"/>
      <c r="B136" s="40"/>
      <c r="C136" s="220" t="s">
        <v>164</v>
      </c>
      <c r="D136" s="220" t="s">
        <v>135</v>
      </c>
      <c r="E136" s="221" t="s">
        <v>222</v>
      </c>
      <c r="F136" s="222" t="s">
        <v>223</v>
      </c>
      <c r="G136" s="223" t="s">
        <v>210</v>
      </c>
      <c r="H136" s="224">
        <v>107.90900000000001</v>
      </c>
      <c r="I136" s="225"/>
      <c r="J136" s="226">
        <f>ROUND(I136*H136,2)</f>
        <v>0</v>
      </c>
      <c r="K136" s="222" t="s">
        <v>193</v>
      </c>
      <c r="L136" s="45"/>
      <c r="M136" s="233" t="s">
        <v>1</v>
      </c>
      <c r="N136" s="234" t="s">
        <v>39</v>
      </c>
      <c r="O136" s="235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1" t="s">
        <v>148</v>
      </c>
      <c r="AT136" s="231" t="s">
        <v>135</v>
      </c>
      <c r="AU136" s="231" t="s">
        <v>83</v>
      </c>
      <c r="AY136" s="18" t="s">
        <v>134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8" t="s">
        <v>81</v>
      </c>
      <c r="BK136" s="232">
        <f>ROUND(I136*H136,2)</f>
        <v>0</v>
      </c>
      <c r="BL136" s="18" t="s">
        <v>148</v>
      </c>
      <c r="BM136" s="231" t="s">
        <v>224</v>
      </c>
    </row>
    <row r="137" s="2" customFormat="1" ht="6.96" customHeight="1">
      <c r="A137" s="39"/>
      <c r="B137" s="67"/>
      <c r="C137" s="68"/>
      <c r="D137" s="68"/>
      <c r="E137" s="68"/>
      <c r="F137" s="68"/>
      <c r="G137" s="68"/>
      <c r="H137" s="68"/>
      <c r="I137" s="68"/>
      <c r="J137" s="68"/>
      <c r="K137" s="68"/>
      <c r="L137" s="45"/>
      <c r="M137" s="39"/>
      <c r="O137" s="39"/>
      <c r="P137" s="39"/>
      <c r="Q137" s="39"/>
      <c r="R137" s="39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</sheetData>
  <sheetProtection sheet="1" autoFilter="0" formatColumns="0" formatRows="0" objects="1" scenarios="1" spinCount="100000" saltValue="oPrr7JlTKrVDjYDnM5XThUPzKYyNGmlT6rPDd5sdN2h5xO95KZIZQbW1eh5DB0IEtSEofBue8nR8bky3cf1pKw==" hashValue="zkVFuCpeJ4GK4pDhcsLGIgla+IevWElPzRcVmektsxVTSDsKBkd2w7QMoMLtPIh8tSd+KpVTu71uoAhEmNJtPg==" algorithmName="SHA-512" password="CC35"/>
  <autoFilter ref="C118:K136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83</v>
      </c>
    </row>
    <row r="4" s="1" customFormat="1" ht="24.96" customHeight="1">
      <c r="B4" s="21"/>
      <c r="D4" s="149" t="s">
        <v>107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Realizace polní cesty HC1, k.ú. Rozehnaly, Hradišťko II</v>
      </c>
      <c r="F7" s="151"/>
      <c r="G7" s="151"/>
      <c r="H7" s="151"/>
      <c r="L7" s="21"/>
    </row>
    <row r="8" s="1" customFormat="1" ht="12" customHeight="1">
      <c r="B8" s="21"/>
      <c r="D8" s="151" t="s">
        <v>108</v>
      </c>
      <c r="L8" s="21"/>
    </row>
    <row r="9" s="2" customFormat="1" ht="16.5" customHeight="1">
      <c r="A9" s="39"/>
      <c r="B9" s="45"/>
      <c r="C9" s="39"/>
      <c r="D9" s="39"/>
      <c r="E9" s="152" t="s">
        <v>225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110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226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2. 9. 2022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1" t="s">
        <v>27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1" t="s">
        <v>27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32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33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34</v>
      </c>
      <c r="E32" s="39"/>
      <c r="F32" s="39"/>
      <c r="G32" s="39"/>
      <c r="H32" s="39"/>
      <c r="I32" s="39"/>
      <c r="J32" s="161">
        <f>ROUND(J127,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36</v>
      </c>
      <c r="G34" s="39"/>
      <c r="H34" s="39"/>
      <c r="I34" s="162" t="s">
        <v>35</v>
      </c>
      <c r="J34" s="162" t="s">
        <v>37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38</v>
      </c>
      <c r="E35" s="151" t="s">
        <v>39</v>
      </c>
      <c r="F35" s="164">
        <f>ROUND((SUM(BE127:BE293)),  2)</f>
        <v>0</v>
      </c>
      <c r="G35" s="39"/>
      <c r="H35" s="39"/>
      <c r="I35" s="165">
        <v>0.20999999999999999</v>
      </c>
      <c r="J35" s="164">
        <f>ROUND(((SUM(BE127:BE293))*I35),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40</v>
      </c>
      <c r="F36" s="164">
        <f>ROUND((SUM(BF127:BF293)),  2)</f>
        <v>0</v>
      </c>
      <c r="G36" s="39"/>
      <c r="H36" s="39"/>
      <c r="I36" s="165">
        <v>0.14999999999999999</v>
      </c>
      <c r="J36" s="164">
        <f>ROUND(((SUM(BF127:BF293))*I36),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41</v>
      </c>
      <c r="F37" s="164">
        <f>ROUND((SUM(BG127:BG293)),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42</v>
      </c>
      <c r="F38" s="164">
        <f>ROUND((SUM(BH127:BH293)),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43</v>
      </c>
      <c r="F39" s="164">
        <f>ROUND((SUM(BI127:BI293)),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44</v>
      </c>
      <c r="E41" s="168"/>
      <c r="F41" s="168"/>
      <c r="G41" s="169" t="s">
        <v>45</v>
      </c>
      <c r="H41" s="170" t="s">
        <v>46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47</v>
      </c>
      <c r="E50" s="174"/>
      <c r="F50" s="174"/>
      <c r="G50" s="173" t="s">
        <v>48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49</v>
      </c>
      <c r="E61" s="176"/>
      <c r="F61" s="177" t="s">
        <v>50</v>
      </c>
      <c r="G61" s="175" t="s">
        <v>49</v>
      </c>
      <c r="H61" s="176"/>
      <c r="I61" s="176"/>
      <c r="J61" s="178" t="s">
        <v>50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51</v>
      </c>
      <c r="E65" s="179"/>
      <c r="F65" s="179"/>
      <c r="G65" s="173" t="s">
        <v>52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49</v>
      </c>
      <c r="E76" s="176"/>
      <c r="F76" s="177" t="s">
        <v>50</v>
      </c>
      <c r="G76" s="175" t="s">
        <v>49</v>
      </c>
      <c r="H76" s="176"/>
      <c r="I76" s="176"/>
      <c r="J76" s="178" t="s">
        <v>50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Realizace polní cesty HC1, k.ú. Rozehnaly, Hradišťko II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108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225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110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SO 101.1 - Polní cesta HC1 v k.ú. Rozehnaly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k.ú. Rozehnaly, Hradišťko II</v>
      </c>
      <c r="G91" s="41"/>
      <c r="H91" s="41"/>
      <c r="I91" s="33" t="s">
        <v>22</v>
      </c>
      <c r="J91" s="80" t="str">
        <f>IF(J14="","",J14)</f>
        <v>2. 9. 2022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30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32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113</v>
      </c>
      <c r="D96" s="186"/>
      <c r="E96" s="186"/>
      <c r="F96" s="186"/>
      <c r="G96" s="186"/>
      <c r="H96" s="186"/>
      <c r="I96" s="186"/>
      <c r="J96" s="187" t="s">
        <v>114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115</v>
      </c>
      <c r="D98" s="41"/>
      <c r="E98" s="41"/>
      <c r="F98" s="41"/>
      <c r="G98" s="41"/>
      <c r="H98" s="41"/>
      <c r="I98" s="41"/>
      <c r="J98" s="111">
        <f>J127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116</v>
      </c>
    </row>
    <row r="99" s="9" customFormat="1" ht="24.96" customHeight="1">
      <c r="A99" s="9"/>
      <c r="B99" s="189"/>
      <c r="C99" s="190"/>
      <c r="D99" s="191" t="s">
        <v>184</v>
      </c>
      <c r="E99" s="192"/>
      <c r="F99" s="192"/>
      <c r="G99" s="192"/>
      <c r="H99" s="192"/>
      <c r="I99" s="192"/>
      <c r="J99" s="193">
        <f>J128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2" customFormat="1" ht="19.92" customHeight="1">
      <c r="A100" s="12"/>
      <c r="B100" s="238"/>
      <c r="C100" s="134"/>
      <c r="D100" s="239" t="s">
        <v>227</v>
      </c>
      <c r="E100" s="240"/>
      <c r="F100" s="240"/>
      <c r="G100" s="240"/>
      <c r="H100" s="240"/>
      <c r="I100" s="240"/>
      <c r="J100" s="241">
        <f>J129</f>
        <v>0</v>
      </c>
      <c r="K100" s="134"/>
      <c r="L100" s="24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38"/>
      <c r="C101" s="134"/>
      <c r="D101" s="239" t="s">
        <v>228</v>
      </c>
      <c r="E101" s="240"/>
      <c r="F101" s="240"/>
      <c r="G101" s="240"/>
      <c r="H101" s="240"/>
      <c r="I101" s="240"/>
      <c r="J101" s="241">
        <f>J207</f>
        <v>0</v>
      </c>
      <c r="K101" s="134"/>
      <c r="L101" s="24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9.92" customHeight="1">
      <c r="A102" s="12"/>
      <c r="B102" s="238"/>
      <c r="C102" s="134"/>
      <c r="D102" s="239" t="s">
        <v>229</v>
      </c>
      <c r="E102" s="240"/>
      <c r="F102" s="240"/>
      <c r="G102" s="240"/>
      <c r="H102" s="240"/>
      <c r="I102" s="240"/>
      <c r="J102" s="241">
        <f>J216</f>
        <v>0</v>
      </c>
      <c r="K102" s="134"/>
      <c r="L102" s="24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12" customFormat="1" ht="19.92" customHeight="1">
      <c r="A103" s="12"/>
      <c r="B103" s="238"/>
      <c r="C103" s="134"/>
      <c r="D103" s="239" t="s">
        <v>185</v>
      </c>
      <c r="E103" s="240"/>
      <c r="F103" s="240"/>
      <c r="G103" s="240"/>
      <c r="H103" s="240"/>
      <c r="I103" s="240"/>
      <c r="J103" s="241">
        <f>J247</f>
        <v>0</v>
      </c>
      <c r="K103" s="134"/>
      <c r="L103" s="24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="12" customFormat="1" ht="19.92" customHeight="1">
      <c r="A104" s="12"/>
      <c r="B104" s="238"/>
      <c r="C104" s="134"/>
      <c r="D104" s="239" t="s">
        <v>186</v>
      </c>
      <c r="E104" s="240"/>
      <c r="F104" s="240"/>
      <c r="G104" s="240"/>
      <c r="H104" s="240"/>
      <c r="I104" s="240"/>
      <c r="J104" s="241">
        <f>J281</f>
        <v>0</v>
      </c>
      <c r="K104" s="134"/>
      <c r="L104" s="24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</row>
    <row r="105" s="12" customFormat="1" ht="19.92" customHeight="1">
      <c r="A105" s="12"/>
      <c r="B105" s="238"/>
      <c r="C105" s="134"/>
      <c r="D105" s="239" t="s">
        <v>230</v>
      </c>
      <c r="E105" s="240"/>
      <c r="F105" s="240"/>
      <c r="G105" s="240"/>
      <c r="H105" s="240"/>
      <c r="I105" s="240"/>
      <c r="J105" s="241">
        <f>J292</f>
        <v>0</v>
      </c>
      <c r="K105" s="134"/>
      <c r="L105" s="24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118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84" t="str">
        <f>E7</f>
        <v>Realizace polní cesty HC1, k.ú. Rozehnaly, Hradišťko II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" customFormat="1" ht="12" customHeight="1">
      <c r="B116" s="22"/>
      <c r="C116" s="33" t="s">
        <v>108</v>
      </c>
      <c r="D116" s="23"/>
      <c r="E116" s="23"/>
      <c r="F116" s="23"/>
      <c r="G116" s="23"/>
      <c r="H116" s="23"/>
      <c r="I116" s="23"/>
      <c r="J116" s="23"/>
      <c r="K116" s="23"/>
      <c r="L116" s="21"/>
    </row>
    <row r="117" s="2" customFormat="1" ht="16.5" customHeight="1">
      <c r="A117" s="39"/>
      <c r="B117" s="40"/>
      <c r="C117" s="41"/>
      <c r="D117" s="41"/>
      <c r="E117" s="184" t="s">
        <v>225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110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E11</f>
        <v>SO 101.1 - Polní cesta HC1 v k.ú. Rozehnaly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F14</f>
        <v>k.ú. Rozehnaly, Hradišťko II</v>
      </c>
      <c r="G121" s="41"/>
      <c r="H121" s="41"/>
      <c r="I121" s="33" t="s">
        <v>22</v>
      </c>
      <c r="J121" s="80" t="str">
        <f>IF(J14="","",J14)</f>
        <v>2. 9. 2022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24</v>
      </c>
      <c r="D123" s="41"/>
      <c r="E123" s="41"/>
      <c r="F123" s="28" t="str">
        <f>E17</f>
        <v xml:space="preserve"> </v>
      </c>
      <c r="G123" s="41"/>
      <c r="H123" s="41"/>
      <c r="I123" s="33" t="s">
        <v>30</v>
      </c>
      <c r="J123" s="37" t="str">
        <f>E23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28</v>
      </c>
      <c r="D124" s="41"/>
      <c r="E124" s="41"/>
      <c r="F124" s="28" t="str">
        <f>IF(E20="","",E20)</f>
        <v>Vyplň údaj</v>
      </c>
      <c r="G124" s="41"/>
      <c r="H124" s="41"/>
      <c r="I124" s="33" t="s">
        <v>32</v>
      </c>
      <c r="J124" s="37" t="str">
        <f>E26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0" customFormat="1" ht="29.28" customHeight="1">
      <c r="A126" s="195"/>
      <c r="B126" s="196"/>
      <c r="C126" s="197" t="s">
        <v>119</v>
      </c>
      <c r="D126" s="198" t="s">
        <v>59</v>
      </c>
      <c r="E126" s="198" t="s">
        <v>55</v>
      </c>
      <c r="F126" s="198" t="s">
        <v>56</v>
      </c>
      <c r="G126" s="198" t="s">
        <v>120</v>
      </c>
      <c r="H126" s="198" t="s">
        <v>121</v>
      </c>
      <c r="I126" s="198" t="s">
        <v>122</v>
      </c>
      <c r="J126" s="198" t="s">
        <v>114</v>
      </c>
      <c r="K126" s="199" t="s">
        <v>123</v>
      </c>
      <c r="L126" s="200"/>
      <c r="M126" s="101" t="s">
        <v>1</v>
      </c>
      <c r="N126" s="102" t="s">
        <v>38</v>
      </c>
      <c r="O126" s="102" t="s">
        <v>124</v>
      </c>
      <c r="P126" s="102" t="s">
        <v>125</v>
      </c>
      <c r="Q126" s="102" t="s">
        <v>126</v>
      </c>
      <c r="R126" s="102" t="s">
        <v>127</v>
      </c>
      <c r="S126" s="102" t="s">
        <v>128</v>
      </c>
      <c r="T126" s="103" t="s">
        <v>129</v>
      </c>
      <c r="U126" s="195"/>
      <c r="V126" s="195"/>
      <c r="W126" s="195"/>
      <c r="X126" s="195"/>
      <c r="Y126" s="195"/>
      <c r="Z126" s="195"/>
      <c r="AA126" s="195"/>
      <c r="AB126" s="195"/>
      <c r="AC126" s="195"/>
      <c r="AD126" s="195"/>
      <c r="AE126" s="195"/>
    </row>
    <row r="127" s="2" customFormat="1" ht="22.8" customHeight="1">
      <c r="A127" s="39"/>
      <c r="B127" s="40"/>
      <c r="C127" s="108" t="s">
        <v>130</v>
      </c>
      <c r="D127" s="41"/>
      <c r="E127" s="41"/>
      <c r="F127" s="41"/>
      <c r="G127" s="41"/>
      <c r="H127" s="41"/>
      <c r="I127" s="41"/>
      <c r="J127" s="201">
        <f>BK127</f>
        <v>0</v>
      </c>
      <c r="K127" s="41"/>
      <c r="L127" s="45"/>
      <c r="M127" s="104"/>
      <c r="N127" s="202"/>
      <c r="O127" s="105"/>
      <c r="P127" s="203">
        <f>P128</f>
        <v>0</v>
      </c>
      <c r="Q127" s="105"/>
      <c r="R127" s="203">
        <f>R128</f>
        <v>97.650913750000001</v>
      </c>
      <c r="S127" s="105"/>
      <c r="T127" s="204">
        <f>T128</f>
        <v>762.55349999999999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73</v>
      </c>
      <c r="AU127" s="18" t="s">
        <v>116</v>
      </c>
      <c r="BK127" s="205">
        <f>BK128</f>
        <v>0</v>
      </c>
    </row>
    <row r="128" s="11" customFormat="1" ht="25.92" customHeight="1">
      <c r="A128" s="11"/>
      <c r="B128" s="206"/>
      <c r="C128" s="207"/>
      <c r="D128" s="208" t="s">
        <v>73</v>
      </c>
      <c r="E128" s="209" t="s">
        <v>187</v>
      </c>
      <c r="F128" s="209" t="s">
        <v>188</v>
      </c>
      <c r="G128" s="207"/>
      <c r="H128" s="207"/>
      <c r="I128" s="210"/>
      <c r="J128" s="211">
        <f>BK128</f>
        <v>0</v>
      </c>
      <c r="K128" s="207"/>
      <c r="L128" s="212"/>
      <c r="M128" s="213"/>
      <c r="N128" s="214"/>
      <c r="O128" s="214"/>
      <c r="P128" s="215">
        <f>P129+P207+P216+P247+P281+P292</f>
        <v>0</v>
      </c>
      <c r="Q128" s="214"/>
      <c r="R128" s="215">
        <f>R129+R207+R216+R247+R281+R292</f>
        <v>97.650913750000001</v>
      </c>
      <c r="S128" s="214"/>
      <c r="T128" s="216">
        <f>T129+T207+T216+T247+T281+T292</f>
        <v>762.55349999999999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17" t="s">
        <v>81</v>
      </c>
      <c r="AT128" s="218" t="s">
        <v>73</v>
      </c>
      <c r="AU128" s="218" t="s">
        <v>74</v>
      </c>
      <c r="AY128" s="217" t="s">
        <v>134</v>
      </c>
      <c r="BK128" s="219">
        <f>BK129+BK207+BK216+BK247+BK281+BK292</f>
        <v>0</v>
      </c>
    </row>
    <row r="129" s="11" customFormat="1" ht="22.8" customHeight="1">
      <c r="A129" s="11"/>
      <c r="B129" s="206"/>
      <c r="C129" s="207"/>
      <c r="D129" s="208" t="s">
        <v>73</v>
      </c>
      <c r="E129" s="243" t="s">
        <v>81</v>
      </c>
      <c r="F129" s="243" t="s">
        <v>231</v>
      </c>
      <c r="G129" s="207"/>
      <c r="H129" s="207"/>
      <c r="I129" s="210"/>
      <c r="J129" s="244">
        <f>BK129</f>
        <v>0</v>
      </c>
      <c r="K129" s="207"/>
      <c r="L129" s="212"/>
      <c r="M129" s="213"/>
      <c r="N129" s="214"/>
      <c r="O129" s="214"/>
      <c r="P129" s="215">
        <f>SUM(P130:P206)</f>
        <v>0</v>
      </c>
      <c r="Q129" s="214"/>
      <c r="R129" s="215">
        <f>SUM(R130:R206)</f>
        <v>0.01323625</v>
      </c>
      <c r="S129" s="214"/>
      <c r="T129" s="216">
        <f>SUM(T130:T206)</f>
        <v>762.55349999999999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17" t="s">
        <v>81</v>
      </c>
      <c r="AT129" s="218" t="s">
        <v>73</v>
      </c>
      <c r="AU129" s="218" t="s">
        <v>81</v>
      </c>
      <c r="AY129" s="217" t="s">
        <v>134</v>
      </c>
      <c r="BK129" s="219">
        <f>SUM(BK130:BK206)</f>
        <v>0</v>
      </c>
    </row>
    <row r="130" s="2" customFormat="1" ht="16.5" customHeight="1">
      <c r="A130" s="39"/>
      <c r="B130" s="40"/>
      <c r="C130" s="220" t="s">
        <v>81</v>
      </c>
      <c r="D130" s="220" t="s">
        <v>135</v>
      </c>
      <c r="E130" s="221" t="s">
        <v>232</v>
      </c>
      <c r="F130" s="222" t="s">
        <v>233</v>
      </c>
      <c r="G130" s="223" t="s">
        <v>167</v>
      </c>
      <c r="H130" s="224">
        <v>2</v>
      </c>
      <c r="I130" s="225"/>
      <c r="J130" s="226">
        <f>ROUND(I130*H130,2)</f>
        <v>0</v>
      </c>
      <c r="K130" s="222" t="s">
        <v>1</v>
      </c>
      <c r="L130" s="45"/>
      <c r="M130" s="227" t="s">
        <v>1</v>
      </c>
      <c r="N130" s="228" t="s">
        <v>39</v>
      </c>
      <c r="O130" s="92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1" t="s">
        <v>148</v>
      </c>
      <c r="AT130" s="231" t="s">
        <v>135</v>
      </c>
      <c r="AU130" s="231" t="s">
        <v>83</v>
      </c>
      <c r="AY130" s="18" t="s">
        <v>134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8" t="s">
        <v>81</v>
      </c>
      <c r="BK130" s="232">
        <f>ROUND(I130*H130,2)</f>
        <v>0</v>
      </c>
      <c r="BL130" s="18" t="s">
        <v>148</v>
      </c>
      <c r="BM130" s="231" t="s">
        <v>234</v>
      </c>
    </row>
    <row r="131" s="2" customFormat="1">
      <c r="A131" s="39"/>
      <c r="B131" s="40"/>
      <c r="C131" s="41"/>
      <c r="D131" s="245" t="s">
        <v>195</v>
      </c>
      <c r="E131" s="41"/>
      <c r="F131" s="246" t="s">
        <v>235</v>
      </c>
      <c r="G131" s="41"/>
      <c r="H131" s="41"/>
      <c r="I131" s="247"/>
      <c r="J131" s="41"/>
      <c r="K131" s="41"/>
      <c r="L131" s="45"/>
      <c r="M131" s="248"/>
      <c r="N131" s="249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195</v>
      </c>
      <c r="AU131" s="18" t="s">
        <v>83</v>
      </c>
    </row>
    <row r="132" s="14" customFormat="1">
      <c r="A132" s="14"/>
      <c r="B132" s="261"/>
      <c r="C132" s="262"/>
      <c r="D132" s="245" t="s">
        <v>197</v>
      </c>
      <c r="E132" s="263" t="s">
        <v>1</v>
      </c>
      <c r="F132" s="264" t="s">
        <v>236</v>
      </c>
      <c r="G132" s="262"/>
      <c r="H132" s="263" t="s">
        <v>1</v>
      </c>
      <c r="I132" s="265"/>
      <c r="J132" s="262"/>
      <c r="K132" s="262"/>
      <c r="L132" s="266"/>
      <c r="M132" s="267"/>
      <c r="N132" s="268"/>
      <c r="O132" s="268"/>
      <c r="P132" s="268"/>
      <c r="Q132" s="268"/>
      <c r="R132" s="268"/>
      <c r="S132" s="268"/>
      <c r="T132" s="26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0" t="s">
        <v>197</v>
      </c>
      <c r="AU132" s="270" t="s">
        <v>83</v>
      </c>
      <c r="AV132" s="14" t="s">
        <v>81</v>
      </c>
      <c r="AW132" s="14" t="s">
        <v>31</v>
      </c>
      <c r="AX132" s="14" t="s">
        <v>74</v>
      </c>
      <c r="AY132" s="270" t="s">
        <v>134</v>
      </c>
    </row>
    <row r="133" s="13" customFormat="1">
      <c r="A133" s="13"/>
      <c r="B133" s="250"/>
      <c r="C133" s="251"/>
      <c r="D133" s="245" t="s">
        <v>197</v>
      </c>
      <c r="E133" s="252" t="s">
        <v>1</v>
      </c>
      <c r="F133" s="253" t="s">
        <v>237</v>
      </c>
      <c r="G133" s="251"/>
      <c r="H133" s="254">
        <v>2</v>
      </c>
      <c r="I133" s="255"/>
      <c r="J133" s="251"/>
      <c r="K133" s="251"/>
      <c r="L133" s="256"/>
      <c r="M133" s="257"/>
      <c r="N133" s="258"/>
      <c r="O133" s="258"/>
      <c r="P133" s="258"/>
      <c r="Q133" s="258"/>
      <c r="R133" s="258"/>
      <c r="S133" s="258"/>
      <c r="T133" s="25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60" t="s">
        <v>197</v>
      </c>
      <c r="AU133" s="260" t="s">
        <v>83</v>
      </c>
      <c r="AV133" s="13" t="s">
        <v>83</v>
      </c>
      <c r="AW133" s="13" t="s">
        <v>31</v>
      </c>
      <c r="AX133" s="13" t="s">
        <v>81</v>
      </c>
      <c r="AY133" s="260" t="s">
        <v>134</v>
      </c>
    </row>
    <row r="134" s="2" customFormat="1" ht="16.5" customHeight="1">
      <c r="A134" s="39"/>
      <c r="B134" s="40"/>
      <c r="C134" s="220" t="s">
        <v>83</v>
      </c>
      <c r="D134" s="220" t="s">
        <v>135</v>
      </c>
      <c r="E134" s="221" t="s">
        <v>238</v>
      </c>
      <c r="F134" s="222" t="s">
        <v>239</v>
      </c>
      <c r="G134" s="223" t="s">
        <v>167</v>
      </c>
      <c r="H134" s="224">
        <v>2</v>
      </c>
      <c r="I134" s="225"/>
      <c r="J134" s="226">
        <f>ROUND(I134*H134,2)</f>
        <v>0</v>
      </c>
      <c r="K134" s="222" t="s">
        <v>1</v>
      </c>
      <c r="L134" s="45"/>
      <c r="M134" s="227" t="s">
        <v>1</v>
      </c>
      <c r="N134" s="228" t="s">
        <v>39</v>
      </c>
      <c r="O134" s="92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1" t="s">
        <v>148</v>
      </c>
      <c r="AT134" s="231" t="s">
        <v>135</v>
      </c>
      <c r="AU134" s="231" t="s">
        <v>83</v>
      </c>
      <c r="AY134" s="18" t="s">
        <v>134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8" t="s">
        <v>81</v>
      </c>
      <c r="BK134" s="232">
        <f>ROUND(I134*H134,2)</f>
        <v>0</v>
      </c>
      <c r="BL134" s="18" t="s">
        <v>148</v>
      </c>
      <c r="BM134" s="231" t="s">
        <v>240</v>
      </c>
    </row>
    <row r="135" s="2" customFormat="1">
      <c r="A135" s="39"/>
      <c r="B135" s="40"/>
      <c r="C135" s="41"/>
      <c r="D135" s="245" t="s">
        <v>195</v>
      </c>
      <c r="E135" s="41"/>
      <c r="F135" s="246" t="s">
        <v>235</v>
      </c>
      <c r="G135" s="41"/>
      <c r="H135" s="41"/>
      <c r="I135" s="247"/>
      <c r="J135" s="41"/>
      <c r="K135" s="41"/>
      <c r="L135" s="45"/>
      <c r="M135" s="248"/>
      <c r="N135" s="249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195</v>
      </c>
      <c r="AU135" s="18" t="s">
        <v>83</v>
      </c>
    </row>
    <row r="136" s="14" customFormat="1">
      <c r="A136" s="14"/>
      <c r="B136" s="261"/>
      <c r="C136" s="262"/>
      <c r="D136" s="245" t="s">
        <v>197</v>
      </c>
      <c r="E136" s="263" t="s">
        <v>1</v>
      </c>
      <c r="F136" s="264" t="s">
        <v>236</v>
      </c>
      <c r="G136" s="262"/>
      <c r="H136" s="263" t="s">
        <v>1</v>
      </c>
      <c r="I136" s="265"/>
      <c r="J136" s="262"/>
      <c r="K136" s="262"/>
      <c r="L136" s="266"/>
      <c r="M136" s="267"/>
      <c r="N136" s="268"/>
      <c r="O136" s="268"/>
      <c r="P136" s="268"/>
      <c r="Q136" s="268"/>
      <c r="R136" s="268"/>
      <c r="S136" s="268"/>
      <c r="T136" s="26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70" t="s">
        <v>197</v>
      </c>
      <c r="AU136" s="270" t="s">
        <v>83</v>
      </c>
      <c r="AV136" s="14" t="s">
        <v>81</v>
      </c>
      <c r="AW136" s="14" t="s">
        <v>31</v>
      </c>
      <c r="AX136" s="14" t="s">
        <v>74</v>
      </c>
      <c r="AY136" s="270" t="s">
        <v>134</v>
      </c>
    </row>
    <row r="137" s="13" customFormat="1">
      <c r="A137" s="13"/>
      <c r="B137" s="250"/>
      <c r="C137" s="251"/>
      <c r="D137" s="245" t="s">
        <v>197</v>
      </c>
      <c r="E137" s="252" t="s">
        <v>1</v>
      </c>
      <c r="F137" s="253" t="s">
        <v>237</v>
      </c>
      <c r="G137" s="251"/>
      <c r="H137" s="254">
        <v>2</v>
      </c>
      <c r="I137" s="255"/>
      <c r="J137" s="251"/>
      <c r="K137" s="251"/>
      <c r="L137" s="256"/>
      <c r="M137" s="257"/>
      <c r="N137" s="258"/>
      <c r="O137" s="258"/>
      <c r="P137" s="258"/>
      <c r="Q137" s="258"/>
      <c r="R137" s="258"/>
      <c r="S137" s="258"/>
      <c r="T137" s="25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60" t="s">
        <v>197</v>
      </c>
      <c r="AU137" s="260" t="s">
        <v>83</v>
      </c>
      <c r="AV137" s="13" t="s">
        <v>83</v>
      </c>
      <c r="AW137" s="13" t="s">
        <v>31</v>
      </c>
      <c r="AX137" s="13" t="s">
        <v>81</v>
      </c>
      <c r="AY137" s="260" t="s">
        <v>134</v>
      </c>
    </row>
    <row r="138" s="2" customFormat="1" ht="24.15" customHeight="1">
      <c r="A138" s="39"/>
      <c r="B138" s="40"/>
      <c r="C138" s="220" t="s">
        <v>144</v>
      </c>
      <c r="D138" s="220" t="s">
        <v>135</v>
      </c>
      <c r="E138" s="221" t="s">
        <v>241</v>
      </c>
      <c r="F138" s="222" t="s">
        <v>242</v>
      </c>
      <c r="G138" s="223" t="s">
        <v>243</v>
      </c>
      <c r="H138" s="224">
        <v>828</v>
      </c>
      <c r="I138" s="225"/>
      <c r="J138" s="226">
        <f>ROUND(I138*H138,2)</f>
        <v>0</v>
      </c>
      <c r="K138" s="222" t="s">
        <v>193</v>
      </c>
      <c r="L138" s="45"/>
      <c r="M138" s="227" t="s">
        <v>1</v>
      </c>
      <c r="N138" s="228" t="s">
        <v>39</v>
      </c>
      <c r="O138" s="92"/>
      <c r="P138" s="229">
        <f>O138*H138</f>
        <v>0</v>
      </c>
      <c r="Q138" s="229">
        <v>0</v>
      </c>
      <c r="R138" s="229">
        <f>Q138*H138</f>
        <v>0</v>
      </c>
      <c r="S138" s="229">
        <v>0.17000000000000001</v>
      </c>
      <c r="T138" s="230">
        <f>S138*H138</f>
        <v>140.76000000000002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1" t="s">
        <v>148</v>
      </c>
      <c r="AT138" s="231" t="s">
        <v>135</v>
      </c>
      <c r="AU138" s="231" t="s">
        <v>83</v>
      </c>
      <c r="AY138" s="18" t="s">
        <v>134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8" t="s">
        <v>81</v>
      </c>
      <c r="BK138" s="232">
        <f>ROUND(I138*H138,2)</f>
        <v>0</v>
      </c>
      <c r="BL138" s="18" t="s">
        <v>148</v>
      </c>
      <c r="BM138" s="231" t="s">
        <v>244</v>
      </c>
    </row>
    <row r="139" s="2" customFormat="1">
      <c r="A139" s="39"/>
      <c r="B139" s="40"/>
      <c r="C139" s="41"/>
      <c r="D139" s="245" t="s">
        <v>195</v>
      </c>
      <c r="E139" s="41"/>
      <c r="F139" s="246" t="s">
        <v>245</v>
      </c>
      <c r="G139" s="41"/>
      <c r="H139" s="41"/>
      <c r="I139" s="247"/>
      <c r="J139" s="41"/>
      <c r="K139" s="41"/>
      <c r="L139" s="45"/>
      <c r="M139" s="248"/>
      <c r="N139" s="249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195</v>
      </c>
      <c r="AU139" s="18" t="s">
        <v>83</v>
      </c>
    </row>
    <row r="140" s="13" customFormat="1">
      <c r="A140" s="13"/>
      <c r="B140" s="250"/>
      <c r="C140" s="251"/>
      <c r="D140" s="245" t="s">
        <v>197</v>
      </c>
      <c r="E140" s="252" t="s">
        <v>1</v>
      </c>
      <c r="F140" s="253" t="s">
        <v>246</v>
      </c>
      <c r="G140" s="251"/>
      <c r="H140" s="254">
        <v>828</v>
      </c>
      <c r="I140" s="255"/>
      <c r="J140" s="251"/>
      <c r="K140" s="251"/>
      <c r="L140" s="256"/>
      <c r="M140" s="257"/>
      <c r="N140" s="258"/>
      <c r="O140" s="258"/>
      <c r="P140" s="258"/>
      <c r="Q140" s="258"/>
      <c r="R140" s="258"/>
      <c r="S140" s="258"/>
      <c r="T140" s="25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0" t="s">
        <v>197</v>
      </c>
      <c r="AU140" s="260" t="s">
        <v>83</v>
      </c>
      <c r="AV140" s="13" t="s">
        <v>83</v>
      </c>
      <c r="AW140" s="13" t="s">
        <v>31</v>
      </c>
      <c r="AX140" s="13" t="s">
        <v>81</v>
      </c>
      <c r="AY140" s="260" t="s">
        <v>134</v>
      </c>
    </row>
    <row r="141" s="2" customFormat="1" ht="24.15" customHeight="1">
      <c r="A141" s="39"/>
      <c r="B141" s="40"/>
      <c r="C141" s="220" t="s">
        <v>148</v>
      </c>
      <c r="D141" s="220" t="s">
        <v>135</v>
      </c>
      <c r="E141" s="221" t="s">
        <v>247</v>
      </c>
      <c r="F141" s="222" t="s">
        <v>248</v>
      </c>
      <c r="G141" s="223" t="s">
        <v>243</v>
      </c>
      <c r="H141" s="224">
        <v>828</v>
      </c>
      <c r="I141" s="225"/>
      <c r="J141" s="226">
        <f>ROUND(I141*H141,2)</f>
        <v>0</v>
      </c>
      <c r="K141" s="222" t="s">
        <v>193</v>
      </c>
      <c r="L141" s="45"/>
      <c r="M141" s="227" t="s">
        <v>1</v>
      </c>
      <c r="N141" s="228" t="s">
        <v>39</v>
      </c>
      <c r="O141" s="92"/>
      <c r="P141" s="229">
        <f>O141*H141</f>
        <v>0</v>
      </c>
      <c r="Q141" s="229">
        <v>0</v>
      </c>
      <c r="R141" s="229">
        <f>Q141*H141</f>
        <v>0</v>
      </c>
      <c r="S141" s="229">
        <v>0.75</v>
      </c>
      <c r="T141" s="230">
        <f>S141*H141</f>
        <v>621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1" t="s">
        <v>148</v>
      </c>
      <c r="AT141" s="231" t="s">
        <v>135</v>
      </c>
      <c r="AU141" s="231" t="s">
        <v>83</v>
      </c>
      <c r="AY141" s="18" t="s">
        <v>134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8" t="s">
        <v>81</v>
      </c>
      <c r="BK141" s="232">
        <f>ROUND(I141*H141,2)</f>
        <v>0</v>
      </c>
      <c r="BL141" s="18" t="s">
        <v>148</v>
      </c>
      <c r="BM141" s="231" t="s">
        <v>249</v>
      </c>
    </row>
    <row r="142" s="2" customFormat="1">
      <c r="A142" s="39"/>
      <c r="B142" s="40"/>
      <c r="C142" s="41"/>
      <c r="D142" s="245" t="s">
        <v>195</v>
      </c>
      <c r="E142" s="41"/>
      <c r="F142" s="246" t="s">
        <v>245</v>
      </c>
      <c r="G142" s="41"/>
      <c r="H142" s="41"/>
      <c r="I142" s="247"/>
      <c r="J142" s="41"/>
      <c r="K142" s="41"/>
      <c r="L142" s="45"/>
      <c r="M142" s="248"/>
      <c r="N142" s="249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195</v>
      </c>
      <c r="AU142" s="18" t="s">
        <v>83</v>
      </c>
    </row>
    <row r="143" s="13" customFormat="1">
      <c r="A143" s="13"/>
      <c r="B143" s="250"/>
      <c r="C143" s="251"/>
      <c r="D143" s="245" t="s">
        <v>197</v>
      </c>
      <c r="E143" s="252" t="s">
        <v>1</v>
      </c>
      <c r="F143" s="253" t="s">
        <v>250</v>
      </c>
      <c r="G143" s="251"/>
      <c r="H143" s="254">
        <v>828</v>
      </c>
      <c r="I143" s="255"/>
      <c r="J143" s="251"/>
      <c r="K143" s="251"/>
      <c r="L143" s="256"/>
      <c r="M143" s="257"/>
      <c r="N143" s="258"/>
      <c r="O143" s="258"/>
      <c r="P143" s="258"/>
      <c r="Q143" s="258"/>
      <c r="R143" s="258"/>
      <c r="S143" s="258"/>
      <c r="T143" s="25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0" t="s">
        <v>197</v>
      </c>
      <c r="AU143" s="260" t="s">
        <v>83</v>
      </c>
      <c r="AV143" s="13" t="s">
        <v>83</v>
      </c>
      <c r="AW143" s="13" t="s">
        <v>31</v>
      </c>
      <c r="AX143" s="13" t="s">
        <v>81</v>
      </c>
      <c r="AY143" s="260" t="s">
        <v>134</v>
      </c>
    </row>
    <row r="144" s="2" customFormat="1" ht="24.15" customHeight="1">
      <c r="A144" s="39"/>
      <c r="B144" s="40"/>
      <c r="C144" s="220" t="s">
        <v>133</v>
      </c>
      <c r="D144" s="220" t="s">
        <v>135</v>
      </c>
      <c r="E144" s="221" t="s">
        <v>251</v>
      </c>
      <c r="F144" s="222" t="s">
        <v>252</v>
      </c>
      <c r="G144" s="223" t="s">
        <v>243</v>
      </c>
      <c r="H144" s="224">
        <v>8.625</v>
      </c>
      <c r="I144" s="225"/>
      <c r="J144" s="226">
        <f>ROUND(I144*H144,2)</f>
        <v>0</v>
      </c>
      <c r="K144" s="222" t="s">
        <v>193</v>
      </c>
      <c r="L144" s="45"/>
      <c r="M144" s="227" t="s">
        <v>1</v>
      </c>
      <c r="N144" s="228" t="s">
        <v>39</v>
      </c>
      <c r="O144" s="92"/>
      <c r="P144" s="229">
        <f>O144*H144</f>
        <v>0</v>
      </c>
      <c r="Q144" s="229">
        <v>1.0000000000000001E-05</v>
      </c>
      <c r="R144" s="229">
        <f>Q144*H144</f>
        <v>8.6250000000000009E-05</v>
      </c>
      <c r="S144" s="229">
        <v>0.091999999999999998</v>
      </c>
      <c r="T144" s="230">
        <f>S144*H144</f>
        <v>0.79349999999999998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1" t="s">
        <v>148</v>
      </c>
      <c r="AT144" s="231" t="s">
        <v>135</v>
      </c>
      <c r="AU144" s="231" t="s">
        <v>83</v>
      </c>
      <c r="AY144" s="18" t="s">
        <v>134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8" t="s">
        <v>81</v>
      </c>
      <c r="BK144" s="232">
        <f>ROUND(I144*H144,2)</f>
        <v>0</v>
      </c>
      <c r="BL144" s="18" t="s">
        <v>148</v>
      </c>
      <c r="BM144" s="231" t="s">
        <v>253</v>
      </c>
    </row>
    <row r="145" s="13" customFormat="1">
      <c r="A145" s="13"/>
      <c r="B145" s="250"/>
      <c r="C145" s="251"/>
      <c r="D145" s="245" t="s">
        <v>197</v>
      </c>
      <c r="E145" s="252" t="s">
        <v>1</v>
      </c>
      <c r="F145" s="253" t="s">
        <v>254</v>
      </c>
      <c r="G145" s="251"/>
      <c r="H145" s="254">
        <v>8.625</v>
      </c>
      <c r="I145" s="255"/>
      <c r="J145" s="251"/>
      <c r="K145" s="251"/>
      <c r="L145" s="256"/>
      <c r="M145" s="257"/>
      <c r="N145" s="258"/>
      <c r="O145" s="258"/>
      <c r="P145" s="258"/>
      <c r="Q145" s="258"/>
      <c r="R145" s="258"/>
      <c r="S145" s="258"/>
      <c r="T145" s="259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60" t="s">
        <v>197</v>
      </c>
      <c r="AU145" s="260" t="s">
        <v>83</v>
      </c>
      <c r="AV145" s="13" t="s">
        <v>83</v>
      </c>
      <c r="AW145" s="13" t="s">
        <v>31</v>
      </c>
      <c r="AX145" s="13" t="s">
        <v>81</v>
      </c>
      <c r="AY145" s="260" t="s">
        <v>134</v>
      </c>
    </row>
    <row r="146" s="2" customFormat="1" ht="24.15" customHeight="1">
      <c r="A146" s="39"/>
      <c r="B146" s="40"/>
      <c r="C146" s="220" t="s">
        <v>155</v>
      </c>
      <c r="D146" s="220" t="s">
        <v>135</v>
      </c>
      <c r="E146" s="221" t="s">
        <v>255</v>
      </c>
      <c r="F146" s="222" t="s">
        <v>256</v>
      </c>
      <c r="G146" s="223" t="s">
        <v>243</v>
      </c>
      <c r="H146" s="224">
        <v>144</v>
      </c>
      <c r="I146" s="225"/>
      <c r="J146" s="226">
        <f>ROUND(I146*H146,2)</f>
        <v>0</v>
      </c>
      <c r="K146" s="222" t="s">
        <v>193</v>
      </c>
      <c r="L146" s="45"/>
      <c r="M146" s="227" t="s">
        <v>1</v>
      </c>
      <c r="N146" s="228" t="s">
        <v>39</v>
      </c>
      <c r="O146" s="92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1" t="s">
        <v>148</v>
      </c>
      <c r="AT146" s="231" t="s">
        <v>135</v>
      </c>
      <c r="AU146" s="231" t="s">
        <v>83</v>
      </c>
      <c r="AY146" s="18" t="s">
        <v>134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8" t="s">
        <v>81</v>
      </c>
      <c r="BK146" s="232">
        <f>ROUND(I146*H146,2)</f>
        <v>0</v>
      </c>
      <c r="BL146" s="18" t="s">
        <v>148</v>
      </c>
      <c r="BM146" s="231" t="s">
        <v>257</v>
      </c>
    </row>
    <row r="147" s="2" customFormat="1">
      <c r="A147" s="39"/>
      <c r="B147" s="40"/>
      <c r="C147" s="41"/>
      <c r="D147" s="245" t="s">
        <v>195</v>
      </c>
      <c r="E147" s="41"/>
      <c r="F147" s="246" t="s">
        <v>245</v>
      </c>
      <c r="G147" s="41"/>
      <c r="H147" s="41"/>
      <c r="I147" s="247"/>
      <c r="J147" s="41"/>
      <c r="K147" s="41"/>
      <c r="L147" s="45"/>
      <c r="M147" s="248"/>
      <c r="N147" s="249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195</v>
      </c>
      <c r="AU147" s="18" t="s">
        <v>83</v>
      </c>
    </row>
    <row r="148" s="13" customFormat="1">
      <c r="A148" s="13"/>
      <c r="B148" s="250"/>
      <c r="C148" s="251"/>
      <c r="D148" s="245" t="s">
        <v>197</v>
      </c>
      <c r="E148" s="252" t="s">
        <v>1</v>
      </c>
      <c r="F148" s="253" t="s">
        <v>258</v>
      </c>
      <c r="G148" s="251"/>
      <c r="H148" s="254">
        <v>144</v>
      </c>
      <c r="I148" s="255"/>
      <c r="J148" s="251"/>
      <c r="K148" s="251"/>
      <c r="L148" s="256"/>
      <c r="M148" s="257"/>
      <c r="N148" s="258"/>
      <c r="O148" s="258"/>
      <c r="P148" s="258"/>
      <c r="Q148" s="258"/>
      <c r="R148" s="258"/>
      <c r="S148" s="258"/>
      <c r="T148" s="25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0" t="s">
        <v>197</v>
      </c>
      <c r="AU148" s="260" t="s">
        <v>83</v>
      </c>
      <c r="AV148" s="13" t="s">
        <v>83</v>
      </c>
      <c r="AW148" s="13" t="s">
        <v>31</v>
      </c>
      <c r="AX148" s="13" t="s">
        <v>81</v>
      </c>
      <c r="AY148" s="260" t="s">
        <v>134</v>
      </c>
    </row>
    <row r="149" s="2" customFormat="1" ht="33" customHeight="1">
      <c r="A149" s="39"/>
      <c r="B149" s="40"/>
      <c r="C149" s="220" t="s">
        <v>160</v>
      </c>
      <c r="D149" s="220" t="s">
        <v>135</v>
      </c>
      <c r="E149" s="221" t="s">
        <v>259</v>
      </c>
      <c r="F149" s="222" t="s">
        <v>260</v>
      </c>
      <c r="G149" s="223" t="s">
        <v>192</v>
      </c>
      <c r="H149" s="224">
        <v>181.19999999999999</v>
      </c>
      <c r="I149" s="225"/>
      <c r="J149" s="226">
        <f>ROUND(I149*H149,2)</f>
        <v>0</v>
      </c>
      <c r="K149" s="222" t="s">
        <v>193</v>
      </c>
      <c r="L149" s="45"/>
      <c r="M149" s="227" t="s">
        <v>1</v>
      </c>
      <c r="N149" s="228" t="s">
        <v>39</v>
      </c>
      <c r="O149" s="92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1" t="s">
        <v>148</v>
      </c>
      <c r="AT149" s="231" t="s">
        <v>135</v>
      </c>
      <c r="AU149" s="231" t="s">
        <v>83</v>
      </c>
      <c r="AY149" s="18" t="s">
        <v>134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8" t="s">
        <v>81</v>
      </c>
      <c r="BK149" s="232">
        <f>ROUND(I149*H149,2)</f>
        <v>0</v>
      </c>
      <c r="BL149" s="18" t="s">
        <v>148</v>
      </c>
      <c r="BM149" s="231" t="s">
        <v>261</v>
      </c>
    </row>
    <row r="150" s="2" customFormat="1">
      <c r="A150" s="39"/>
      <c r="B150" s="40"/>
      <c r="C150" s="41"/>
      <c r="D150" s="245" t="s">
        <v>195</v>
      </c>
      <c r="E150" s="41"/>
      <c r="F150" s="246" t="s">
        <v>245</v>
      </c>
      <c r="G150" s="41"/>
      <c r="H150" s="41"/>
      <c r="I150" s="247"/>
      <c r="J150" s="41"/>
      <c r="K150" s="41"/>
      <c r="L150" s="45"/>
      <c r="M150" s="248"/>
      <c r="N150" s="249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195</v>
      </c>
      <c r="AU150" s="18" t="s">
        <v>83</v>
      </c>
    </row>
    <row r="151" s="13" customFormat="1">
      <c r="A151" s="13"/>
      <c r="B151" s="250"/>
      <c r="C151" s="251"/>
      <c r="D151" s="245" t="s">
        <v>197</v>
      </c>
      <c r="E151" s="252" t="s">
        <v>1</v>
      </c>
      <c r="F151" s="253" t="s">
        <v>262</v>
      </c>
      <c r="G151" s="251"/>
      <c r="H151" s="254">
        <v>181.19999999999999</v>
      </c>
      <c r="I151" s="255"/>
      <c r="J151" s="251"/>
      <c r="K151" s="251"/>
      <c r="L151" s="256"/>
      <c r="M151" s="257"/>
      <c r="N151" s="258"/>
      <c r="O151" s="258"/>
      <c r="P151" s="258"/>
      <c r="Q151" s="258"/>
      <c r="R151" s="258"/>
      <c r="S151" s="258"/>
      <c r="T151" s="25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0" t="s">
        <v>197</v>
      </c>
      <c r="AU151" s="260" t="s">
        <v>83</v>
      </c>
      <c r="AV151" s="13" t="s">
        <v>83</v>
      </c>
      <c r="AW151" s="13" t="s">
        <v>31</v>
      </c>
      <c r="AX151" s="13" t="s">
        <v>81</v>
      </c>
      <c r="AY151" s="260" t="s">
        <v>134</v>
      </c>
    </row>
    <row r="152" s="2" customFormat="1" ht="33" customHeight="1">
      <c r="A152" s="39"/>
      <c r="B152" s="40"/>
      <c r="C152" s="220" t="s">
        <v>164</v>
      </c>
      <c r="D152" s="220" t="s">
        <v>135</v>
      </c>
      <c r="E152" s="221" t="s">
        <v>263</v>
      </c>
      <c r="F152" s="222" t="s">
        <v>264</v>
      </c>
      <c r="G152" s="223" t="s">
        <v>192</v>
      </c>
      <c r="H152" s="224">
        <v>672.60000000000002</v>
      </c>
      <c r="I152" s="225"/>
      <c r="J152" s="226">
        <f>ROUND(I152*H152,2)</f>
        <v>0</v>
      </c>
      <c r="K152" s="222" t="s">
        <v>193</v>
      </c>
      <c r="L152" s="45"/>
      <c r="M152" s="227" t="s">
        <v>1</v>
      </c>
      <c r="N152" s="228" t="s">
        <v>39</v>
      </c>
      <c r="O152" s="92"/>
      <c r="P152" s="229">
        <f>O152*H152</f>
        <v>0</v>
      </c>
      <c r="Q152" s="229">
        <v>0</v>
      </c>
      <c r="R152" s="229">
        <f>Q152*H152</f>
        <v>0</v>
      </c>
      <c r="S152" s="229">
        <v>0</v>
      </c>
      <c r="T152" s="23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1" t="s">
        <v>148</v>
      </c>
      <c r="AT152" s="231" t="s">
        <v>135</v>
      </c>
      <c r="AU152" s="231" t="s">
        <v>83</v>
      </c>
      <c r="AY152" s="18" t="s">
        <v>134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8" t="s">
        <v>81</v>
      </c>
      <c r="BK152" s="232">
        <f>ROUND(I152*H152,2)</f>
        <v>0</v>
      </c>
      <c r="BL152" s="18" t="s">
        <v>148</v>
      </c>
      <c r="BM152" s="231" t="s">
        <v>265</v>
      </c>
    </row>
    <row r="153" s="2" customFormat="1">
      <c r="A153" s="39"/>
      <c r="B153" s="40"/>
      <c r="C153" s="41"/>
      <c r="D153" s="245" t="s">
        <v>195</v>
      </c>
      <c r="E153" s="41"/>
      <c r="F153" s="246" t="s">
        <v>245</v>
      </c>
      <c r="G153" s="41"/>
      <c r="H153" s="41"/>
      <c r="I153" s="247"/>
      <c r="J153" s="41"/>
      <c r="K153" s="41"/>
      <c r="L153" s="45"/>
      <c r="M153" s="248"/>
      <c r="N153" s="249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195</v>
      </c>
      <c r="AU153" s="18" t="s">
        <v>83</v>
      </c>
    </row>
    <row r="154" s="13" customFormat="1">
      <c r="A154" s="13"/>
      <c r="B154" s="250"/>
      <c r="C154" s="251"/>
      <c r="D154" s="245" t="s">
        <v>197</v>
      </c>
      <c r="E154" s="252" t="s">
        <v>1</v>
      </c>
      <c r="F154" s="253" t="s">
        <v>266</v>
      </c>
      <c r="G154" s="251"/>
      <c r="H154" s="254">
        <v>175.80000000000001</v>
      </c>
      <c r="I154" s="255"/>
      <c r="J154" s="251"/>
      <c r="K154" s="251"/>
      <c r="L154" s="256"/>
      <c r="M154" s="257"/>
      <c r="N154" s="258"/>
      <c r="O154" s="258"/>
      <c r="P154" s="258"/>
      <c r="Q154" s="258"/>
      <c r="R154" s="258"/>
      <c r="S154" s="258"/>
      <c r="T154" s="25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60" t="s">
        <v>197</v>
      </c>
      <c r="AU154" s="260" t="s">
        <v>83</v>
      </c>
      <c r="AV154" s="13" t="s">
        <v>83</v>
      </c>
      <c r="AW154" s="13" t="s">
        <v>31</v>
      </c>
      <c r="AX154" s="13" t="s">
        <v>74</v>
      </c>
      <c r="AY154" s="260" t="s">
        <v>134</v>
      </c>
    </row>
    <row r="155" s="15" customFormat="1">
      <c r="A155" s="15"/>
      <c r="B155" s="271"/>
      <c r="C155" s="272"/>
      <c r="D155" s="245" t="s">
        <v>197</v>
      </c>
      <c r="E155" s="273" t="s">
        <v>1</v>
      </c>
      <c r="F155" s="274" t="s">
        <v>267</v>
      </c>
      <c r="G155" s="272"/>
      <c r="H155" s="275">
        <v>175.80000000000001</v>
      </c>
      <c r="I155" s="276"/>
      <c r="J155" s="272"/>
      <c r="K155" s="272"/>
      <c r="L155" s="277"/>
      <c r="M155" s="278"/>
      <c r="N155" s="279"/>
      <c r="O155" s="279"/>
      <c r="P155" s="279"/>
      <c r="Q155" s="279"/>
      <c r="R155" s="279"/>
      <c r="S155" s="279"/>
      <c r="T155" s="280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81" t="s">
        <v>197</v>
      </c>
      <c r="AU155" s="281" t="s">
        <v>83</v>
      </c>
      <c r="AV155" s="15" t="s">
        <v>144</v>
      </c>
      <c r="AW155" s="15" t="s">
        <v>31</v>
      </c>
      <c r="AX155" s="15" t="s">
        <v>74</v>
      </c>
      <c r="AY155" s="281" t="s">
        <v>134</v>
      </c>
    </row>
    <row r="156" s="13" customFormat="1">
      <c r="A156" s="13"/>
      <c r="B156" s="250"/>
      <c r="C156" s="251"/>
      <c r="D156" s="245" t="s">
        <v>197</v>
      </c>
      <c r="E156" s="252" t="s">
        <v>1</v>
      </c>
      <c r="F156" s="253" t="s">
        <v>268</v>
      </c>
      <c r="G156" s="251"/>
      <c r="H156" s="254">
        <v>82.799999999999997</v>
      </c>
      <c r="I156" s="255"/>
      <c r="J156" s="251"/>
      <c r="K156" s="251"/>
      <c r="L156" s="256"/>
      <c r="M156" s="257"/>
      <c r="N156" s="258"/>
      <c r="O156" s="258"/>
      <c r="P156" s="258"/>
      <c r="Q156" s="258"/>
      <c r="R156" s="258"/>
      <c r="S156" s="258"/>
      <c r="T156" s="25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0" t="s">
        <v>197</v>
      </c>
      <c r="AU156" s="260" t="s">
        <v>83</v>
      </c>
      <c r="AV156" s="13" t="s">
        <v>83</v>
      </c>
      <c r="AW156" s="13" t="s">
        <v>31</v>
      </c>
      <c r="AX156" s="13" t="s">
        <v>74</v>
      </c>
      <c r="AY156" s="260" t="s">
        <v>134</v>
      </c>
    </row>
    <row r="157" s="13" customFormat="1">
      <c r="A157" s="13"/>
      <c r="B157" s="250"/>
      <c r="C157" s="251"/>
      <c r="D157" s="245" t="s">
        <v>197</v>
      </c>
      <c r="E157" s="252" t="s">
        <v>1</v>
      </c>
      <c r="F157" s="253" t="s">
        <v>269</v>
      </c>
      <c r="G157" s="251"/>
      <c r="H157" s="254">
        <v>414</v>
      </c>
      <c r="I157" s="255"/>
      <c r="J157" s="251"/>
      <c r="K157" s="251"/>
      <c r="L157" s="256"/>
      <c r="M157" s="257"/>
      <c r="N157" s="258"/>
      <c r="O157" s="258"/>
      <c r="P157" s="258"/>
      <c r="Q157" s="258"/>
      <c r="R157" s="258"/>
      <c r="S157" s="258"/>
      <c r="T157" s="259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60" t="s">
        <v>197</v>
      </c>
      <c r="AU157" s="260" t="s">
        <v>83</v>
      </c>
      <c r="AV157" s="13" t="s">
        <v>83</v>
      </c>
      <c r="AW157" s="13" t="s">
        <v>31</v>
      </c>
      <c r="AX157" s="13" t="s">
        <v>74</v>
      </c>
      <c r="AY157" s="260" t="s">
        <v>134</v>
      </c>
    </row>
    <row r="158" s="16" customFormat="1">
      <c r="A158" s="16"/>
      <c r="B158" s="282"/>
      <c r="C158" s="283"/>
      <c r="D158" s="245" t="s">
        <v>197</v>
      </c>
      <c r="E158" s="284" t="s">
        <v>1</v>
      </c>
      <c r="F158" s="285" t="s">
        <v>270</v>
      </c>
      <c r="G158" s="283"/>
      <c r="H158" s="286">
        <v>672.60000000000002</v>
      </c>
      <c r="I158" s="287"/>
      <c r="J158" s="283"/>
      <c r="K158" s="283"/>
      <c r="L158" s="288"/>
      <c r="M158" s="289"/>
      <c r="N158" s="290"/>
      <c r="O158" s="290"/>
      <c r="P158" s="290"/>
      <c r="Q158" s="290"/>
      <c r="R158" s="290"/>
      <c r="S158" s="290"/>
      <c r="T158" s="291"/>
      <c r="U158" s="16"/>
      <c r="V158" s="16"/>
      <c r="W158" s="16"/>
      <c r="X158" s="16"/>
      <c r="Y158" s="16"/>
      <c r="Z158" s="16"/>
      <c r="AA158" s="16"/>
      <c r="AB158" s="16"/>
      <c r="AC158" s="16"/>
      <c r="AD158" s="16"/>
      <c r="AE158" s="16"/>
      <c r="AT158" s="292" t="s">
        <v>197</v>
      </c>
      <c r="AU158" s="292" t="s">
        <v>83</v>
      </c>
      <c r="AV158" s="16" t="s">
        <v>148</v>
      </c>
      <c r="AW158" s="16" t="s">
        <v>31</v>
      </c>
      <c r="AX158" s="16" t="s">
        <v>81</v>
      </c>
      <c r="AY158" s="292" t="s">
        <v>134</v>
      </c>
    </row>
    <row r="159" s="2" customFormat="1" ht="33" customHeight="1">
      <c r="A159" s="39"/>
      <c r="B159" s="40"/>
      <c r="C159" s="220" t="s">
        <v>169</v>
      </c>
      <c r="D159" s="220" t="s">
        <v>135</v>
      </c>
      <c r="E159" s="221" t="s">
        <v>271</v>
      </c>
      <c r="F159" s="222" t="s">
        <v>272</v>
      </c>
      <c r="G159" s="223" t="s">
        <v>192</v>
      </c>
      <c r="H159" s="224">
        <v>35.159999999999997</v>
      </c>
      <c r="I159" s="225"/>
      <c r="J159" s="226">
        <f>ROUND(I159*H159,2)</f>
        <v>0</v>
      </c>
      <c r="K159" s="222" t="s">
        <v>193</v>
      </c>
      <c r="L159" s="45"/>
      <c r="M159" s="227" t="s">
        <v>1</v>
      </c>
      <c r="N159" s="228" t="s">
        <v>39</v>
      </c>
      <c r="O159" s="92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1" t="s">
        <v>148</v>
      </c>
      <c r="AT159" s="231" t="s">
        <v>135</v>
      </c>
      <c r="AU159" s="231" t="s">
        <v>83</v>
      </c>
      <c r="AY159" s="18" t="s">
        <v>134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8" t="s">
        <v>81</v>
      </c>
      <c r="BK159" s="232">
        <f>ROUND(I159*H159,2)</f>
        <v>0</v>
      </c>
      <c r="BL159" s="18" t="s">
        <v>148</v>
      </c>
      <c r="BM159" s="231" t="s">
        <v>273</v>
      </c>
    </row>
    <row r="160" s="2" customFormat="1">
      <c r="A160" s="39"/>
      <c r="B160" s="40"/>
      <c r="C160" s="41"/>
      <c r="D160" s="245" t="s">
        <v>195</v>
      </c>
      <c r="E160" s="41"/>
      <c r="F160" s="246" t="s">
        <v>245</v>
      </c>
      <c r="G160" s="41"/>
      <c r="H160" s="41"/>
      <c r="I160" s="247"/>
      <c r="J160" s="41"/>
      <c r="K160" s="41"/>
      <c r="L160" s="45"/>
      <c r="M160" s="248"/>
      <c r="N160" s="249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195</v>
      </c>
      <c r="AU160" s="18" t="s">
        <v>83</v>
      </c>
    </row>
    <row r="161" s="13" customFormat="1">
      <c r="A161" s="13"/>
      <c r="B161" s="250"/>
      <c r="C161" s="251"/>
      <c r="D161" s="245" t="s">
        <v>197</v>
      </c>
      <c r="E161" s="252" t="s">
        <v>1</v>
      </c>
      <c r="F161" s="253" t="s">
        <v>274</v>
      </c>
      <c r="G161" s="251"/>
      <c r="H161" s="254">
        <v>35.159999999999997</v>
      </c>
      <c r="I161" s="255"/>
      <c r="J161" s="251"/>
      <c r="K161" s="251"/>
      <c r="L161" s="256"/>
      <c r="M161" s="257"/>
      <c r="N161" s="258"/>
      <c r="O161" s="258"/>
      <c r="P161" s="258"/>
      <c r="Q161" s="258"/>
      <c r="R161" s="258"/>
      <c r="S161" s="258"/>
      <c r="T161" s="25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60" t="s">
        <v>197</v>
      </c>
      <c r="AU161" s="260" t="s">
        <v>83</v>
      </c>
      <c r="AV161" s="13" t="s">
        <v>83</v>
      </c>
      <c r="AW161" s="13" t="s">
        <v>31</v>
      </c>
      <c r="AX161" s="13" t="s">
        <v>81</v>
      </c>
      <c r="AY161" s="260" t="s">
        <v>134</v>
      </c>
    </row>
    <row r="162" s="2" customFormat="1" ht="37.8" customHeight="1">
      <c r="A162" s="39"/>
      <c r="B162" s="40"/>
      <c r="C162" s="220" t="s">
        <v>275</v>
      </c>
      <c r="D162" s="220" t="s">
        <v>135</v>
      </c>
      <c r="E162" s="221" t="s">
        <v>276</v>
      </c>
      <c r="F162" s="222" t="s">
        <v>277</v>
      </c>
      <c r="G162" s="223" t="s">
        <v>192</v>
      </c>
      <c r="H162" s="224">
        <v>57.600000000000001</v>
      </c>
      <c r="I162" s="225"/>
      <c r="J162" s="226">
        <f>ROUND(I162*H162,2)</f>
        <v>0</v>
      </c>
      <c r="K162" s="222" t="s">
        <v>193</v>
      </c>
      <c r="L162" s="45"/>
      <c r="M162" s="227" t="s">
        <v>1</v>
      </c>
      <c r="N162" s="228" t="s">
        <v>39</v>
      </c>
      <c r="O162" s="92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1" t="s">
        <v>148</v>
      </c>
      <c r="AT162" s="231" t="s">
        <v>135</v>
      </c>
      <c r="AU162" s="231" t="s">
        <v>83</v>
      </c>
      <c r="AY162" s="18" t="s">
        <v>134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8" t="s">
        <v>81</v>
      </c>
      <c r="BK162" s="232">
        <f>ROUND(I162*H162,2)</f>
        <v>0</v>
      </c>
      <c r="BL162" s="18" t="s">
        <v>148</v>
      </c>
      <c r="BM162" s="231" t="s">
        <v>278</v>
      </c>
    </row>
    <row r="163" s="13" customFormat="1">
      <c r="A163" s="13"/>
      <c r="B163" s="250"/>
      <c r="C163" s="251"/>
      <c r="D163" s="245" t="s">
        <v>197</v>
      </c>
      <c r="E163" s="252" t="s">
        <v>1</v>
      </c>
      <c r="F163" s="253" t="s">
        <v>279</v>
      </c>
      <c r="G163" s="251"/>
      <c r="H163" s="254">
        <v>28.800000000000001</v>
      </c>
      <c r="I163" s="255"/>
      <c r="J163" s="251"/>
      <c r="K163" s="251"/>
      <c r="L163" s="256"/>
      <c r="M163" s="257"/>
      <c r="N163" s="258"/>
      <c r="O163" s="258"/>
      <c r="P163" s="258"/>
      <c r="Q163" s="258"/>
      <c r="R163" s="258"/>
      <c r="S163" s="258"/>
      <c r="T163" s="25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60" t="s">
        <v>197</v>
      </c>
      <c r="AU163" s="260" t="s">
        <v>83</v>
      </c>
      <c r="AV163" s="13" t="s">
        <v>83</v>
      </c>
      <c r="AW163" s="13" t="s">
        <v>31</v>
      </c>
      <c r="AX163" s="13" t="s">
        <v>74</v>
      </c>
      <c r="AY163" s="260" t="s">
        <v>134</v>
      </c>
    </row>
    <row r="164" s="13" customFormat="1">
      <c r="A164" s="13"/>
      <c r="B164" s="250"/>
      <c r="C164" s="251"/>
      <c r="D164" s="245" t="s">
        <v>197</v>
      </c>
      <c r="E164" s="252" t="s">
        <v>1</v>
      </c>
      <c r="F164" s="253" t="s">
        <v>280</v>
      </c>
      <c r="G164" s="251"/>
      <c r="H164" s="254">
        <v>28.800000000000001</v>
      </c>
      <c r="I164" s="255"/>
      <c r="J164" s="251"/>
      <c r="K164" s="251"/>
      <c r="L164" s="256"/>
      <c r="M164" s="257"/>
      <c r="N164" s="258"/>
      <c r="O164" s="258"/>
      <c r="P164" s="258"/>
      <c r="Q164" s="258"/>
      <c r="R164" s="258"/>
      <c r="S164" s="258"/>
      <c r="T164" s="25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0" t="s">
        <v>197</v>
      </c>
      <c r="AU164" s="260" t="s">
        <v>83</v>
      </c>
      <c r="AV164" s="13" t="s">
        <v>83</v>
      </c>
      <c r="AW164" s="13" t="s">
        <v>31</v>
      </c>
      <c r="AX164" s="13" t="s">
        <v>74</v>
      </c>
      <c r="AY164" s="260" t="s">
        <v>134</v>
      </c>
    </row>
    <row r="165" s="16" customFormat="1">
      <c r="A165" s="16"/>
      <c r="B165" s="282"/>
      <c r="C165" s="283"/>
      <c r="D165" s="245" t="s">
        <v>197</v>
      </c>
      <c r="E165" s="284" t="s">
        <v>1</v>
      </c>
      <c r="F165" s="285" t="s">
        <v>270</v>
      </c>
      <c r="G165" s="283"/>
      <c r="H165" s="286">
        <v>57.600000000000001</v>
      </c>
      <c r="I165" s="287"/>
      <c r="J165" s="283"/>
      <c r="K165" s="283"/>
      <c r="L165" s="288"/>
      <c r="M165" s="289"/>
      <c r="N165" s="290"/>
      <c r="O165" s="290"/>
      <c r="P165" s="290"/>
      <c r="Q165" s="290"/>
      <c r="R165" s="290"/>
      <c r="S165" s="290"/>
      <c r="T165" s="291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T165" s="292" t="s">
        <v>197</v>
      </c>
      <c r="AU165" s="292" t="s">
        <v>83</v>
      </c>
      <c r="AV165" s="16" t="s">
        <v>148</v>
      </c>
      <c r="AW165" s="16" t="s">
        <v>31</v>
      </c>
      <c r="AX165" s="16" t="s">
        <v>81</v>
      </c>
      <c r="AY165" s="292" t="s">
        <v>134</v>
      </c>
    </row>
    <row r="166" s="2" customFormat="1" ht="37.8" customHeight="1">
      <c r="A166" s="39"/>
      <c r="B166" s="40"/>
      <c r="C166" s="220" t="s">
        <v>281</v>
      </c>
      <c r="D166" s="220" t="s">
        <v>135</v>
      </c>
      <c r="E166" s="221" t="s">
        <v>282</v>
      </c>
      <c r="F166" s="222" t="s">
        <v>283</v>
      </c>
      <c r="G166" s="223" t="s">
        <v>192</v>
      </c>
      <c r="H166" s="224">
        <v>445.19999999999999</v>
      </c>
      <c r="I166" s="225"/>
      <c r="J166" s="226">
        <f>ROUND(I166*H166,2)</f>
        <v>0</v>
      </c>
      <c r="K166" s="222" t="s">
        <v>193</v>
      </c>
      <c r="L166" s="45"/>
      <c r="M166" s="227" t="s">
        <v>1</v>
      </c>
      <c r="N166" s="228" t="s">
        <v>39</v>
      </c>
      <c r="O166" s="92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1" t="s">
        <v>148</v>
      </c>
      <c r="AT166" s="231" t="s">
        <v>135</v>
      </c>
      <c r="AU166" s="231" t="s">
        <v>83</v>
      </c>
      <c r="AY166" s="18" t="s">
        <v>134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8" t="s">
        <v>81</v>
      </c>
      <c r="BK166" s="232">
        <f>ROUND(I166*H166,2)</f>
        <v>0</v>
      </c>
      <c r="BL166" s="18" t="s">
        <v>148</v>
      </c>
      <c r="BM166" s="231" t="s">
        <v>284</v>
      </c>
    </row>
    <row r="167" s="14" customFormat="1">
      <c r="A167" s="14"/>
      <c r="B167" s="261"/>
      <c r="C167" s="262"/>
      <c r="D167" s="245" t="s">
        <v>197</v>
      </c>
      <c r="E167" s="263" t="s">
        <v>1</v>
      </c>
      <c r="F167" s="264" t="s">
        <v>285</v>
      </c>
      <c r="G167" s="262"/>
      <c r="H167" s="263" t="s">
        <v>1</v>
      </c>
      <c r="I167" s="265"/>
      <c r="J167" s="262"/>
      <c r="K167" s="262"/>
      <c r="L167" s="266"/>
      <c r="M167" s="267"/>
      <c r="N167" s="268"/>
      <c r="O167" s="268"/>
      <c r="P167" s="268"/>
      <c r="Q167" s="268"/>
      <c r="R167" s="268"/>
      <c r="S167" s="268"/>
      <c r="T167" s="26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0" t="s">
        <v>197</v>
      </c>
      <c r="AU167" s="270" t="s">
        <v>83</v>
      </c>
      <c r="AV167" s="14" t="s">
        <v>81</v>
      </c>
      <c r="AW167" s="14" t="s">
        <v>31</v>
      </c>
      <c r="AX167" s="14" t="s">
        <v>74</v>
      </c>
      <c r="AY167" s="270" t="s">
        <v>134</v>
      </c>
    </row>
    <row r="168" s="13" customFormat="1">
      <c r="A168" s="13"/>
      <c r="B168" s="250"/>
      <c r="C168" s="251"/>
      <c r="D168" s="245" t="s">
        <v>197</v>
      </c>
      <c r="E168" s="252" t="s">
        <v>1</v>
      </c>
      <c r="F168" s="253" t="s">
        <v>262</v>
      </c>
      <c r="G168" s="251"/>
      <c r="H168" s="254">
        <v>181.19999999999999</v>
      </c>
      <c r="I168" s="255"/>
      <c r="J168" s="251"/>
      <c r="K168" s="251"/>
      <c r="L168" s="256"/>
      <c r="M168" s="257"/>
      <c r="N168" s="258"/>
      <c r="O168" s="258"/>
      <c r="P168" s="258"/>
      <c r="Q168" s="258"/>
      <c r="R168" s="258"/>
      <c r="S168" s="258"/>
      <c r="T168" s="25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60" t="s">
        <v>197</v>
      </c>
      <c r="AU168" s="260" t="s">
        <v>83</v>
      </c>
      <c r="AV168" s="13" t="s">
        <v>83</v>
      </c>
      <c r="AW168" s="13" t="s">
        <v>31</v>
      </c>
      <c r="AX168" s="13" t="s">
        <v>74</v>
      </c>
      <c r="AY168" s="260" t="s">
        <v>134</v>
      </c>
    </row>
    <row r="169" s="13" customFormat="1">
      <c r="A169" s="13"/>
      <c r="B169" s="250"/>
      <c r="C169" s="251"/>
      <c r="D169" s="245" t="s">
        <v>197</v>
      </c>
      <c r="E169" s="252" t="s">
        <v>1</v>
      </c>
      <c r="F169" s="253" t="s">
        <v>286</v>
      </c>
      <c r="G169" s="251"/>
      <c r="H169" s="254">
        <v>181.19999999999999</v>
      </c>
      <c r="I169" s="255"/>
      <c r="J169" s="251"/>
      <c r="K169" s="251"/>
      <c r="L169" s="256"/>
      <c r="M169" s="257"/>
      <c r="N169" s="258"/>
      <c r="O169" s="258"/>
      <c r="P169" s="258"/>
      <c r="Q169" s="258"/>
      <c r="R169" s="258"/>
      <c r="S169" s="258"/>
      <c r="T169" s="25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0" t="s">
        <v>197</v>
      </c>
      <c r="AU169" s="260" t="s">
        <v>83</v>
      </c>
      <c r="AV169" s="13" t="s">
        <v>83</v>
      </c>
      <c r="AW169" s="13" t="s">
        <v>31</v>
      </c>
      <c r="AX169" s="13" t="s">
        <v>74</v>
      </c>
      <c r="AY169" s="260" t="s">
        <v>134</v>
      </c>
    </row>
    <row r="170" s="13" customFormat="1">
      <c r="A170" s="13"/>
      <c r="B170" s="250"/>
      <c r="C170" s="251"/>
      <c r="D170" s="245" t="s">
        <v>197</v>
      </c>
      <c r="E170" s="252" t="s">
        <v>1</v>
      </c>
      <c r="F170" s="253" t="s">
        <v>268</v>
      </c>
      <c r="G170" s="251"/>
      <c r="H170" s="254">
        <v>82.799999999999997</v>
      </c>
      <c r="I170" s="255"/>
      <c r="J170" s="251"/>
      <c r="K170" s="251"/>
      <c r="L170" s="256"/>
      <c r="M170" s="257"/>
      <c r="N170" s="258"/>
      <c r="O170" s="258"/>
      <c r="P170" s="258"/>
      <c r="Q170" s="258"/>
      <c r="R170" s="258"/>
      <c r="S170" s="258"/>
      <c r="T170" s="25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60" t="s">
        <v>197</v>
      </c>
      <c r="AU170" s="260" t="s">
        <v>83</v>
      </c>
      <c r="AV170" s="13" t="s">
        <v>83</v>
      </c>
      <c r="AW170" s="13" t="s">
        <v>31</v>
      </c>
      <c r="AX170" s="13" t="s">
        <v>74</v>
      </c>
      <c r="AY170" s="260" t="s">
        <v>134</v>
      </c>
    </row>
    <row r="171" s="16" customFormat="1">
      <c r="A171" s="16"/>
      <c r="B171" s="282"/>
      <c r="C171" s="283"/>
      <c r="D171" s="245" t="s">
        <v>197</v>
      </c>
      <c r="E171" s="284" t="s">
        <v>1</v>
      </c>
      <c r="F171" s="285" t="s">
        <v>270</v>
      </c>
      <c r="G171" s="283"/>
      <c r="H171" s="286">
        <v>445.19999999999999</v>
      </c>
      <c r="I171" s="287"/>
      <c r="J171" s="283"/>
      <c r="K171" s="283"/>
      <c r="L171" s="288"/>
      <c r="M171" s="289"/>
      <c r="N171" s="290"/>
      <c r="O171" s="290"/>
      <c r="P171" s="290"/>
      <c r="Q171" s="290"/>
      <c r="R171" s="290"/>
      <c r="S171" s="290"/>
      <c r="T171" s="291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T171" s="292" t="s">
        <v>197</v>
      </c>
      <c r="AU171" s="292" t="s">
        <v>83</v>
      </c>
      <c r="AV171" s="16" t="s">
        <v>148</v>
      </c>
      <c r="AW171" s="16" t="s">
        <v>31</v>
      </c>
      <c r="AX171" s="16" t="s">
        <v>81</v>
      </c>
      <c r="AY171" s="292" t="s">
        <v>134</v>
      </c>
    </row>
    <row r="172" s="2" customFormat="1" ht="37.8" customHeight="1">
      <c r="A172" s="39"/>
      <c r="B172" s="40"/>
      <c r="C172" s="220" t="s">
        <v>287</v>
      </c>
      <c r="D172" s="220" t="s">
        <v>135</v>
      </c>
      <c r="E172" s="221" t="s">
        <v>288</v>
      </c>
      <c r="F172" s="222" t="s">
        <v>289</v>
      </c>
      <c r="G172" s="223" t="s">
        <v>192</v>
      </c>
      <c r="H172" s="224">
        <v>721.34500000000003</v>
      </c>
      <c r="I172" s="225"/>
      <c r="J172" s="226">
        <f>ROUND(I172*H172,2)</f>
        <v>0</v>
      </c>
      <c r="K172" s="222" t="s">
        <v>193</v>
      </c>
      <c r="L172" s="45"/>
      <c r="M172" s="227" t="s">
        <v>1</v>
      </c>
      <c r="N172" s="228" t="s">
        <v>39</v>
      </c>
      <c r="O172" s="92"/>
      <c r="P172" s="229">
        <f>O172*H172</f>
        <v>0</v>
      </c>
      <c r="Q172" s="229">
        <v>0</v>
      </c>
      <c r="R172" s="229">
        <f>Q172*H172</f>
        <v>0</v>
      </c>
      <c r="S172" s="229">
        <v>0</v>
      </c>
      <c r="T172" s="23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1" t="s">
        <v>148</v>
      </c>
      <c r="AT172" s="231" t="s">
        <v>135</v>
      </c>
      <c r="AU172" s="231" t="s">
        <v>83</v>
      </c>
      <c r="AY172" s="18" t="s">
        <v>134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8" t="s">
        <v>81</v>
      </c>
      <c r="BK172" s="232">
        <f>ROUND(I172*H172,2)</f>
        <v>0</v>
      </c>
      <c r="BL172" s="18" t="s">
        <v>148</v>
      </c>
      <c r="BM172" s="231" t="s">
        <v>290</v>
      </c>
    </row>
    <row r="173" s="13" customFormat="1">
      <c r="A173" s="13"/>
      <c r="B173" s="250"/>
      <c r="C173" s="251"/>
      <c r="D173" s="245" t="s">
        <v>197</v>
      </c>
      <c r="E173" s="252" t="s">
        <v>1</v>
      </c>
      <c r="F173" s="253" t="s">
        <v>291</v>
      </c>
      <c r="G173" s="251"/>
      <c r="H173" s="254">
        <v>18.800000000000001</v>
      </c>
      <c r="I173" s="255"/>
      <c r="J173" s="251"/>
      <c r="K173" s="251"/>
      <c r="L173" s="256"/>
      <c r="M173" s="257"/>
      <c r="N173" s="258"/>
      <c r="O173" s="258"/>
      <c r="P173" s="258"/>
      <c r="Q173" s="258"/>
      <c r="R173" s="258"/>
      <c r="S173" s="258"/>
      <c r="T173" s="25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0" t="s">
        <v>197</v>
      </c>
      <c r="AU173" s="260" t="s">
        <v>83</v>
      </c>
      <c r="AV173" s="13" t="s">
        <v>83</v>
      </c>
      <c r="AW173" s="13" t="s">
        <v>31</v>
      </c>
      <c r="AX173" s="13" t="s">
        <v>74</v>
      </c>
      <c r="AY173" s="260" t="s">
        <v>134</v>
      </c>
    </row>
    <row r="174" s="13" customFormat="1">
      <c r="A174" s="13"/>
      <c r="B174" s="250"/>
      <c r="C174" s="251"/>
      <c r="D174" s="245" t="s">
        <v>197</v>
      </c>
      <c r="E174" s="252" t="s">
        <v>1</v>
      </c>
      <c r="F174" s="253" t="s">
        <v>292</v>
      </c>
      <c r="G174" s="251"/>
      <c r="H174" s="254">
        <v>672.60000000000002</v>
      </c>
      <c r="I174" s="255"/>
      <c r="J174" s="251"/>
      <c r="K174" s="251"/>
      <c r="L174" s="256"/>
      <c r="M174" s="257"/>
      <c r="N174" s="258"/>
      <c r="O174" s="258"/>
      <c r="P174" s="258"/>
      <c r="Q174" s="258"/>
      <c r="R174" s="258"/>
      <c r="S174" s="258"/>
      <c r="T174" s="25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0" t="s">
        <v>197</v>
      </c>
      <c r="AU174" s="260" t="s">
        <v>83</v>
      </c>
      <c r="AV174" s="13" t="s">
        <v>83</v>
      </c>
      <c r="AW174" s="13" t="s">
        <v>31</v>
      </c>
      <c r="AX174" s="13" t="s">
        <v>74</v>
      </c>
      <c r="AY174" s="260" t="s">
        <v>134</v>
      </c>
    </row>
    <row r="175" s="13" customFormat="1">
      <c r="A175" s="13"/>
      <c r="B175" s="250"/>
      <c r="C175" s="251"/>
      <c r="D175" s="245" t="s">
        <v>197</v>
      </c>
      <c r="E175" s="252" t="s">
        <v>1</v>
      </c>
      <c r="F175" s="253" t="s">
        <v>293</v>
      </c>
      <c r="G175" s="251"/>
      <c r="H175" s="254">
        <v>35.159999999999997</v>
      </c>
      <c r="I175" s="255"/>
      <c r="J175" s="251"/>
      <c r="K175" s="251"/>
      <c r="L175" s="256"/>
      <c r="M175" s="257"/>
      <c r="N175" s="258"/>
      <c r="O175" s="258"/>
      <c r="P175" s="258"/>
      <c r="Q175" s="258"/>
      <c r="R175" s="258"/>
      <c r="S175" s="258"/>
      <c r="T175" s="25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60" t="s">
        <v>197</v>
      </c>
      <c r="AU175" s="260" t="s">
        <v>83</v>
      </c>
      <c r="AV175" s="13" t="s">
        <v>83</v>
      </c>
      <c r="AW175" s="13" t="s">
        <v>31</v>
      </c>
      <c r="AX175" s="13" t="s">
        <v>74</v>
      </c>
      <c r="AY175" s="260" t="s">
        <v>134</v>
      </c>
    </row>
    <row r="176" s="13" customFormat="1">
      <c r="A176" s="13"/>
      <c r="B176" s="250"/>
      <c r="C176" s="251"/>
      <c r="D176" s="245" t="s">
        <v>197</v>
      </c>
      <c r="E176" s="252" t="s">
        <v>1</v>
      </c>
      <c r="F176" s="253" t="s">
        <v>294</v>
      </c>
      <c r="G176" s="251"/>
      <c r="H176" s="254">
        <v>-5.2149999999999999</v>
      </c>
      <c r="I176" s="255"/>
      <c r="J176" s="251"/>
      <c r="K176" s="251"/>
      <c r="L176" s="256"/>
      <c r="M176" s="257"/>
      <c r="N176" s="258"/>
      <c r="O176" s="258"/>
      <c r="P176" s="258"/>
      <c r="Q176" s="258"/>
      <c r="R176" s="258"/>
      <c r="S176" s="258"/>
      <c r="T176" s="25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60" t="s">
        <v>197</v>
      </c>
      <c r="AU176" s="260" t="s">
        <v>83</v>
      </c>
      <c r="AV176" s="13" t="s">
        <v>83</v>
      </c>
      <c r="AW176" s="13" t="s">
        <v>31</v>
      </c>
      <c r="AX176" s="13" t="s">
        <v>74</v>
      </c>
      <c r="AY176" s="260" t="s">
        <v>134</v>
      </c>
    </row>
    <row r="177" s="16" customFormat="1">
      <c r="A177" s="16"/>
      <c r="B177" s="282"/>
      <c r="C177" s="283"/>
      <c r="D177" s="245" t="s">
        <v>197</v>
      </c>
      <c r="E177" s="284" t="s">
        <v>1</v>
      </c>
      <c r="F177" s="285" t="s">
        <v>270</v>
      </c>
      <c r="G177" s="283"/>
      <c r="H177" s="286">
        <v>721.34500000000003</v>
      </c>
      <c r="I177" s="287"/>
      <c r="J177" s="283"/>
      <c r="K177" s="283"/>
      <c r="L177" s="288"/>
      <c r="M177" s="289"/>
      <c r="N177" s="290"/>
      <c r="O177" s="290"/>
      <c r="P177" s="290"/>
      <c r="Q177" s="290"/>
      <c r="R177" s="290"/>
      <c r="S177" s="290"/>
      <c r="T177" s="291"/>
      <c r="U177" s="16"/>
      <c r="V177" s="16"/>
      <c r="W177" s="16"/>
      <c r="X177" s="16"/>
      <c r="Y177" s="16"/>
      <c r="Z177" s="16"/>
      <c r="AA177" s="16"/>
      <c r="AB177" s="16"/>
      <c r="AC177" s="16"/>
      <c r="AD177" s="16"/>
      <c r="AE177" s="16"/>
      <c r="AT177" s="292" t="s">
        <v>197</v>
      </c>
      <c r="AU177" s="292" t="s">
        <v>83</v>
      </c>
      <c r="AV177" s="16" t="s">
        <v>148</v>
      </c>
      <c r="AW177" s="16" t="s">
        <v>31</v>
      </c>
      <c r="AX177" s="16" t="s">
        <v>81</v>
      </c>
      <c r="AY177" s="292" t="s">
        <v>134</v>
      </c>
    </row>
    <row r="178" s="2" customFormat="1" ht="24.15" customHeight="1">
      <c r="A178" s="39"/>
      <c r="B178" s="40"/>
      <c r="C178" s="220" t="s">
        <v>295</v>
      </c>
      <c r="D178" s="220" t="s">
        <v>135</v>
      </c>
      <c r="E178" s="221" t="s">
        <v>296</v>
      </c>
      <c r="F178" s="222" t="s">
        <v>297</v>
      </c>
      <c r="G178" s="223" t="s">
        <v>192</v>
      </c>
      <c r="H178" s="224">
        <v>210</v>
      </c>
      <c r="I178" s="225"/>
      <c r="J178" s="226">
        <f>ROUND(I178*H178,2)</f>
        <v>0</v>
      </c>
      <c r="K178" s="222" t="s">
        <v>193</v>
      </c>
      <c r="L178" s="45"/>
      <c r="M178" s="227" t="s">
        <v>1</v>
      </c>
      <c r="N178" s="228" t="s">
        <v>39</v>
      </c>
      <c r="O178" s="92"/>
      <c r="P178" s="229">
        <f>O178*H178</f>
        <v>0</v>
      </c>
      <c r="Q178" s="229">
        <v>0</v>
      </c>
      <c r="R178" s="229">
        <f>Q178*H178</f>
        <v>0</v>
      </c>
      <c r="S178" s="229">
        <v>0</v>
      </c>
      <c r="T178" s="23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1" t="s">
        <v>148</v>
      </c>
      <c r="AT178" s="231" t="s">
        <v>135</v>
      </c>
      <c r="AU178" s="231" t="s">
        <v>83</v>
      </c>
      <c r="AY178" s="18" t="s">
        <v>134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8" t="s">
        <v>81</v>
      </c>
      <c r="BK178" s="232">
        <f>ROUND(I178*H178,2)</f>
        <v>0</v>
      </c>
      <c r="BL178" s="18" t="s">
        <v>148</v>
      </c>
      <c r="BM178" s="231" t="s">
        <v>298</v>
      </c>
    </row>
    <row r="179" s="13" customFormat="1">
      <c r="A179" s="13"/>
      <c r="B179" s="250"/>
      <c r="C179" s="251"/>
      <c r="D179" s="245" t="s">
        <v>197</v>
      </c>
      <c r="E179" s="252" t="s">
        <v>1</v>
      </c>
      <c r="F179" s="253" t="s">
        <v>299</v>
      </c>
      <c r="G179" s="251"/>
      <c r="H179" s="254">
        <v>28.800000000000001</v>
      </c>
      <c r="I179" s="255"/>
      <c r="J179" s="251"/>
      <c r="K179" s="251"/>
      <c r="L179" s="256"/>
      <c r="M179" s="257"/>
      <c r="N179" s="258"/>
      <c r="O179" s="258"/>
      <c r="P179" s="258"/>
      <c r="Q179" s="258"/>
      <c r="R179" s="258"/>
      <c r="S179" s="258"/>
      <c r="T179" s="25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60" t="s">
        <v>197</v>
      </c>
      <c r="AU179" s="260" t="s">
        <v>83</v>
      </c>
      <c r="AV179" s="13" t="s">
        <v>83</v>
      </c>
      <c r="AW179" s="13" t="s">
        <v>31</v>
      </c>
      <c r="AX179" s="13" t="s">
        <v>74</v>
      </c>
      <c r="AY179" s="260" t="s">
        <v>134</v>
      </c>
    </row>
    <row r="180" s="13" customFormat="1">
      <c r="A180" s="13"/>
      <c r="B180" s="250"/>
      <c r="C180" s="251"/>
      <c r="D180" s="245" t="s">
        <v>197</v>
      </c>
      <c r="E180" s="252" t="s">
        <v>1</v>
      </c>
      <c r="F180" s="253" t="s">
        <v>300</v>
      </c>
      <c r="G180" s="251"/>
      <c r="H180" s="254">
        <v>181.19999999999999</v>
      </c>
      <c r="I180" s="255"/>
      <c r="J180" s="251"/>
      <c r="K180" s="251"/>
      <c r="L180" s="256"/>
      <c r="M180" s="257"/>
      <c r="N180" s="258"/>
      <c r="O180" s="258"/>
      <c r="P180" s="258"/>
      <c r="Q180" s="258"/>
      <c r="R180" s="258"/>
      <c r="S180" s="258"/>
      <c r="T180" s="25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60" t="s">
        <v>197</v>
      </c>
      <c r="AU180" s="260" t="s">
        <v>83</v>
      </c>
      <c r="AV180" s="13" t="s">
        <v>83</v>
      </c>
      <c r="AW180" s="13" t="s">
        <v>31</v>
      </c>
      <c r="AX180" s="13" t="s">
        <v>74</v>
      </c>
      <c r="AY180" s="260" t="s">
        <v>134</v>
      </c>
    </row>
    <row r="181" s="16" customFormat="1">
      <c r="A181" s="16"/>
      <c r="B181" s="282"/>
      <c r="C181" s="283"/>
      <c r="D181" s="245" t="s">
        <v>197</v>
      </c>
      <c r="E181" s="284" t="s">
        <v>1</v>
      </c>
      <c r="F181" s="285" t="s">
        <v>270</v>
      </c>
      <c r="G181" s="283"/>
      <c r="H181" s="286">
        <v>210</v>
      </c>
      <c r="I181" s="287"/>
      <c r="J181" s="283"/>
      <c r="K181" s="283"/>
      <c r="L181" s="288"/>
      <c r="M181" s="289"/>
      <c r="N181" s="290"/>
      <c r="O181" s="290"/>
      <c r="P181" s="290"/>
      <c r="Q181" s="290"/>
      <c r="R181" s="290"/>
      <c r="S181" s="290"/>
      <c r="T181" s="291"/>
      <c r="U181" s="16"/>
      <c r="V181" s="16"/>
      <c r="W181" s="16"/>
      <c r="X181" s="16"/>
      <c r="Y181" s="16"/>
      <c r="Z181" s="16"/>
      <c r="AA181" s="16"/>
      <c r="AB181" s="16"/>
      <c r="AC181" s="16"/>
      <c r="AD181" s="16"/>
      <c r="AE181" s="16"/>
      <c r="AT181" s="292" t="s">
        <v>197</v>
      </c>
      <c r="AU181" s="292" t="s">
        <v>83</v>
      </c>
      <c r="AV181" s="16" t="s">
        <v>148</v>
      </c>
      <c r="AW181" s="16" t="s">
        <v>31</v>
      </c>
      <c r="AX181" s="16" t="s">
        <v>81</v>
      </c>
      <c r="AY181" s="292" t="s">
        <v>134</v>
      </c>
    </row>
    <row r="182" s="2" customFormat="1" ht="24.15" customHeight="1">
      <c r="A182" s="39"/>
      <c r="B182" s="40"/>
      <c r="C182" s="220" t="s">
        <v>301</v>
      </c>
      <c r="D182" s="220" t="s">
        <v>135</v>
      </c>
      <c r="E182" s="221" t="s">
        <v>302</v>
      </c>
      <c r="F182" s="222" t="s">
        <v>303</v>
      </c>
      <c r="G182" s="223" t="s">
        <v>192</v>
      </c>
      <c r="H182" s="224">
        <v>5.2149999999999999</v>
      </c>
      <c r="I182" s="225"/>
      <c r="J182" s="226">
        <f>ROUND(I182*H182,2)</f>
        <v>0</v>
      </c>
      <c r="K182" s="222" t="s">
        <v>193</v>
      </c>
      <c r="L182" s="45"/>
      <c r="M182" s="227" t="s">
        <v>1</v>
      </c>
      <c r="N182" s="228" t="s">
        <v>39</v>
      </c>
      <c r="O182" s="92"/>
      <c r="P182" s="229">
        <f>O182*H182</f>
        <v>0</v>
      </c>
      <c r="Q182" s="229">
        <v>0</v>
      </c>
      <c r="R182" s="229">
        <f>Q182*H182</f>
        <v>0</v>
      </c>
      <c r="S182" s="229">
        <v>0</v>
      </c>
      <c r="T182" s="23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1" t="s">
        <v>148</v>
      </c>
      <c r="AT182" s="231" t="s">
        <v>135</v>
      </c>
      <c r="AU182" s="231" t="s">
        <v>83</v>
      </c>
      <c r="AY182" s="18" t="s">
        <v>134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8" t="s">
        <v>81</v>
      </c>
      <c r="BK182" s="232">
        <f>ROUND(I182*H182,2)</f>
        <v>0</v>
      </c>
      <c r="BL182" s="18" t="s">
        <v>148</v>
      </c>
      <c r="BM182" s="231" t="s">
        <v>304</v>
      </c>
    </row>
    <row r="183" s="2" customFormat="1">
      <c r="A183" s="39"/>
      <c r="B183" s="40"/>
      <c r="C183" s="41"/>
      <c r="D183" s="245" t="s">
        <v>195</v>
      </c>
      <c r="E183" s="41"/>
      <c r="F183" s="246" t="s">
        <v>305</v>
      </c>
      <c r="G183" s="41"/>
      <c r="H183" s="41"/>
      <c r="I183" s="247"/>
      <c r="J183" s="41"/>
      <c r="K183" s="41"/>
      <c r="L183" s="45"/>
      <c r="M183" s="248"/>
      <c r="N183" s="249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195</v>
      </c>
      <c r="AU183" s="18" t="s">
        <v>83</v>
      </c>
    </row>
    <row r="184" s="14" customFormat="1">
      <c r="A184" s="14"/>
      <c r="B184" s="261"/>
      <c r="C184" s="262"/>
      <c r="D184" s="245" t="s">
        <v>197</v>
      </c>
      <c r="E184" s="263" t="s">
        <v>1</v>
      </c>
      <c r="F184" s="264" t="s">
        <v>306</v>
      </c>
      <c r="G184" s="262"/>
      <c r="H184" s="263" t="s">
        <v>1</v>
      </c>
      <c r="I184" s="265"/>
      <c r="J184" s="262"/>
      <c r="K184" s="262"/>
      <c r="L184" s="266"/>
      <c r="M184" s="267"/>
      <c r="N184" s="268"/>
      <c r="O184" s="268"/>
      <c r="P184" s="268"/>
      <c r="Q184" s="268"/>
      <c r="R184" s="268"/>
      <c r="S184" s="268"/>
      <c r="T184" s="26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70" t="s">
        <v>197</v>
      </c>
      <c r="AU184" s="270" t="s">
        <v>83</v>
      </c>
      <c r="AV184" s="14" t="s">
        <v>81</v>
      </c>
      <c r="AW184" s="14" t="s">
        <v>31</v>
      </c>
      <c r="AX184" s="14" t="s">
        <v>74</v>
      </c>
      <c r="AY184" s="270" t="s">
        <v>134</v>
      </c>
    </row>
    <row r="185" s="13" customFormat="1">
      <c r="A185" s="13"/>
      <c r="B185" s="250"/>
      <c r="C185" s="251"/>
      <c r="D185" s="245" t="s">
        <v>197</v>
      </c>
      <c r="E185" s="252" t="s">
        <v>1</v>
      </c>
      <c r="F185" s="253" t="s">
        <v>307</v>
      </c>
      <c r="G185" s="251"/>
      <c r="H185" s="254">
        <v>5.2149999999999999</v>
      </c>
      <c r="I185" s="255"/>
      <c r="J185" s="251"/>
      <c r="K185" s="251"/>
      <c r="L185" s="256"/>
      <c r="M185" s="257"/>
      <c r="N185" s="258"/>
      <c r="O185" s="258"/>
      <c r="P185" s="258"/>
      <c r="Q185" s="258"/>
      <c r="R185" s="258"/>
      <c r="S185" s="258"/>
      <c r="T185" s="25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60" t="s">
        <v>197</v>
      </c>
      <c r="AU185" s="260" t="s">
        <v>83</v>
      </c>
      <c r="AV185" s="13" t="s">
        <v>83</v>
      </c>
      <c r="AW185" s="13" t="s">
        <v>31</v>
      </c>
      <c r="AX185" s="13" t="s">
        <v>81</v>
      </c>
      <c r="AY185" s="260" t="s">
        <v>134</v>
      </c>
    </row>
    <row r="186" s="2" customFormat="1" ht="24.15" customHeight="1">
      <c r="A186" s="39"/>
      <c r="B186" s="40"/>
      <c r="C186" s="220" t="s">
        <v>8</v>
      </c>
      <c r="D186" s="220" t="s">
        <v>135</v>
      </c>
      <c r="E186" s="221" t="s">
        <v>308</v>
      </c>
      <c r="F186" s="222" t="s">
        <v>309</v>
      </c>
      <c r="G186" s="223" t="s">
        <v>210</v>
      </c>
      <c r="H186" s="224">
        <v>1298.4210000000001</v>
      </c>
      <c r="I186" s="225"/>
      <c r="J186" s="226">
        <f>ROUND(I186*H186,2)</f>
        <v>0</v>
      </c>
      <c r="K186" s="222" t="s">
        <v>193</v>
      </c>
      <c r="L186" s="45"/>
      <c r="M186" s="227" t="s">
        <v>1</v>
      </c>
      <c r="N186" s="228" t="s">
        <v>39</v>
      </c>
      <c r="O186" s="92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1" t="s">
        <v>148</v>
      </c>
      <c r="AT186" s="231" t="s">
        <v>135</v>
      </c>
      <c r="AU186" s="231" t="s">
        <v>83</v>
      </c>
      <c r="AY186" s="18" t="s">
        <v>134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8" t="s">
        <v>81</v>
      </c>
      <c r="BK186" s="232">
        <f>ROUND(I186*H186,2)</f>
        <v>0</v>
      </c>
      <c r="BL186" s="18" t="s">
        <v>148</v>
      </c>
      <c r="BM186" s="231" t="s">
        <v>310</v>
      </c>
    </row>
    <row r="187" s="13" customFormat="1">
      <c r="A187" s="13"/>
      <c r="B187" s="250"/>
      <c r="C187" s="251"/>
      <c r="D187" s="245" t="s">
        <v>197</v>
      </c>
      <c r="E187" s="252" t="s">
        <v>1</v>
      </c>
      <c r="F187" s="253" t="s">
        <v>311</v>
      </c>
      <c r="G187" s="251"/>
      <c r="H187" s="254">
        <v>1298.4210000000001</v>
      </c>
      <c r="I187" s="255"/>
      <c r="J187" s="251"/>
      <c r="K187" s="251"/>
      <c r="L187" s="256"/>
      <c r="M187" s="257"/>
      <c r="N187" s="258"/>
      <c r="O187" s="258"/>
      <c r="P187" s="258"/>
      <c r="Q187" s="258"/>
      <c r="R187" s="258"/>
      <c r="S187" s="258"/>
      <c r="T187" s="25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60" t="s">
        <v>197</v>
      </c>
      <c r="AU187" s="260" t="s">
        <v>83</v>
      </c>
      <c r="AV187" s="13" t="s">
        <v>83</v>
      </c>
      <c r="AW187" s="13" t="s">
        <v>31</v>
      </c>
      <c r="AX187" s="13" t="s">
        <v>81</v>
      </c>
      <c r="AY187" s="260" t="s">
        <v>134</v>
      </c>
    </row>
    <row r="188" s="2" customFormat="1" ht="16.5" customHeight="1">
      <c r="A188" s="39"/>
      <c r="B188" s="40"/>
      <c r="C188" s="220" t="s">
        <v>312</v>
      </c>
      <c r="D188" s="220" t="s">
        <v>135</v>
      </c>
      <c r="E188" s="221" t="s">
        <v>313</v>
      </c>
      <c r="F188" s="222" t="s">
        <v>314</v>
      </c>
      <c r="G188" s="223" t="s">
        <v>192</v>
      </c>
      <c r="H188" s="224">
        <v>931.34500000000003</v>
      </c>
      <c r="I188" s="225"/>
      <c r="J188" s="226">
        <f>ROUND(I188*H188,2)</f>
        <v>0</v>
      </c>
      <c r="K188" s="222" t="s">
        <v>193</v>
      </c>
      <c r="L188" s="45"/>
      <c r="M188" s="227" t="s">
        <v>1</v>
      </c>
      <c r="N188" s="228" t="s">
        <v>39</v>
      </c>
      <c r="O188" s="92"/>
      <c r="P188" s="229">
        <f>O188*H188</f>
        <v>0</v>
      </c>
      <c r="Q188" s="229">
        <v>0</v>
      </c>
      <c r="R188" s="229">
        <f>Q188*H188</f>
        <v>0</v>
      </c>
      <c r="S188" s="229">
        <v>0</v>
      </c>
      <c r="T188" s="230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1" t="s">
        <v>148</v>
      </c>
      <c r="AT188" s="231" t="s">
        <v>135</v>
      </c>
      <c r="AU188" s="231" t="s">
        <v>83</v>
      </c>
      <c r="AY188" s="18" t="s">
        <v>134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8" t="s">
        <v>81</v>
      </c>
      <c r="BK188" s="232">
        <f>ROUND(I188*H188,2)</f>
        <v>0</v>
      </c>
      <c r="BL188" s="18" t="s">
        <v>148</v>
      </c>
      <c r="BM188" s="231" t="s">
        <v>315</v>
      </c>
    </row>
    <row r="189" s="13" customFormat="1">
      <c r="A189" s="13"/>
      <c r="B189" s="250"/>
      <c r="C189" s="251"/>
      <c r="D189" s="245" t="s">
        <v>197</v>
      </c>
      <c r="E189" s="252" t="s">
        <v>1</v>
      </c>
      <c r="F189" s="253" t="s">
        <v>316</v>
      </c>
      <c r="G189" s="251"/>
      <c r="H189" s="254">
        <v>931.34500000000003</v>
      </c>
      <c r="I189" s="255"/>
      <c r="J189" s="251"/>
      <c r="K189" s="251"/>
      <c r="L189" s="256"/>
      <c r="M189" s="257"/>
      <c r="N189" s="258"/>
      <c r="O189" s="258"/>
      <c r="P189" s="258"/>
      <c r="Q189" s="258"/>
      <c r="R189" s="258"/>
      <c r="S189" s="258"/>
      <c r="T189" s="25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60" t="s">
        <v>197</v>
      </c>
      <c r="AU189" s="260" t="s">
        <v>83</v>
      </c>
      <c r="AV189" s="13" t="s">
        <v>83</v>
      </c>
      <c r="AW189" s="13" t="s">
        <v>31</v>
      </c>
      <c r="AX189" s="13" t="s">
        <v>81</v>
      </c>
      <c r="AY189" s="260" t="s">
        <v>134</v>
      </c>
    </row>
    <row r="190" s="2" customFormat="1" ht="16.5" customHeight="1">
      <c r="A190" s="39"/>
      <c r="B190" s="40"/>
      <c r="C190" s="220" t="s">
        <v>317</v>
      </c>
      <c r="D190" s="220" t="s">
        <v>135</v>
      </c>
      <c r="E190" s="221" t="s">
        <v>318</v>
      </c>
      <c r="F190" s="222" t="s">
        <v>319</v>
      </c>
      <c r="G190" s="223" t="s">
        <v>167</v>
      </c>
      <c r="H190" s="224">
        <v>2</v>
      </c>
      <c r="I190" s="225"/>
      <c r="J190" s="226">
        <f>ROUND(I190*H190,2)</f>
        <v>0</v>
      </c>
      <c r="K190" s="222" t="s">
        <v>1</v>
      </c>
      <c r="L190" s="45"/>
      <c r="M190" s="227" t="s">
        <v>1</v>
      </c>
      <c r="N190" s="228" t="s">
        <v>39</v>
      </c>
      <c r="O190" s="92"/>
      <c r="P190" s="229">
        <f>O190*H190</f>
        <v>0</v>
      </c>
      <c r="Q190" s="229">
        <v>0</v>
      </c>
      <c r="R190" s="229">
        <f>Q190*H190</f>
        <v>0</v>
      </c>
      <c r="S190" s="229">
        <v>0</v>
      </c>
      <c r="T190" s="23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1" t="s">
        <v>148</v>
      </c>
      <c r="AT190" s="231" t="s">
        <v>135</v>
      </c>
      <c r="AU190" s="231" t="s">
        <v>83</v>
      </c>
      <c r="AY190" s="18" t="s">
        <v>134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8" t="s">
        <v>81</v>
      </c>
      <c r="BK190" s="232">
        <f>ROUND(I190*H190,2)</f>
        <v>0</v>
      </c>
      <c r="BL190" s="18" t="s">
        <v>148</v>
      </c>
      <c r="BM190" s="231" t="s">
        <v>320</v>
      </c>
    </row>
    <row r="191" s="2" customFormat="1" ht="33" customHeight="1">
      <c r="A191" s="39"/>
      <c r="B191" s="40"/>
      <c r="C191" s="220" t="s">
        <v>321</v>
      </c>
      <c r="D191" s="220" t="s">
        <v>135</v>
      </c>
      <c r="E191" s="221" t="s">
        <v>322</v>
      </c>
      <c r="F191" s="222" t="s">
        <v>323</v>
      </c>
      <c r="G191" s="223" t="s">
        <v>243</v>
      </c>
      <c r="H191" s="224">
        <v>1225.5</v>
      </c>
      <c r="I191" s="225"/>
      <c r="J191" s="226">
        <f>ROUND(I191*H191,2)</f>
        <v>0</v>
      </c>
      <c r="K191" s="222" t="s">
        <v>193</v>
      </c>
      <c r="L191" s="45"/>
      <c r="M191" s="227" t="s">
        <v>1</v>
      </c>
      <c r="N191" s="228" t="s">
        <v>39</v>
      </c>
      <c r="O191" s="92"/>
      <c r="P191" s="229">
        <f>O191*H191</f>
        <v>0</v>
      </c>
      <c r="Q191" s="229">
        <v>0</v>
      </c>
      <c r="R191" s="229">
        <f>Q191*H191</f>
        <v>0</v>
      </c>
      <c r="S191" s="229">
        <v>0</v>
      </c>
      <c r="T191" s="23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1" t="s">
        <v>148</v>
      </c>
      <c r="AT191" s="231" t="s">
        <v>135</v>
      </c>
      <c r="AU191" s="231" t="s">
        <v>83</v>
      </c>
      <c r="AY191" s="18" t="s">
        <v>134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8" t="s">
        <v>81</v>
      </c>
      <c r="BK191" s="232">
        <f>ROUND(I191*H191,2)</f>
        <v>0</v>
      </c>
      <c r="BL191" s="18" t="s">
        <v>148</v>
      </c>
      <c r="BM191" s="231" t="s">
        <v>324</v>
      </c>
    </row>
    <row r="192" s="2" customFormat="1">
      <c r="A192" s="39"/>
      <c r="B192" s="40"/>
      <c r="C192" s="41"/>
      <c r="D192" s="245" t="s">
        <v>195</v>
      </c>
      <c r="E192" s="41"/>
      <c r="F192" s="246" t="s">
        <v>325</v>
      </c>
      <c r="G192" s="41"/>
      <c r="H192" s="41"/>
      <c r="I192" s="247"/>
      <c r="J192" s="41"/>
      <c r="K192" s="41"/>
      <c r="L192" s="45"/>
      <c r="M192" s="248"/>
      <c r="N192" s="249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195</v>
      </c>
      <c r="AU192" s="18" t="s">
        <v>83</v>
      </c>
    </row>
    <row r="193" s="13" customFormat="1">
      <c r="A193" s="13"/>
      <c r="B193" s="250"/>
      <c r="C193" s="251"/>
      <c r="D193" s="245" t="s">
        <v>197</v>
      </c>
      <c r="E193" s="252" t="s">
        <v>1</v>
      </c>
      <c r="F193" s="253" t="s">
        <v>326</v>
      </c>
      <c r="G193" s="251"/>
      <c r="H193" s="254">
        <v>526</v>
      </c>
      <c r="I193" s="255"/>
      <c r="J193" s="251"/>
      <c r="K193" s="251"/>
      <c r="L193" s="256"/>
      <c r="M193" s="257"/>
      <c r="N193" s="258"/>
      <c r="O193" s="258"/>
      <c r="P193" s="258"/>
      <c r="Q193" s="258"/>
      <c r="R193" s="258"/>
      <c r="S193" s="258"/>
      <c r="T193" s="25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0" t="s">
        <v>197</v>
      </c>
      <c r="AU193" s="260" t="s">
        <v>83</v>
      </c>
      <c r="AV193" s="13" t="s">
        <v>83</v>
      </c>
      <c r="AW193" s="13" t="s">
        <v>31</v>
      </c>
      <c r="AX193" s="13" t="s">
        <v>74</v>
      </c>
      <c r="AY193" s="260" t="s">
        <v>134</v>
      </c>
    </row>
    <row r="194" s="15" customFormat="1">
      <c r="A194" s="15"/>
      <c r="B194" s="271"/>
      <c r="C194" s="272"/>
      <c r="D194" s="245" t="s">
        <v>197</v>
      </c>
      <c r="E194" s="273" t="s">
        <v>1</v>
      </c>
      <c r="F194" s="274" t="s">
        <v>267</v>
      </c>
      <c r="G194" s="272"/>
      <c r="H194" s="275">
        <v>526</v>
      </c>
      <c r="I194" s="276"/>
      <c r="J194" s="272"/>
      <c r="K194" s="272"/>
      <c r="L194" s="277"/>
      <c r="M194" s="278"/>
      <c r="N194" s="279"/>
      <c r="O194" s="279"/>
      <c r="P194" s="279"/>
      <c r="Q194" s="279"/>
      <c r="R194" s="279"/>
      <c r="S194" s="279"/>
      <c r="T194" s="280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81" t="s">
        <v>197</v>
      </c>
      <c r="AU194" s="281" t="s">
        <v>83</v>
      </c>
      <c r="AV194" s="15" t="s">
        <v>144</v>
      </c>
      <c r="AW194" s="15" t="s">
        <v>31</v>
      </c>
      <c r="AX194" s="15" t="s">
        <v>74</v>
      </c>
      <c r="AY194" s="281" t="s">
        <v>134</v>
      </c>
    </row>
    <row r="195" s="13" customFormat="1">
      <c r="A195" s="13"/>
      <c r="B195" s="250"/>
      <c r="C195" s="251"/>
      <c r="D195" s="245" t="s">
        <v>197</v>
      </c>
      <c r="E195" s="252" t="s">
        <v>1</v>
      </c>
      <c r="F195" s="253" t="s">
        <v>327</v>
      </c>
      <c r="G195" s="251"/>
      <c r="H195" s="254">
        <v>699.5</v>
      </c>
      <c r="I195" s="255"/>
      <c r="J195" s="251"/>
      <c r="K195" s="251"/>
      <c r="L195" s="256"/>
      <c r="M195" s="257"/>
      <c r="N195" s="258"/>
      <c r="O195" s="258"/>
      <c r="P195" s="258"/>
      <c r="Q195" s="258"/>
      <c r="R195" s="258"/>
      <c r="S195" s="258"/>
      <c r="T195" s="25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60" t="s">
        <v>197</v>
      </c>
      <c r="AU195" s="260" t="s">
        <v>83</v>
      </c>
      <c r="AV195" s="13" t="s">
        <v>83</v>
      </c>
      <c r="AW195" s="13" t="s">
        <v>31</v>
      </c>
      <c r="AX195" s="13" t="s">
        <v>74</v>
      </c>
      <c r="AY195" s="260" t="s">
        <v>134</v>
      </c>
    </row>
    <row r="196" s="15" customFormat="1">
      <c r="A196" s="15"/>
      <c r="B196" s="271"/>
      <c r="C196" s="272"/>
      <c r="D196" s="245" t="s">
        <v>197</v>
      </c>
      <c r="E196" s="273" t="s">
        <v>1</v>
      </c>
      <c r="F196" s="274" t="s">
        <v>267</v>
      </c>
      <c r="G196" s="272"/>
      <c r="H196" s="275">
        <v>699.5</v>
      </c>
      <c r="I196" s="276"/>
      <c r="J196" s="272"/>
      <c r="K196" s="272"/>
      <c r="L196" s="277"/>
      <c r="M196" s="278"/>
      <c r="N196" s="279"/>
      <c r="O196" s="279"/>
      <c r="P196" s="279"/>
      <c r="Q196" s="279"/>
      <c r="R196" s="279"/>
      <c r="S196" s="279"/>
      <c r="T196" s="280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81" t="s">
        <v>197</v>
      </c>
      <c r="AU196" s="281" t="s">
        <v>83</v>
      </c>
      <c r="AV196" s="15" t="s">
        <v>144</v>
      </c>
      <c r="AW196" s="15" t="s">
        <v>31</v>
      </c>
      <c r="AX196" s="15" t="s">
        <v>74</v>
      </c>
      <c r="AY196" s="281" t="s">
        <v>134</v>
      </c>
    </row>
    <row r="197" s="16" customFormat="1">
      <c r="A197" s="16"/>
      <c r="B197" s="282"/>
      <c r="C197" s="283"/>
      <c r="D197" s="245" t="s">
        <v>197</v>
      </c>
      <c r="E197" s="284" t="s">
        <v>1</v>
      </c>
      <c r="F197" s="285" t="s">
        <v>270</v>
      </c>
      <c r="G197" s="283"/>
      <c r="H197" s="286">
        <v>1225.5</v>
      </c>
      <c r="I197" s="287"/>
      <c r="J197" s="283"/>
      <c r="K197" s="283"/>
      <c r="L197" s="288"/>
      <c r="M197" s="289"/>
      <c r="N197" s="290"/>
      <c r="O197" s="290"/>
      <c r="P197" s="290"/>
      <c r="Q197" s="290"/>
      <c r="R197" s="290"/>
      <c r="S197" s="290"/>
      <c r="T197" s="291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T197" s="292" t="s">
        <v>197</v>
      </c>
      <c r="AU197" s="292" t="s">
        <v>83</v>
      </c>
      <c r="AV197" s="16" t="s">
        <v>148</v>
      </c>
      <c r="AW197" s="16" t="s">
        <v>31</v>
      </c>
      <c r="AX197" s="16" t="s">
        <v>81</v>
      </c>
      <c r="AY197" s="292" t="s">
        <v>134</v>
      </c>
    </row>
    <row r="198" s="2" customFormat="1" ht="24.15" customHeight="1">
      <c r="A198" s="39"/>
      <c r="B198" s="40"/>
      <c r="C198" s="220" t="s">
        <v>328</v>
      </c>
      <c r="D198" s="220" t="s">
        <v>135</v>
      </c>
      <c r="E198" s="221" t="s">
        <v>329</v>
      </c>
      <c r="F198" s="222" t="s">
        <v>330</v>
      </c>
      <c r="G198" s="223" t="s">
        <v>243</v>
      </c>
      <c r="H198" s="224">
        <v>526</v>
      </c>
      <c r="I198" s="225"/>
      <c r="J198" s="226">
        <f>ROUND(I198*H198,2)</f>
        <v>0</v>
      </c>
      <c r="K198" s="222" t="s">
        <v>193</v>
      </c>
      <c r="L198" s="45"/>
      <c r="M198" s="227" t="s">
        <v>1</v>
      </c>
      <c r="N198" s="228" t="s">
        <v>39</v>
      </c>
      <c r="O198" s="92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1" t="s">
        <v>148</v>
      </c>
      <c r="AT198" s="231" t="s">
        <v>135</v>
      </c>
      <c r="AU198" s="231" t="s">
        <v>83</v>
      </c>
      <c r="AY198" s="18" t="s">
        <v>134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8" t="s">
        <v>81</v>
      </c>
      <c r="BK198" s="232">
        <f>ROUND(I198*H198,2)</f>
        <v>0</v>
      </c>
      <c r="BL198" s="18" t="s">
        <v>148</v>
      </c>
      <c r="BM198" s="231" t="s">
        <v>331</v>
      </c>
    </row>
    <row r="199" s="2" customFormat="1">
      <c r="A199" s="39"/>
      <c r="B199" s="40"/>
      <c r="C199" s="41"/>
      <c r="D199" s="245" t="s">
        <v>195</v>
      </c>
      <c r="E199" s="41"/>
      <c r="F199" s="246" t="s">
        <v>332</v>
      </c>
      <c r="G199" s="41"/>
      <c r="H199" s="41"/>
      <c r="I199" s="247"/>
      <c r="J199" s="41"/>
      <c r="K199" s="41"/>
      <c r="L199" s="45"/>
      <c r="M199" s="248"/>
      <c r="N199" s="249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195</v>
      </c>
      <c r="AU199" s="18" t="s">
        <v>83</v>
      </c>
    </row>
    <row r="200" s="2" customFormat="1" ht="16.5" customHeight="1">
      <c r="A200" s="39"/>
      <c r="B200" s="40"/>
      <c r="C200" s="293" t="s">
        <v>333</v>
      </c>
      <c r="D200" s="293" t="s">
        <v>334</v>
      </c>
      <c r="E200" s="294" t="s">
        <v>335</v>
      </c>
      <c r="F200" s="295" t="s">
        <v>336</v>
      </c>
      <c r="G200" s="296" t="s">
        <v>337</v>
      </c>
      <c r="H200" s="297">
        <v>13.15</v>
      </c>
      <c r="I200" s="298"/>
      <c r="J200" s="299">
        <f>ROUND(I200*H200,2)</f>
        <v>0</v>
      </c>
      <c r="K200" s="295" t="s">
        <v>193</v>
      </c>
      <c r="L200" s="300"/>
      <c r="M200" s="301" t="s">
        <v>1</v>
      </c>
      <c r="N200" s="302" t="s">
        <v>39</v>
      </c>
      <c r="O200" s="92"/>
      <c r="P200" s="229">
        <f>O200*H200</f>
        <v>0</v>
      </c>
      <c r="Q200" s="229">
        <v>0.001</v>
      </c>
      <c r="R200" s="229">
        <f>Q200*H200</f>
        <v>0.01315</v>
      </c>
      <c r="S200" s="229">
        <v>0</v>
      </c>
      <c r="T200" s="23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1" t="s">
        <v>164</v>
      </c>
      <c r="AT200" s="231" t="s">
        <v>334</v>
      </c>
      <c r="AU200" s="231" t="s">
        <v>83</v>
      </c>
      <c r="AY200" s="18" t="s">
        <v>134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8" t="s">
        <v>81</v>
      </c>
      <c r="BK200" s="232">
        <f>ROUND(I200*H200,2)</f>
        <v>0</v>
      </c>
      <c r="BL200" s="18" t="s">
        <v>148</v>
      </c>
      <c r="BM200" s="231" t="s">
        <v>338</v>
      </c>
    </row>
    <row r="201" s="13" customFormat="1">
      <c r="A201" s="13"/>
      <c r="B201" s="250"/>
      <c r="C201" s="251"/>
      <c r="D201" s="245" t="s">
        <v>197</v>
      </c>
      <c r="E201" s="251"/>
      <c r="F201" s="253" t="s">
        <v>339</v>
      </c>
      <c r="G201" s="251"/>
      <c r="H201" s="254">
        <v>13.15</v>
      </c>
      <c r="I201" s="255"/>
      <c r="J201" s="251"/>
      <c r="K201" s="251"/>
      <c r="L201" s="256"/>
      <c r="M201" s="257"/>
      <c r="N201" s="258"/>
      <c r="O201" s="258"/>
      <c r="P201" s="258"/>
      <c r="Q201" s="258"/>
      <c r="R201" s="258"/>
      <c r="S201" s="258"/>
      <c r="T201" s="25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0" t="s">
        <v>197</v>
      </c>
      <c r="AU201" s="260" t="s">
        <v>83</v>
      </c>
      <c r="AV201" s="13" t="s">
        <v>83</v>
      </c>
      <c r="AW201" s="13" t="s">
        <v>4</v>
      </c>
      <c r="AX201" s="13" t="s">
        <v>81</v>
      </c>
      <c r="AY201" s="260" t="s">
        <v>134</v>
      </c>
    </row>
    <row r="202" s="2" customFormat="1" ht="24.15" customHeight="1">
      <c r="A202" s="39"/>
      <c r="B202" s="40"/>
      <c r="C202" s="220" t="s">
        <v>7</v>
      </c>
      <c r="D202" s="220" t="s">
        <v>135</v>
      </c>
      <c r="E202" s="221" t="s">
        <v>340</v>
      </c>
      <c r="F202" s="222" t="s">
        <v>341</v>
      </c>
      <c r="G202" s="223" t="s">
        <v>243</v>
      </c>
      <c r="H202" s="224">
        <v>526</v>
      </c>
      <c r="I202" s="225"/>
      <c r="J202" s="226">
        <f>ROUND(I202*H202,2)</f>
        <v>0</v>
      </c>
      <c r="K202" s="222" t="s">
        <v>193</v>
      </c>
      <c r="L202" s="45"/>
      <c r="M202" s="227" t="s">
        <v>1</v>
      </c>
      <c r="N202" s="228" t="s">
        <v>39</v>
      </c>
      <c r="O202" s="92"/>
      <c r="P202" s="229">
        <f>O202*H202</f>
        <v>0</v>
      </c>
      <c r="Q202" s="229">
        <v>0</v>
      </c>
      <c r="R202" s="229">
        <f>Q202*H202</f>
        <v>0</v>
      </c>
      <c r="S202" s="229">
        <v>0</v>
      </c>
      <c r="T202" s="230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1" t="s">
        <v>148</v>
      </c>
      <c r="AT202" s="231" t="s">
        <v>135</v>
      </c>
      <c r="AU202" s="231" t="s">
        <v>83</v>
      </c>
      <c r="AY202" s="18" t="s">
        <v>134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8" t="s">
        <v>81</v>
      </c>
      <c r="BK202" s="232">
        <f>ROUND(I202*H202,2)</f>
        <v>0</v>
      </c>
      <c r="BL202" s="18" t="s">
        <v>148</v>
      </c>
      <c r="BM202" s="231" t="s">
        <v>342</v>
      </c>
    </row>
    <row r="203" s="2" customFormat="1">
      <c r="A203" s="39"/>
      <c r="B203" s="40"/>
      <c r="C203" s="41"/>
      <c r="D203" s="245" t="s">
        <v>195</v>
      </c>
      <c r="E203" s="41"/>
      <c r="F203" s="246" t="s">
        <v>332</v>
      </c>
      <c r="G203" s="41"/>
      <c r="H203" s="41"/>
      <c r="I203" s="247"/>
      <c r="J203" s="41"/>
      <c r="K203" s="41"/>
      <c r="L203" s="45"/>
      <c r="M203" s="248"/>
      <c r="N203" s="249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195</v>
      </c>
      <c r="AU203" s="18" t="s">
        <v>83</v>
      </c>
    </row>
    <row r="204" s="2" customFormat="1" ht="24.15" customHeight="1">
      <c r="A204" s="39"/>
      <c r="B204" s="40"/>
      <c r="C204" s="220" t="s">
        <v>343</v>
      </c>
      <c r="D204" s="220" t="s">
        <v>135</v>
      </c>
      <c r="E204" s="221" t="s">
        <v>344</v>
      </c>
      <c r="F204" s="222" t="s">
        <v>345</v>
      </c>
      <c r="G204" s="223" t="s">
        <v>243</v>
      </c>
      <c r="H204" s="224">
        <v>1345</v>
      </c>
      <c r="I204" s="225"/>
      <c r="J204" s="226">
        <f>ROUND(I204*H204,2)</f>
        <v>0</v>
      </c>
      <c r="K204" s="222" t="s">
        <v>193</v>
      </c>
      <c r="L204" s="45"/>
      <c r="M204" s="227" t="s">
        <v>1</v>
      </c>
      <c r="N204" s="228" t="s">
        <v>39</v>
      </c>
      <c r="O204" s="92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1" t="s">
        <v>148</v>
      </c>
      <c r="AT204" s="231" t="s">
        <v>135</v>
      </c>
      <c r="AU204" s="231" t="s">
        <v>83</v>
      </c>
      <c r="AY204" s="18" t="s">
        <v>134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8" t="s">
        <v>81</v>
      </c>
      <c r="BK204" s="232">
        <f>ROUND(I204*H204,2)</f>
        <v>0</v>
      </c>
      <c r="BL204" s="18" t="s">
        <v>148</v>
      </c>
      <c r="BM204" s="231" t="s">
        <v>346</v>
      </c>
    </row>
    <row r="205" s="2" customFormat="1">
      <c r="A205" s="39"/>
      <c r="B205" s="40"/>
      <c r="C205" s="41"/>
      <c r="D205" s="245" t="s">
        <v>195</v>
      </c>
      <c r="E205" s="41"/>
      <c r="F205" s="246" t="s">
        <v>325</v>
      </c>
      <c r="G205" s="41"/>
      <c r="H205" s="41"/>
      <c r="I205" s="247"/>
      <c r="J205" s="41"/>
      <c r="K205" s="41"/>
      <c r="L205" s="45"/>
      <c r="M205" s="248"/>
      <c r="N205" s="249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195</v>
      </c>
      <c r="AU205" s="18" t="s">
        <v>83</v>
      </c>
    </row>
    <row r="206" s="13" customFormat="1">
      <c r="A206" s="13"/>
      <c r="B206" s="250"/>
      <c r="C206" s="251"/>
      <c r="D206" s="245" t="s">
        <v>197</v>
      </c>
      <c r="E206" s="252" t="s">
        <v>1</v>
      </c>
      <c r="F206" s="253" t="s">
        <v>347</v>
      </c>
      <c r="G206" s="251"/>
      <c r="H206" s="254">
        <v>1345</v>
      </c>
      <c r="I206" s="255"/>
      <c r="J206" s="251"/>
      <c r="K206" s="251"/>
      <c r="L206" s="256"/>
      <c r="M206" s="257"/>
      <c r="N206" s="258"/>
      <c r="O206" s="258"/>
      <c r="P206" s="258"/>
      <c r="Q206" s="258"/>
      <c r="R206" s="258"/>
      <c r="S206" s="258"/>
      <c r="T206" s="25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0" t="s">
        <v>197</v>
      </c>
      <c r="AU206" s="260" t="s">
        <v>83</v>
      </c>
      <c r="AV206" s="13" t="s">
        <v>83</v>
      </c>
      <c r="AW206" s="13" t="s">
        <v>31</v>
      </c>
      <c r="AX206" s="13" t="s">
        <v>81</v>
      </c>
      <c r="AY206" s="260" t="s">
        <v>134</v>
      </c>
    </row>
    <row r="207" s="11" customFormat="1" ht="22.8" customHeight="1">
      <c r="A207" s="11"/>
      <c r="B207" s="206"/>
      <c r="C207" s="207"/>
      <c r="D207" s="208" t="s">
        <v>73</v>
      </c>
      <c r="E207" s="243" t="s">
        <v>83</v>
      </c>
      <c r="F207" s="243" t="s">
        <v>348</v>
      </c>
      <c r="G207" s="207"/>
      <c r="H207" s="207"/>
      <c r="I207" s="210"/>
      <c r="J207" s="244">
        <f>BK207</f>
        <v>0</v>
      </c>
      <c r="K207" s="207"/>
      <c r="L207" s="212"/>
      <c r="M207" s="213"/>
      <c r="N207" s="214"/>
      <c r="O207" s="214"/>
      <c r="P207" s="215">
        <f>SUM(P208:P215)</f>
        <v>0</v>
      </c>
      <c r="Q207" s="214"/>
      <c r="R207" s="215">
        <f>SUM(R208:R215)</f>
        <v>62.225760000000001</v>
      </c>
      <c r="S207" s="214"/>
      <c r="T207" s="216">
        <f>SUM(T208:T215)</f>
        <v>0</v>
      </c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R207" s="217" t="s">
        <v>81</v>
      </c>
      <c r="AT207" s="218" t="s">
        <v>73</v>
      </c>
      <c r="AU207" s="218" t="s">
        <v>81</v>
      </c>
      <c r="AY207" s="217" t="s">
        <v>134</v>
      </c>
      <c r="BK207" s="219">
        <f>SUM(BK208:BK215)</f>
        <v>0</v>
      </c>
    </row>
    <row r="208" s="2" customFormat="1" ht="33" customHeight="1">
      <c r="A208" s="39"/>
      <c r="B208" s="40"/>
      <c r="C208" s="220" t="s">
        <v>349</v>
      </c>
      <c r="D208" s="220" t="s">
        <v>135</v>
      </c>
      <c r="E208" s="221" t="s">
        <v>350</v>
      </c>
      <c r="F208" s="222" t="s">
        <v>351</v>
      </c>
      <c r="G208" s="223" t="s">
        <v>192</v>
      </c>
      <c r="H208" s="224">
        <v>30.399999999999999</v>
      </c>
      <c r="I208" s="225"/>
      <c r="J208" s="226">
        <f>ROUND(I208*H208,2)</f>
        <v>0</v>
      </c>
      <c r="K208" s="222" t="s">
        <v>193</v>
      </c>
      <c r="L208" s="45"/>
      <c r="M208" s="227" t="s">
        <v>1</v>
      </c>
      <c r="N208" s="228" t="s">
        <v>39</v>
      </c>
      <c r="O208" s="92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1" t="s">
        <v>148</v>
      </c>
      <c r="AT208" s="231" t="s">
        <v>135</v>
      </c>
      <c r="AU208" s="231" t="s">
        <v>83</v>
      </c>
      <c r="AY208" s="18" t="s">
        <v>134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8" t="s">
        <v>81</v>
      </c>
      <c r="BK208" s="232">
        <f>ROUND(I208*H208,2)</f>
        <v>0</v>
      </c>
      <c r="BL208" s="18" t="s">
        <v>148</v>
      </c>
      <c r="BM208" s="231" t="s">
        <v>352</v>
      </c>
    </row>
    <row r="209" s="2" customFormat="1">
      <c r="A209" s="39"/>
      <c r="B209" s="40"/>
      <c r="C209" s="41"/>
      <c r="D209" s="245" t="s">
        <v>195</v>
      </c>
      <c r="E209" s="41"/>
      <c r="F209" s="246" t="s">
        <v>325</v>
      </c>
      <c r="G209" s="41"/>
      <c r="H209" s="41"/>
      <c r="I209" s="247"/>
      <c r="J209" s="41"/>
      <c r="K209" s="41"/>
      <c r="L209" s="45"/>
      <c r="M209" s="248"/>
      <c r="N209" s="249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195</v>
      </c>
      <c r="AU209" s="18" t="s">
        <v>83</v>
      </c>
    </row>
    <row r="210" s="14" customFormat="1">
      <c r="A210" s="14"/>
      <c r="B210" s="261"/>
      <c r="C210" s="262"/>
      <c r="D210" s="245" t="s">
        <v>197</v>
      </c>
      <c r="E210" s="263" t="s">
        <v>1</v>
      </c>
      <c r="F210" s="264" t="s">
        <v>353</v>
      </c>
      <c r="G210" s="262"/>
      <c r="H210" s="263" t="s">
        <v>1</v>
      </c>
      <c r="I210" s="265"/>
      <c r="J210" s="262"/>
      <c r="K210" s="262"/>
      <c r="L210" s="266"/>
      <c r="M210" s="267"/>
      <c r="N210" s="268"/>
      <c r="O210" s="268"/>
      <c r="P210" s="268"/>
      <c r="Q210" s="268"/>
      <c r="R210" s="268"/>
      <c r="S210" s="268"/>
      <c r="T210" s="26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70" t="s">
        <v>197</v>
      </c>
      <c r="AU210" s="270" t="s">
        <v>83</v>
      </c>
      <c r="AV210" s="14" t="s">
        <v>81</v>
      </c>
      <c r="AW210" s="14" t="s">
        <v>31</v>
      </c>
      <c r="AX210" s="14" t="s">
        <v>74</v>
      </c>
      <c r="AY210" s="270" t="s">
        <v>134</v>
      </c>
    </row>
    <row r="211" s="13" customFormat="1">
      <c r="A211" s="13"/>
      <c r="B211" s="250"/>
      <c r="C211" s="251"/>
      <c r="D211" s="245" t="s">
        <v>197</v>
      </c>
      <c r="E211" s="252" t="s">
        <v>1</v>
      </c>
      <c r="F211" s="253" t="s">
        <v>354</v>
      </c>
      <c r="G211" s="251"/>
      <c r="H211" s="254">
        <v>30.399999999999999</v>
      </c>
      <c r="I211" s="255"/>
      <c r="J211" s="251"/>
      <c r="K211" s="251"/>
      <c r="L211" s="256"/>
      <c r="M211" s="257"/>
      <c r="N211" s="258"/>
      <c r="O211" s="258"/>
      <c r="P211" s="258"/>
      <c r="Q211" s="258"/>
      <c r="R211" s="258"/>
      <c r="S211" s="258"/>
      <c r="T211" s="25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0" t="s">
        <v>197</v>
      </c>
      <c r="AU211" s="260" t="s">
        <v>83</v>
      </c>
      <c r="AV211" s="13" t="s">
        <v>83</v>
      </c>
      <c r="AW211" s="13" t="s">
        <v>31</v>
      </c>
      <c r="AX211" s="13" t="s">
        <v>81</v>
      </c>
      <c r="AY211" s="260" t="s">
        <v>134</v>
      </c>
    </row>
    <row r="212" s="2" customFormat="1" ht="37.8" customHeight="1">
      <c r="A212" s="39"/>
      <c r="B212" s="40"/>
      <c r="C212" s="220" t="s">
        <v>355</v>
      </c>
      <c r="D212" s="220" t="s">
        <v>135</v>
      </c>
      <c r="E212" s="221" t="s">
        <v>356</v>
      </c>
      <c r="F212" s="222" t="s">
        <v>357</v>
      </c>
      <c r="G212" s="223" t="s">
        <v>358</v>
      </c>
      <c r="H212" s="224">
        <v>304</v>
      </c>
      <c r="I212" s="225"/>
      <c r="J212" s="226">
        <f>ROUND(I212*H212,2)</f>
        <v>0</v>
      </c>
      <c r="K212" s="222" t="s">
        <v>193</v>
      </c>
      <c r="L212" s="45"/>
      <c r="M212" s="227" t="s">
        <v>1</v>
      </c>
      <c r="N212" s="228" t="s">
        <v>39</v>
      </c>
      <c r="O212" s="92"/>
      <c r="P212" s="229">
        <f>O212*H212</f>
        <v>0</v>
      </c>
      <c r="Q212" s="229">
        <v>0.20469000000000001</v>
      </c>
      <c r="R212" s="229">
        <f>Q212*H212</f>
        <v>62.225760000000001</v>
      </c>
      <c r="S212" s="229">
        <v>0</v>
      </c>
      <c r="T212" s="23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1" t="s">
        <v>148</v>
      </c>
      <c r="AT212" s="231" t="s">
        <v>135</v>
      </c>
      <c r="AU212" s="231" t="s">
        <v>83</v>
      </c>
      <c r="AY212" s="18" t="s">
        <v>134</v>
      </c>
      <c r="BE212" s="232">
        <f>IF(N212="základní",J212,0)</f>
        <v>0</v>
      </c>
      <c r="BF212" s="232">
        <f>IF(N212="snížená",J212,0)</f>
        <v>0</v>
      </c>
      <c r="BG212" s="232">
        <f>IF(N212="zákl. přenesená",J212,0)</f>
        <v>0</v>
      </c>
      <c r="BH212" s="232">
        <f>IF(N212="sníž. přenesená",J212,0)</f>
        <v>0</v>
      </c>
      <c r="BI212" s="232">
        <f>IF(N212="nulová",J212,0)</f>
        <v>0</v>
      </c>
      <c r="BJ212" s="18" t="s">
        <v>81</v>
      </c>
      <c r="BK212" s="232">
        <f>ROUND(I212*H212,2)</f>
        <v>0</v>
      </c>
      <c r="BL212" s="18" t="s">
        <v>148</v>
      </c>
      <c r="BM212" s="231" t="s">
        <v>359</v>
      </c>
    </row>
    <row r="213" s="2" customFormat="1">
      <c r="A213" s="39"/>
      <c r="B213" s="40"/>
      <c r="C213" s="41"/>
      <c r="D213" s="245" t="s">
        <v>195</v>
      </c>
      <c r="E213" s="41"/>
      <c r="F213" s="246" t="s">
        <v>325</v>
      </c>
      <c r="G213" s="41"/>
      <c r="H213" s="41"/>
      <c r="I213" s="247"/>
      <c r="J213" s="41"/>
      <c r="K213" s="41"/>
      <c r="L213" s="45"/>
      <c r="M213" s="248"/>
      <c r="N213" s="249"/>
      <c r="O213" s="92"/>
      <c r="P213" s="92"/>
      <c r="Q213" s="92"/>
      <c r="R213" s="92"/>
      <c r="S213" s="92"/>
      <c r="T213" s="93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195</v>
      </c>
      <c r="AU213" s="18" t="s">
        <v>83</v>
      </c>
    </row>
    <row r="214" s="14" customFormat="1">
      <c r="A214" s="14"/>
      <c r="B214" s="261"/>
      <c r="C214" s="262"/>
      <c r="D214" s="245" t="s">
        <v>197</v>
      </c>
      <c r="E214" s="263" t="s">
        <v>1</v>
      </c>
      <c r="F214" s="264" t="s">
        <v>353</v>
      </c>
      <c r="G214" s="262"/>
      <c r="H214" s="263" t="s">
        <v>1</v>
      </c>
      <c r="I214" s="265"/>
      <c r="J214" s="262"/>
      <c r="K214" s="262"/>
      <c r="L214" s="266"/>
      <c r="M214" s="267"/>
      <c r="N214" s="268"/>
      <c r="O214" s="268"/>
      <c r="P214" s="268"/>
      <c r="Q214" s="268"/>
      <c r="R214" s="268"/>
      <c r="S214" s="268"/>
      <c r="T214" s="26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0" t="s">
        <v>197</v>
      </c>
      <c r="AU214" s="270" t="s">
        <v>83</v>
      </c>
      <c r="AV214" s="14" t="s">
        <v>81</v>
      </c>
      <c r="AW214" s="14" t="s">
        <v>31</v>
      </c>
      <c r="AX214" s="14" t="s">
        <v>74</v>
      </c>
      <c r="AY214" s="270" t="s">
        <v>134</v>
      </c>
    </row>
    <row r="215" s="13" customFormat="1">
      <c r="A215" s="13"/>
      <c r="B215" s="250"/>
      <c r="C215" s="251"/>
      <c r="D215" s="245" t="s">
        <v>197</v>
      </c>
      <c r="E215" s="252" t="s">
        <v>1</v>
      </c>
      <c r="F215" s="253" t="s">
        <v>360</v>
      </c>
      <c r="G215" s="251"/>
      <c r="H215" s="254">
        <v>304</v>
      </c>
      <c r="I215" s="255"/>
      <c r="J215" s="251"/>
      <c r="K215" s="251"/>
      <c r="L215" s="256"/>
      <c r="M215" s="257"/>
      <c r="N215" s="258"/>
      <c r="O215" s="258"/>
      <c r="P215" s="258"/>
      <c r="Q215" s="258"/>
      <c r="R215" s="258"/>
      <c r="S215" s="258"/>
      <c r="T215" s="25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0" t="s">
        <v>197</v>
      </c>
      <c r="AU215" s="260" t="s">
        <v>83</v>
      </c>
      <c r="AV215" s="13" t="s">
        <v>83</v>
      </c>
      <c r="AW215" s="13" t="s">
        <v>31</v>
      </c>
      <c r="AX215" s="13" t="s">
        <v>81</v>
      </c>
      <c r="AY215" s="260" t="s">
        <v>134</v>
      </c>
    </row>
    <row r="216" s="11" customFormat="1" ht="22.8" customHeight="1">
      <c r="A216" s="11"/>
      <c r="B216" s="206"/>
      <c r="C216" s="207"/>
      <c r="D216" s="208" t="s">
        <v>73</v>
      </c>
      <c r="E216" s="243" t="s">
        <v>133</v>
      </c>
      <c r="F216" s="243" t="s">
        <v>361</v>
      </c>
      <c r="G216" s="207"/>
      <c r="H216" s="207"/>
      <c r="I216" s="210"/>
      <c r="J216" s="244">
        <f>BK216</f>
        <v>0</v>
      </c>
      <c r="K216" s="207"/>
      <c r="L216" s="212"/>
      <c r="M216" s="213"/>
      <c r="N216" s="214"/>
      <c r="O216" s="214"/>
      <c r="P216" s="215">
        <f>SUM(P217:P246)</f>
        <v>0</v>
      </c>
      <c r="Q216" s="214"/>
      <c r="R216" s="215">
        <f>SUM(R217:R246)</f>
        <v>13.718999999999999</v>
      </c>
      <c r="S216" s="214"/>
      <c r="T216" s="216">
        <f>SUM(T217:T246)</f>
        <v>0</v>
      </c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R216" s="217" t="s">
        <v>81</v>
      </c>
      <c r="AT216" s="218" t="s">
        <v>73</v>
      </c>
      <c r="AU216" s="218" t="s">
        <v>81</v>
      </c>
      <c r="AY216" s="217" t="s">
        <v>134</v>
      </c>
      <c r="BK216" s="219">
        <f>SUM(BK217:BK246)</f>
        <v>0</v>
      </c>
    </row>
    <row r="217" s="2" customFormat="1" ht="37.8" customHeight="1">
      <c r="A217" s="39"/>
      <c r="B217" s="40"/>
      <c r="C217" s="220" t="s">
        <v>362</v>
      </c>
      <c r="D217" s="220" t="s">
        <v>135</v>
      </c>
      <c r="E217" s="221" t="s">
        <v>363</v>
      </c>
      <c r="F217" s="222" t="s">
        <v>364</v>
      </c>
      <c r="G217" s="223" t="s">
        <v>243</v>
      </c>
      <c r="H217" s="224">
        <v>1345</v>
      </c>
      <c r="I217" s="225"/>
      <c r="J217" s="226">
        <f>ROUND(I217*H217,2)</f>
        <v>0</v>
      </c>
      <c r="K217" s="222" t="s">
        <v>193</v>
      </c>
      <c r="L217" s="45"/>
      <c r="M217" s="227" t="s">
        <v>1</v>
      </c>
      <c r="N217" s="228" t="s">
        <v>39</v>
      </c>
      <c r="O217" s="92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1" t="s">
        <v>148</v>
      </c>
      <c r="AT217" s="231" t="s">
        <v>135</v>
      </c>
      <c r="AU217" s="231" t="s">
        <v>83</v>
      </c>
      <c r="AY217" s="18" t="s">
        <v>134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8" t="s">
        <v>81</v>
      </c>
      <c r="BK217" s="232">
        <f>ROUND(I217*H217,2)</f>
        <v>0</v>
      </c>
      <c r="BL217" s="18" t="s">
        <v>148</v>
      </c>
      <c r="BM217" s="231" t="s">
        <v>365</v>
      </c>
    </row>
    <row r="218" s="2" customFormat="1">
      <c r="A218" s="39"/>
      <c r="B218" s="40"/>
      <c r="C218" s="41"/>
      <c r="D218" s="245" t="s">
        <v>195</v>
      </c>
      <c r="E218" s="41"/>
      <c r="F218" s="246" t="s">
        <v>325</v>
      </c>
      <c r="G218" s="41"/>
      <c r="H218" s="41"/>
      <c r="I218" s="247"/>
      <c r="J218" s="41"/>
      <c r="K218" s="41"/>
      <c r="L218" s="45"/>
      <c r="M218" s="248"/>
      <c r="N218" s="249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195</v>
      </c>
      <c r="AU218" s="18" t="s">
        <v>83</v>
      </c>
    </row>
    <row r="219" s="13" customFormat="1">
      <c r="A219" s="13"/>
      <c r="B219" s="250"/>
      <c r="C219" s="251"/>
      <c r="D219" s="245" t="s">
        <v>197</v>
      </c>
      <c r="E219" s="252" t="s">
        <v>1</v>
      </c>
      <c r="F219" s="253" t="s">
        <v>366</v>
      </c>
      <c r="G219" s="251"/>
      <c r="H219" s="254">
        <v>1345</v>
      </c>
      <c r="I219" s="255"/>
      <c r="J219" s="251"/>
      <c r="K219" s="251"/>
      <c r="L219" s="256"/>
      <c r="M219" s="257"/>
      <c r="N219" s="258"/>
      <c r="O219" s="258"/>
      <c r="P219" s="258"/>
      <c r="Q219" s="258"/>
      <c r="R219" s="258"/>
      <c r="S219" s="258"/>
      <c r="T219" s="25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0" t="s">
        <v>197</v>
      </c>
      <c r="AU219" s="260" t="s">
        <v>83</v>
      </c>
      <c r="AV219" s="13" t="s">
        <v>83</v>
      </c>
      <c r="AW219" s="13" t="s">
        <v>31</v>
      </c>
      <c r="AX219" s="13" t="s">
        <v>81</v>
      </c>
      <c r="AY219" s="260" t="s">
        <v>134</v>
      </c>
    </row>
    <row r="220" s="2" customFormat="1" ht="21.75" customHeight="1">
      <c r="A220" s="39"/>
      <c r="B220" s="40"/>
      <c r="C220" s="293" t="s">
        <v>367</v>
      </c>
      <c r="D220" s="293" t="s">
        <v>334</v>
      </c>
      <c r="E220" s="294" t="s">
        <v>368</v>
      </c>
      <c r="F220" s="295" t="s">
        <v>369</v>
      </c>
      <c r="G220" s="296" t="s">
        <v>210</v>
      </c>
      <c r="H220" s="297">
        <v>13.718999999999999</v>
      </c>
      <c r="I220" s="298"/>
      <c r="J220" s="299">
        <f>ROUND(I220*H220,2)</f>
        <v>0</v>
      </c>
      <c r="K220" s="295" t="s">
        <v>193</v>
      </c>
      <c r="L220" s="300"/>
      <c r="M220" s="301" t="s">
        <v>1</v>
      </c>
      <c r="N220" s="302" t="s">
        <v>39</v>
      </c>
      <c r="O220" s="92"/>
      <c r="P220" s="229">
        <f>O220*H220</f>
        <v>0</v>
      </c>
      <c r="Q220" s="229">
        <v>1</v>
      </c>
      <c r="R220" s="229">
        <f>Q220*H220</f>
        <v>13.718999999999999</v>
      </c>
      <c r="S220" s="229">
        <v>0</v>
      </c>
      <c r="T220" s="230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1" t="s">
        <v>164</v>
      </c>
      <c r="AT220" s="231" t="s">
        <v>334</v>
      </c>
      <c r="AU220" s="231" t="s">
        <v>83</v>
      </c>
      <c r="AY220" s="18" t="s">
        <v>134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8" t="s">
        <v>81</v>
      </c>
      <c r="BK220" s="232">
        <f>ROUND(I220*H220,2)</f>
        <v>0</v>
      </c>
      <c r="BL220" s="18" t="s">
        <v>148</v>
      </c>
      <c r="BM220" s="231" t="s">
        <v>370</v>
      </c>
    </row>
    <row r="221" s="13" customFormat="1">
      <c r="A221" s="13"/>
      <c r="B221" s="250"/>
      <c r="C221" s="251"/>
      <c r="D221" s="245" t="s">
        <v>197</v>
      </c>
      <c r="E221" s="252" t="s">
        <v>1</v>
      </c>
      <c r="F221" s="253" t="s">
        <v>371</v>
      </c>
      <c r="G221" s="251"/>
      <c r="H221" s="254">
        <v>13.718999999999999</v>
      </c>
      <c r="I221" s="255"/>
      <c r="J221" s="251"/>
      <c r="K221" s="251"/>
      <c r="L221" s="256"/>
      <c r="M221" s="257"/>
      <c r="N221" s="258"/>
      <c r="O221" s="258"/>
      <c r="P221" s="258"/>
      <c r="Q221" s="258"/>
      <c r="R221" s="258"/>
      <c r="S221" s="258"/>
      <c r="T221" s="25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0" t="s">
        <v>197</v>
      </c>
      <c r="AU221" s="260" t="s">
        <v>83</v>
      </c>
      <c r="AV221" s="13" t="s">
        <v>83</v>
      </c>
      <c r="AW221" s="13" t="s">
        <v>31</v>
      </c>
      <c r="AX221" s="13" t="s">
        <v>81</v>
      </c>
      <c r="AY221" s="260" t="s">
        <v>134</v>
      </c>
    </row>
    <row r="222" s="2" customFormat="1" ht="21.75" customHeight="1">
      <c r="A222" s="39"/>
      <c r="B222" s="40"/>
      <c r="C222" s="220" t="s">
        <v>372</v>
      </c>
      <c r="D222" s="220" t="s">
        <v>135</v>
      </c>
      <c r="E222" s="221" t="s">
        <v>373</v>
      </c>
      <c r="F222" s="222" t="s">
        <v>374</v>
      </c>
      <c r="G222" s="223" t="s">
        <v>243</v>
      </c>
      <c r="H222" s="224">
        <v>26</v>
      </c>
      <c r="I222" s="225"/>
      <c r="J222" s="226">
        <f>ROUND(I222*H222,2)</f>
        <v>0</v>
      </c>
      <c r="K222" s="222" t="s">
        <v>193</v>
      </c>
      <c r="L222" s="45"/>
      <c r="M222" s="227" t="s">
        <v>1</v>
      </c>
      <c r="N222" s="228" t="s">
        <v>39</v>
      </c>
      <c r="O222" s="92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1" t="s">
        <v>148</v>
      </c>
      <c r="AT222" s="231" t="s">
        <v>135</v>
      </c>
      <c r="AU222" s="231" t="s">
        <v>83</v>
      </c>
      <c r="AY222" s="18" t="s">
        <v>134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8" t="s">
        <v>81</v>
      </c>
      <c r="BK222" s="232">
        <f>ROUND(I222*H222,2)</f>
        <v>0</v>
      </c>
      <c r="BL222" s="18" t="s">
        <v>148</v>
      </c>
      <c r="BM222" s="231" t="s">
        <v>375</v>
      </c>
    </row>
    <row r="223" s="2" customFormat="1">
      <c r="A223" s="39"/>
      <c r="B223" s="40"/>
      <c r="C223" s="41"/>
      <c r="D223" s="245" t="s">
        <v>195</v>
      </c>
      <c r="E223" s="41"/>
      <c r="F223" s="246" t="s">
        <v>325</v>
      </c>
      <c r="G223" s="41"/>
      <c r="H223" s="41"/>
      <c r="I223" s="247"/>
      <c r="J223" s="41"/>
      <c r="K223" s="41"/>
      <c r="L223" s="45"/>
      <c r="M223" s="248"/>
      <c r="N223" s="249"/>
      <c r="O223" s="92"/>
      <c r="P223" s="92"/>
      <c r="Q223" s="92"/>
      <c r="R223" s="92"/>
      <c r="S223" s="92"/>
      <c r="T223" s="93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195</v>
      </c>
      <c r="AU223" s="18" t="s">
        <v>83</v>
      </c>
    </row>
    <row r="224" s="13" customFormat="1">
      <c r="A224" s="13"/>
      <c r="B224" s="250"/>
      <c r="C224" s="251"/>
      <c r="D224" s="245" t="s">
        <v>197</v>
      </c>
      <c r="E224" s="252" t="s">
        <v>1</v>
      </c>
      <c r="F224" s="253" t="s">
        <v>376</v>
      </c>
      <c r="G224" s="251"/>
      <c r="H224" s="254">
        <v>26</v>
      </c>
      <c r="I224" s="255"/>
      <c r="J224" s="251"/>
      <c r="K224" s="251"/>
      <c r="L224" s="256"/>
      <c r="M224" s="257"/>
      <c r="N224" s="258"/>
      <c r="O224" s="258"/>
      <c r="P224" s="258"/>
      <c r="Q224" s="258"/>
      <c r="R224" s="258"/>
      <c r="S224" s="258"/>
      <c r="T224" s="25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60" t="s">
        <v>197</v>
      </c>
      <c r="AU224" s="260" t="s">
        <v>83</v>
      </c>
      <c r="AV224" s="13" t="s">
        <v>83</v>
      </c>
      <c r="AW224" s="13" t="s">
        <v>31</v>
      </c>
      <c r="AX224" s="13" t="s">
        <v>81</v>
      </c>
      <c r="AY224" s="260" t="s">
        <v>134</v>
      </c>
    </row>
    <row r="225" s="2" customFormat="1" ht="24.15" customHeight="1">
      <c r="A225" s="39"/>
      <c r="B225" s="40"/>
      <c r="C225" s="220" t="s">
        <v>377</v>
      </c>
      <c r="D225" s="220" t="s">
        <v>135</v>
      </c>
      <c r="E225" s="221" t="s">
        <v>378</v>
      </c>
      <c r="F225" s="222" t="s">
        <v>379</v>
      </c>
      <c r="G225" s="223" t="s">
        <v>243</v>
      </c>
      <c r="H225" s="224">
        <v>1636</v>
      </c>
      <c r="I225" s="225"/>
      <c r="J225" s="226">
        <f>ROUND(I225*H225,2)</f>
        <v>0</v>
      </c>
      <c r="K225" s="222" t="s">
        <v>193</v>
      </c>
      <c r="L225" s="45"/>
      <c r="M225" s="227" t="s">
        <v>1</v>
      </c>
      <c r="N225" s="228" t="s">
        <v>39</v>
      </c>
      <c r="O225" s="92"/>
      <c r="P225" s="229">
        <f>O225*H225</f>
        <v>0</v>
      </c>
      <c r="Q225" s="229">
        <v>0</v>
      </c>
      <c r="R225" s="229">
        <f>Q225*H225</f>
        <v>0</v>
      </c>
      <c r="S225" s="229">
        <v>0</v>
      </c>
      <c r="T225" s="230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1" t="s">
        <v>148</v>
      </c>
      <c r="AT225" s="231" t="s">
        <v>135</v>
      </c>
      <c r="AU225" s="231" t="s">
        <v>83</v>
      </c>
      <c r="AY225" s="18" t="s">
        <v>134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18" t="s">
        <v>81</v>
      </c>
      <c r="BK225" s="232">
        <f>ROUND(I225*H225,2)</f>
        <v>0</v>
      </c>
      <c r="BL225" s="18" t="s">
        <v>148</v>
      </c>
      <c r="BM225" s="231" t="s">
        <v>380</v>
      </c>
    </row>
    <row r="226" s="2" customFormat="1">
      <c r="A226" s="39"/>
      <c r="B226" s="40"/>
      <c r="C226" s="41"/>
      <c r="D226" s="245" t="s">
        <v>195</v>
      </c>
      <c r="E226" s="41"/>
      <c r="F226" s="246" t="s">
        <v>325</v>
      </c>
      <c r="G226" s="41"/>
      <c r="H226" s="41"/>
      <c r="I226" s="247"/>
      <c r="J226" s="41"/>
      <c r="K226" s="41"/>
      <c r="L226" s="45"/>
      <c r="M226" s="248"/>
      <c r="N226" s="249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195</v>
      </c>
      <c r="AU226" s="18" t="s">
        <v>83</v>
      </c>
    </row>
    <row r="227" s="13" customFormat="1">
      <c r="A227" s="13"/>
      <c r="B227" s="250"/>
      <c r="C227" s="251"/>
      <c r="D227" s="245" t="s">
        <v>197</v>
      </c>
      <c r="E227" s="252" t="s">
        <v>1</v>
      </c>
      <c r="F227" s="253" t="s">
        <v>381</v>
      </c>
      <c r="G227" s="251"/>
      <c r="H227" s="254">
        <v>1636</v>
      </c>
      <c r="I227" s="255"/>
      <c r="J227" s="251"/>
      <c r="K227" s="251"/>
      <c r="L227" s="256"/>
      <c r="M227" s="257"/>
      <c r="N227" s="258"/>
      <c r="O227" s="258"/>
      <c r="P227" s="258"/>
      <c r="Q227" s="258"/>
      <c r="R227" s="258"/>
      <c r="S227" s="258"/>
      <c r="T227" s="25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60" t="s">
        <v>197</v>
      </c>
      <c r="AU227" s="260" t="s">
        <v>83</v>
      </c>
      <c r="AV227" s="13" t="s">
        <v>83</v>
      </c>
      <c r="AW227" s="13" t="s">
        <v>31</v>
      </c>
      <c r="AX227" s="13" t="s">
        <v>81</v>
      </c>
      <c r="AY227" s="260" t="s">
        <v>134</v>
      </c>
    </row>
    <row r="228" s="2" customFormat="1" ht="21.75" customHeight="1">
      <c r="A228" s="39"/>
      <c r="B228" s="40"/>
      <c r="C228" s="220" t="s">
        <v>382</v>
      </c>
      <c r="D228" s="220" t="s">
        <v>135</v>
      </c>
      <c r="E228" s="221" t="s">
        <v>383</v>
      </c>
      <c r="F228" s="222" t="s">
        <v>384</v>
      </c>
      <c r="G228" s="223" t="s">
        <v>243</v>
      </c>
      <c r="H228" s="224">
        <v>26</v>
      </c>
      <c r="I228" s="225"/>
      <c r="J228" s="226">
        <f>ROUND(I228*H228,2)</f>
        <v>0</v>
      </c>
      <c r="K228" s="222" t="s">
        <v>193</v>
      </c>
      <c r="L228" s="45"/>
      <c r="M228" s="227" t="s">
        <v>1</v>
      </c>
      <c r="N228" s="228" t="s">
        <v>39</v>
      </c>
      <c r="O228" s="92"/>
      <c r="P228" s="229">
        <f>O228*H228</f>
        <v>0</v>
      </c>
      <c r="Q228" s="229">
        <v>0</v>
      </c>
      <c r="R228" s="229">
        <f>Q228*H228</f>
        <v>0</v>
      </c>
      <c r="S228" s="229">
        <v>0</v>
      </c>
      <c r="T228" s="230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1" t="s">
        <v>148</v>
      </c>
      <c r="AT228" s="231" t="s">
        <v>135</v>
      </c>
      <c r="AU228" s="231" t="s">
        <v>83</v>
      </c>
      <c r="AY228" s="18" t="s">
        <v>134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18" t="s">
        <v>81</v>
      </c>
      <c r="BK228" s="232">
        <f>ROUND(I228*H228,2)</f>
        <v>0</v>
      </c>
      <c r="BL228" s="18" t="s">
        <v>148</v>
      </c>
      <c r="BM228" s="231" t="s">
        <v>385</v>
      </c>
    </row>
    <row r="229" s="2" customFormat="1">
      <c r="A229" s="39"/>
      <c r="B229" s="40"/>
      <c r="C229" s="41"/>
      <c r="D229" s="245" t="s">
        <v>195</v>
      </c>
      <c r="E229" s="41"/>
      <c r="F229" s="246" t="s">
        <v>325</v>
      </c>
      <c r="G229" s="41"/>
      <c r="H229" s="41"/>
      <c r="I229" s="247"/>
      <c r="J229" s="41"/>
      <c r="K229" s="41"/>
      <c r="L229" s="45"/>
      <c r="M229" s="248"/>
      <c r="N229" s="249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195</v>
      </c>
      <c r="AU229" s="18" t="s">
        <v>83</v>
      </c>
    </row>
    <row r="230" s="13" customFormat="1">
      <c r="A230" s="13"/>
      <c r="B230" s="250"/>
      <c r="C230" s="251"/>
      <c r="D230" s="245" t="s">
        <v>197</v>
      </c>
      <c r="E230" s="252" t="s">
        <v>1</v>
      </c>
      <c r="F230" s="253" t="s">
        <v>376</v>
      </c>
      <c r="G230" s="251"/>
      <c r="H230" s="254">
        <v>26</v>
      </c>
      <c r="I230" s="255"/>
      <c r="J230" s="251"/>
      <c r="K230" s="251"/>
      <c r="L230" s="256"/>
      <c r="M230" s="257"/>
      <c r="N230" s="258"/>
      <c r="O230" s="258"/>
      <c r="P230" s="258"/>
      <c r="Q230" s="258"/>
      <c r="R230" s="258"/>
      <c r="S230" s="258"/>
      <c r="T230" s="25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60" t="s">
        <v>197</v>
      </c>
      <c r="AU230" s="260" t="s">
        <v>83</v>
      </c>
      <c r="AV230" s="13" t="s">
        <v>83</v>
      </c>
      <c r="AW230" s="13" t="s">
        <v>31</v>
      </c>
      <c r="AX230" s="13" t="s">
        <v>81</v>
      </c>
      <c r="AY230" s="260" t="s">
        <v>134</v>
      </c>
    </row>
    <row r="231" s="2" customFormat="1" ht="24.15" customHeight="1">
      <c r="A231" s="39"/>
      <c r="B231" s="40"/>
      <c r="C231" s="220" t="s">
        <v>386</v>
      </c>
      <c r="D231" s="220" t="s">
        <v>135</v>
      </c>
      <c r="E231" s="221" t="s">
        <v>387</v>
      </c>
      <c r="F231" s="222" t="s">
        <v>388</v>
      </c>
      <c r="G231" s="223" t="s">
        <v>243</v>
      </c>
      <c r="H231" s="224">
        <v>1636</v>
      </c>
      <c r="I231" s="225"/>
      <c r="J231" s="226">
        <f>ROUND(I231*H231,2)</f>
        <v>0</v>
      </c>
      <c r="K231" s="222" t="s">
        <v>193</v>
      </c>
      <c r="L231" s="45"/>
      <c r="M231" s="227" t="s">
        <v>1</v>
      </c>
      <c r="N231" s="228" t="s">
        <v>39</v>
      </c>
      <c r="O231" s="92"/>
      <c r="P231" s="229">
        <f>O231*H231</f>
        <v>0</v>
      </c>
      <c r="Q231" s="229">
        <v>0</v>
      </c>
      <c r="R231" s="229">
        <f>Q231*H231</f>
        <v>0</v>
      </c>
      <c r="S231" s="229">
        <v>0</v>
      </c>
      <c r="T231" s="230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1" t="s">
        <v>148</v>
      </c>
      <c r="AT231" s="231" t="s">
        <v>135</v>
      </c>
      <c r="AU231" s="231" t="s">
        <v>83</v>
      </c>
      <c r="AY231" s="18" t="s">
        <v>134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8" t="s">
        <v>81</v>
      </c>
      <c r="BK231" s="232">
        <f>ROUND(I231*H231,2)</f>
        <v>0</v>
      </c>
      <c r="BL231" s="18" t="s">
        <v>148</v>
      </c>
      <c r="BM231" s="231" t="s">
        <v>389</v>
      </c>
    </row>
    <row r="232" s="2" customFormat="1">
      <c r="A232" s="39"/>
      <c r="B232" s="40"/>
      <c r="C232" s="41"/>
      <c r="D232" s="245" t="s">
        <v>195</v>
      </c>
      <c r="E232" s="41"/>
      <c r="F232" s="246" t="s">
        <v>325</v>
      </c>
      <c r="G232" s="41"/>
      <c r="H232" s="41"/>
      <c r="I232" s="247"/>
      <c r="J232" s="41"/>
      <c r="K232" s="41"/>
      <c r="L232" s="45"/>
      <c r="M232" s="248"/>
      <c r="N232" s="249"/>
      <c r="O232" s="92"/>
      <c r="P232" s="92"/>
      <c r="Q232" s="92"/>
      <c r="R232" s="92"/>
      <c r="S232" s="92"/>
      <c r="T232" s="93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195</v>
      </c>
      <c r="AU232" s="18" t="s">
        <v>83</v>
      </c>
    </row>
    <row r="233" s="13" customFormat="1">
      <c r="A233" s="13"/>
      <c r="B233" s="250"/>
      <c r="C233" s="251"/>
      <c r="D233" s="245" t="s">
        <v>197</v>
      </c>
      <c r="E233" s="252" t="s">
        <v>1</v>
      </c>
      <c r="F233" s="253" t="s">
        <v>381</v>
      </c>
      <c r="G233" s="251"/>
      <c r="H233" s="254">
        <v>1636</v>
      </c>
      <c r="I233" s="255"/>
      <c r="J233" s="251"/>
      <c r="K233" s="251"/>
      <c r="L233" s="256"/>
      <c r="M233" s="257"/>
      <c r="N233" s="258"/>
      <c r="O233" s="258"/>
      <c r="P233" s="258"/>
      <c r="Q233" s="258"/>
      <c r="R233" s="258"/>
      <c r="S233" s="258"/>
      <c r="T233" s="25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60" t="s">
        <v>197</v>
      </c>
      <c r="AU233" s="260" t="s">
        <v>83</v>
      </c>
      <c r="AV233" s="13" t="s">
        <v>83</v>
      </c>
      <c r="AW233" s="13" t="s">
        <v>31</v>
      </c>
      <c r="AX233" s="13" t="s">
        <v>81</v>
      </c>
      <c r="AY233" s="260" t="s">
        <v>134</v>
      </c>
    </row>
    <row r="234" s="2" customFormat="1" ht="33" customHeight="1">
      <c r="A234" s="39"/>
      <c r="B234" s="40"/>
      <c r="C234" s="220" t="s">
        <v>390</v>
      </c>
      <c r="D234" s="220" t="s">
        <v>135</v>
      </c>
      <c r="E234" s="221" t="s">
        <v>391</v>
      </c>
      <c r="F234" s="222" t="s">
        <v>392</v>
      </c>
      <c r="G234" s="223" t="s">
        <v>243</v>
      </c>
      <c r="H234" s="224">
        <v>1636</v>
      </c>
      <c r="I234" s="225"/>
      <c r="J234" s="226">
        <f>ROUND(I234*H234,2)</f>
        <v>0</v>
      </c>
      <c r="K234" s="222" t="s">
        <v>193</v>
      </c>
      <c r="L234" s="45"/>
      <c r="M234" s="227" t="s">
        <v>1</v>
      </c>
      <c r="N234" s="228" t="s">
        <v>39</v>
      </c>
      <c r="O234" s="92"/>
      <c r="P234" s="229">
        <f>O234*H234</f>
        <v>0</v>
      </c>
      <c r="Q234" s="229">
        <v>0</v>
      </c>
      <c r="R234" s="229">
        <f>Q234*H234</f>
        <v>0</v>
      </c>
      <c r="S234" s="229">
        <v>0</v>
      </c>
      <c r="T234" s="230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1" t="s">
        <v>148</v>
      </c>
      <c r="AT234" s="231" t="s">
        <v>135</v>
      </c>
      <c r="AU234" s="231" t="s">
        <v>83</v>
      </c>
      <c r="AY234" s="18" t="s">
        <v>134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8" t="s">
        <v>81</v>
      </c>
      <c r="BK234" s="232">
        <f>ROUND(I234*H234,2)</f>
        <v>0</v>
      </c>
      <c r="BL234" s="18" t="s">
        <v>148</v>
      </c>
      <c r="BM234" s="231" t="s">
        <v>393</v>
      </c>
    </row>
    <row r="235" s="2" customFormat="1">
      <c r="A235" s="39"/>
      <c r="B235" s="40"/>
      <c r="C235" s="41"/>
      <c r="D235" s="245" t="s">
        <v>195</v>
      </c>
      <c r="E235" s="41"/>
      <c r="F235" s="246" t="s">
        <v>325</v>
      </c>
      <c r="G235" s="41"/>
      <c r="H235" s="41"/>
      <c r="I235" s="247"/>
      <c r="J235" s="41"/>
      <c r="K235" s="41"/>
      <c r="L235" s="45"/>
      <c r="M235" s="248"/>
      <c r="N235" s="249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195</v>
      </c>
      <c r="AU235" s="18" t="s">
        <v>83</v>
      </c>
    </row>
    <row r="236" s="13" customFormat="1">
      <c r="A236" s="13"/>
      <c r="B236" s="250"/>
      <c r="C236" s="251"/>
      <c r="D236" s="245" t="s">
        <v>197</v>
      </c>
      <c r="E236" s="252" t="s">
        <v>1</v>
      </c>
      <c r="F236" s="253" t="s">
        <v>381</v>
      </c>
      <c r="G236" s="251"/>
      <c r="H236" s="254">
        <v>1636</v>
      </c>
      <c r="I236" s="255"/>
      <c r="J236" s="251"/>
      <c r="K236" s="251"/>
      <c r="L236" s="256"/>
      <c r="M236" s="257"/>
      <c r="N236" s="258"/>
      <c r="O236" s="258"/>
      <c r="P236" s="258"/>
      <c r="Q236" s="258"/>
      <c r="R236" s="258"/>
      <c r="S236" s="258"/>
      <c r="T236" s="25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0" t="s">
        <v>197</v>
      </c>
      <c r="AU236" s="260" t="s">
        <v>83</v>
      </c>
      <c r="AV236" s="13" t="s">
        <v>83</v>
      </c>
      <c r="AW236" s="13" t="s">
        <v>31</v>
      </c>
      <c r="AX236" s="13" t="s">
        <v>81</v>
      </c>
      <c r="AY236" s="260" t="s">
        <v>134</v>
      </c>
    </row>
    <row r="237" s="2" customFormat="1" ht="21.75" customHeight="1">
      <c r="A237" s="39"/>
      <c r="B237" s="40"/>
      <c r="C237" s="220" t="s">
        <v>394</v>
      </c>
      <c r="D237" s="220" t="s">
        <v>135</v>
      </c>
      <c r="E237" s="221" t="s">
        <v>395</v>
      </c>
      <c r="F237" s="222" t="s">
        <v>396</v>
      </c>
      <c r="G237" s="223" t="s">
        <v>243</v>
      </c>
      <c r="H237" s="224">
        <v>1644.625</v>
      </c>
      <c r="I237" s="225"/>
      <c r="J237" s="226">
        <f>ROUND(I237*H237,2)</f>
        <v>0</v>
      </c>
      <c r="K237" s="222" t="s">
        <v>193</v>
      </c>
      <c r="L237" s="45"/>
      <c r="M237" s="227" t="s">
        <v>1</v>
      </c>
      <c r="N237" s="228" t="s">
        <v>39</v>
      </c>
      <c r="O237" s="92"/>
      <c r="P237" s="229">
        <f>O237*H237</f>
        <v>0</v>
      </c>
      <c r="Q237" s="229">
        <v>0</v>
      </c>
      <c r="R237" s="229">
        <f>Q237*H237</f>
        <v>0</v>
      </c>
      <c r="S237" s="229">
        <v>0</v>
      </c>
      <c r="T237" s="230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1" t="s">
        <v>148</v>
      </c>
      <c r="AT237" s="231" t="s">
        <v>135</v>
      </c>
      <c r="AU237" s="231" t="s">
        <v>83</v>
      </c>
      <c r="AY237" s="18" t="s">
        <v>134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8" t="s">
        <v>81</v>
      </c>
      <c r="BK237" s="232">
        <f>ROUND(I237*H237,2)</f>
        <v>0</v>
      </c>
      <c r="BL237" s="18" t="s">
        <v>148</v>
      </c>
      <c r="BM237" s="231" t="s">
        <v>397</v>
      </c>
    </row>
    <row r="238" s="2" customFormat="1">
      <c r="A238" s="39"/>
      <c r="B238" s="40"/>
      <c r="C238" s="41"/>
      <c r="D238" s="245" t="s">
        <v>195</v>
      </c>
      <c r="E238" s="41"/>
      <c r="F238" s="246" t="s">
        <v>325</v>
      </c>
      <c r="G238" s="41"/>
      <c r="H238" s="41"/>
      <c r="I238" s="247"/>
      <c r="J238" s="41"/>
      <c r="K238" s="41"/>
      <c r="L238" s="45"/>
      <c r="M238" s="248"/>
      <c r="N238" s="249"/>
      <c r="O238" s="92"/>
      <c r="P238" s="92"/>
      <c r="Q238" s="92"/>
      <c r="R238" s="92"/>
      <c r="S238" s="92"/>
      <c r="T238" s="93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195</v>
      </c>
      <c r="AU238" s="18" t="s">
        <v>83</v>
      </c>
    </row>
    <row r="239" s="13" customFormat="1">
      <c r="A239" s="13"/>
      <c r="B239" s="250"/>
      <c r="C239" s="251"/>
      <c r="D239" s="245" t="s">
        <v>197</v>
      </c>
      <c r="E239" s="252" t="s">
        <v>1</v>
      </c>
      <c r="F239" s="253" t="s">
        <v>381</v>
      </c>
      <c r="G239" s="251"/>
      <c r="H239" s="254">
        <v>1636</v>
      </c>
      <c r="I239" s="255"/>
      <c r="J239" s="251"/>
      <c r="K239" s="251"/>
      <c r="L239" s="256"/>
      <c r="M239" s="257"/>
      <c r="N239" s="258"/>
      <c r="O239" s="258"/>
      <c r="P239" s="258"/>
      <c r="Q239" s="258"/>
      <c r="R239" s="258"/>
      <c r="S239" s="258"/>
      <c r="T239" s="25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0" t="s">
        <v>197</v>
      </c>
      <c r="AU239" s="260" t="s">
        <v>83</v>
      </c>
      <c r="AV239" s="13" t="s">
        <v>83</v>
      </c>
      <c r="AW239" s="13" t="s">
        <v>31</v>
      </c>
      <c r="AX239" s="13" t="s">
        <v>74</v>
      </c>
      <c r="AY239" s="260" t="s">
        <v>134</v>
      </c>
    </row>
    <row r="240" s="13" customFormat="1">
      <c r="A240" s="13"/>
      <c r="B240" s="250"/>
      <c r="C240" s="251"/>
      <c r="D240" s="245" t="s">
        <v>197</v>
      </c>
      <c r="E240" s="252" t="s">
        <v>1</v>
      </c>
      <c r="F240" s="253" t="s">
        <v>254</v>
      </c>
      <c r="G240" s="251"/>
      <c r="H240" s="254">
        <v>8.625</v>
      </c>
      <c r="I240" s="255"/>
      <c r="J240" s="251"/>
      <c r="K240" s="251"/>
      <c r="L240" s="256"/>
      <c r="M240" s="257"/>
      <c r="N240" s="258"/>
      <c r="O240" s="258"/>
      <c r="P240" s="258"/>
      <c r="Q240" s="258"/>
      <c r="R240" s="258"/>
      <c r="S240" s="258"/>
      <c r="T240" s="25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0" t="s">
        <v>197</v>
      </c>
      <c r="AU240" s="260" t="s">
        <v>83</v>
      </c>
      <c r="AV240" s="13" t="s">
        <v>83</v>
      </c>
      <c r="AW240" s="13" t="s">
        <v>31</v>
      </c>
      <c r="AX240" s="13" t="s">
        <v>74</v>
      </c>
      <c r="AY240" s="260" t="s">
        <v>134</v>
      </c>
    </row>
    <row r="241" s="16" customFormat="1">
      <c r="A241" s="16"/>
      <c r="B241" s="282"/>
      <c r="C241" s="283"/>
      <c r="D241" s="245" t="s">
        <v>197</v>
      </c>
      <c r="E241" s="284" t="s">
        <v>1</v>
      </c>
      <c r="F241" s="285" t="s">
        <v>270</v>
      </c>
      <c r="G241" s="283"/>
      <c r="H241" s="286">
        <v>1644.625</v>
      </c>
      <c r="I241" s="287"/>
      <c r="J241" s="283"/>
      <c r="K241" s="283"/>
      <c r="L241" s="288"/>
      <c r="M241" s="289"/>
      <c r="N241" s="290"/>
      <c r="O241" s="290"/>
      <c r="P241" s="290"/>
      <c r="Q241" s="290"/>
      <c r="R241" s="290"/>
      <c r="S241" s="290"/>
      <c r="T241" s="291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T241" s="292" t="s">
        <v>197</v>
      </c>
      <c r="AU241" s="292" t="s">
        <v>83</v>
      </c>
      <c r="AV241" s="16" t="s">
        <v>148</v>
      </c>
      <c r="AW241" s="16" t="s">
        <v>31</v>
      </c>
      <c r="AX241" s="16" t="s">
        <v>81</v>
      </c>
      <c r="AY241" s="292" t="s">
        <v>134</v>
      </c>
    </row>
    <row r="242" s="2" customFormat="1" ht="33" customHeight="1">
      <c r="A242" s="39"/>
      <c r="B242" s="40"/>
      <c r="C242" s="220" t="s">
        <v>398</v>
      </c>
      <c r="D242" s="220" t="s">
        <v>135</v>
      </c>
      <c r="E242" s="221" t="s">
        <v>399</v>
      </c>
      <c r="F242" s="222" t="s">
        <v>400</v>
      </c>
      <c r="G242" s="223" t="s">
        <v>243</v>
      </c>
      <c r="H242" s="224">
        <v>1644.625</v>
      </c>
      <c r="I242" s="225"/>
      <c r="J242" s="226">
        <f>ROUND(I242*H242,2)</f>
        <v>0</v>
      </c>
      <c r="K242" s="222" t="s">
        <v>193</v>
      </c>
      <c r="L242" s="45"/>
      <c r="M242" s="227" t="s">
        <v>1</v>
      </c>
      <c r="N242" s="228" t="s">
        <v>39</v>
      </c>
      <c r="O242" s="92"/>
      <c r="P242" s="229">
        <f>O242*H242</f>
        <v>0</v>
      </c>
      <c r="Q242" s="229">
        <v>0</v>
      </c>
      <c r="R242" s="229">
        <f>Q242*H242</f>
        <v>0</v>
      </c>
      <c r="S242" s="229">
        <v>0</v>
      </c>
      <c r="T242" s="230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1" t="s">
        <v>148</v>
      </c>
      <c r="AT242" s="231" t="s">
        <v>135</v>
      </c>
      <c r="AU242" s="231" t="s">
        <v>83</v>
      </c>
      <c r="AY242" s="18" t="s">
        <v>134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8" t="s">
        <v>81</v>
      </c>
      <c r="BK242" s="232">
        <f>ROUND(I242*H242,2)</f>
        <v>0</v>
      </c>
      <c r="BL242" s="18" t="s">
        <v>148</v>
      </c>
      <c r="BM242" s="231" t="s">
        <v>401</v>
      </c>
    </row>
    <row r="243" s="2" customFormat="1">
      <c r="A243" s="39"/>
      <c r="B243" s="40"/>
      <c r="C243" s="41"/>
      <c r="D243" s="245" t="s">
        <v>195</v>
      </c>
      <c r="E243" s="41"/>
      <c r="F243" s="246" t="s">
        <v>325</v>
      </c>
      <c r="G243" s="41"/>
      <c r="H243" s="41"/>
      <c r="I243" s="247"/>
      <c r="J243" s="41"/>
      <c r="K243" s="41"/>
      <c r="L243" s="45"/>
      <c r="M243" s="248"/>
      <c r="N243" s="249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195</v>
      </c>
      <c r="AU243" s="18" t="s">
        <v>83</v>
      </c>
    </row>
    <row r="244" s="13" customFormat="1">
      <c r="A244" s="13"/>
      <c r="B244" s="250"/>
      <c r="C244" s="251"/>
      <c r="D244" s="245" t="s">
        <v>197</v>
      </c>
      <c r="E244" s="252" t="s">
        <v>1</v>
      </c>
      <c r="F244" s="253" t="s">
        <v>381</v>
      </c>
      <c r="G244" s="251"/>
      <c r="H244" s="254">
        <v>1636</v>
      </c>
      <c r="I244" s="255"/>
      <c r="J244" s="251"/>
      <c r="K244" s="251"/>
      <c r="L244" s="256"/>
      <c r="M244" s="257"/>
      <c r="N244" s="258"/>
      <c r="O244" s="258"/>
      <c r="P244" s="258"/>
      <c r="Q244" s="258"/>
      <c r="R244" s="258"/>
      <c r="S244" s="258"/>
      <c r="T244" s="25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0" t="s">
        <v>197</v>
      </c>
      <c r="AU244" s="260" t="s">
        <v>83</v>
      </c>
      <c r="AV244" s="13" t="s">
        <v>83</v>
      </c>
      <c r="AW244" s="13" t="s">
        <v>31</v>
      </c>
      <c r="AX244" s="13" t="s">
        <v>74</v>
      </c>
      <c r="AY244" s="260" t="s">
        <v>134</v>
      </c>
    </row>
    <row r="245" s="13" customFormat="1">
      <c r="A245" s="13"/>
      <c r="B245" s="250"/>
      <c r="C245" s="251"/>
      <c r="D245" s="245" t="s">
        <v>197</v>
      </c>
      <c r="E245" s="252" t="s">
        <v>1</v>
      </c>
      <c r="F245" s="253" t="s">
        <v>254</v>
      </c>
      <c r="G245" s="251"/>
      <c r="H245" s="254">
        <v>8.625</v>
      </c>
      <c r="I245" s="255"/>
      <c r="J245" s="251"/>
      <c r="K245" s="251"/>
      <c r="L245" s="256"/>
      <c r="M245" s="257"/>
      <c r="N245" s="258"/>
      <c r="O245" s="258"/>
      <c r="P245" s="258"/>
      <c r="Q245" s="258"/>
      <c r="R245" s="258"/>
      <c r="S245" s="258"/>
      <c r="T245" s="25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60" t="s">
        <v>197</v>
      </c>
      <c r="AU245" s="260" t="s">
        <v>83</v>
      </c>
      <c r="AV245" s="13" t="s">
        <v>83</v>
      </c>
      <c r="AW245" s="13" t="s">
        <v>31</v>
      </c>
      <c r="AX245" s="13" t="s">
        <v>74</v>
      </c>
      <c r="AY245" s="260" t="s">
        <v>134</v>
      </c>
    </row>
    <row r="246" s="16" customFormat="1">
      <c r="A246" s="16"/>
      <c r="B246" s="282"/>
      <c r="C246" s="283"/>
      <c r="D246" s="245" t="s">
        <v>197</v>
      </c>
      <c r="E246" s="284" t="s">
        <v>1</v>
      </c>
      <c r="F246" s="285" t="s">
        <v>270</v>
      </c>
      <c r="G246" s="283"/>
      <c r="H246" s="286">
        <v>1644.625</v>
      </c>
      <c r="I246" s="287"/>
      <c r="J246" s="283"/>
      <c r="K246" s="283"/>
      <c r="L246" s="288"/>
      <c r="M246" s="289"/>
      <c r="N246" s="290"/>
      <c r="O246" s="290"/>
      <c r="P246" s="290"/>
      <c r="Q246" s="290"/>
      <c r="R246" s="290"/>
      <c r="S246" s="290"/>
      <c r="T246" s="291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T246" s="292" t="s">
        <v>197</v>
      </c>
      <c r="AU246" s="292" t="s">
        <v>83</v>
      </c>
      <c r="AV246" s="16" t="s">
        <v>148</v>
      </c>
      <c r="AW246" s="16" t="s">
        <v>31</v>
      </c>
      <c r="AX246" s="16" t="s">
        <v>81</v>
      </c>
      <c r="AY246" s="292" t="s">
        <v>134</v>
      </c>
    </row>
    <row r="247" s="11" customFormat="1" ht="22.8" customHeight="1">
      <c r="A247" s="11"/>
      <c r="B247" s="206"/>
      <c r="C247" s="207"/>
      <c r="D247" s="208" t="s">
        <v>73</v>
      </c>
      <c r="E247" s="243" t="s">
        <v>169</v>
      </c>
      <c r="F247" s="243" t="s">
        <v>189</v>
      </c>
      <c r="G247" s="207"/>
      <c r="H247" s="207"/>
      <c r="I247" s="210"/>
      <c r="J247" s="244">
        <f>BK247</f>
        <v>0</v>
      </c>
      <c r="K247" s="207"/>
      <c r="L247" s="212"/>
      <c r="M247" s="213"/>
      <c r="N247" s="214"/>
      <c r="O247" s="214"/>
      <c r="P247" s="215">
        <f>SUM(P248:P280)</f>
        <v>0</v>
      </c>
      <c r="Q247" s="214"/>
      <c r="R247" s="215">
        <f>SUM(R248:R280)</f>
        <v>21.692917500000004</v>
      </c>
      <c r="S247" s="214"/>
      <c r="T247" s="216">
        <f>SUM(T248:T280)</f>
        <v>0</v>
      </c>
      <c r="U247" s="11"/>
      <c r="V247" s="11"/>
      <c r="W247" s="11"/>
      <c r="X247" s="11"/>
      <c r="Y247" s="11"/>
      <c r="Z247" s="11"/>
      <c r="AA247" s="11"/>
      <c r="AB247" s="11"/>
      <c r="AC247" s="11"/>
      <c r="AD247" s="11"/>
      <c r="AE247" s="11"/>
      <c r="AR247" s="217" t="s">
        <v>81</v>
      </c>
      <c r="AT247" s="218" t="s">
        <v>73</v>
      </c>
      <c r="AU247" s="218" t="s">
        <v>81</v>
      </c>
      <c r="AY247" s="217" t="s">
        <v>134</v>
      </c>
      <c r="BK247" s="219">
        <f>SUM(BK248:BK280)</f>
        <v>0</v>
      </c>
    </row>
    <row r="248" s="2" customFormat="1" ht="24.15" customHeight="1">
      <c r="A248" s="39"/>
      <c r="B248" s="40"/>
      <c r="C248" s="220" t="s">
        <v>402</v>
      </c>
      <c r="D248" s="220" t="s">
        <v>135</v>
      </c>
      <c r="E248" s="221" t="s">
        <v>403</v>
      </c>
      <c r="F248" s="222" t="s">
        <v>404</v>
      </c>
      <c r="G248" s="223" t="s">
        <v>167</v>
      </c>
      <c r="H248" s="224">
        <v>2</v>
      </c>
      <c r="I248" s="225"/>
      <c r="J248" s="226">
        <f>ROUND(I248*H248,2)</f>
        <v>0</v>
      </c>
      <c r="K248" s="222" t="s">
        <v>193</v>
      </c>
      <c r="L248" s="45"/>
      <c r="M248" s="227" t="s">
        <v>1</v>
      </c>
      <c r="N248" s="228" t="s">
        <v>39</v>
      </c>
      <c r="O248" s="92"/>
      <c r="P248" s="229">
        <f>O248*H248</f>
        <v>0</v>
      </c>
      <c r="Q248" s="229">
        <v>0</v>
      </c>
      <c r="R248" s="229">
        <f>Q248*H248</f>
        <v>0</v>
      </c>
      <c r="S248" s="229">
        <v>0</v>
      </c>
      <c r="T248" s="230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1" t="s">
        <v>148</v>
      </c>
      <c r="AT248" s="231" t="s">
        <v>135</v>
      </c>
      <c r="AU248" s="231" t="s">
        <v>83</v>
      </c>
      <c r="AY248" s="18" t="s">
        <v>134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8" t="s">
        <v>81</v>
      </c>
      <c r="BK248" s="232">
        <f>ROUND(I248*H248,2)</f>
        <v>0</v>
      </c>
      <c r="BL248" s="18" t="s">
        <v>148</v>
      </c>
      <c r="BM248" s="231" t="s">
        <v>405</v>
      </c>
    </row>
    <row r="249" s="2" customFormat="1">
      <c r="A249" s="39"/>
      <c r="B249" s="40"/>
      <c r="C249" s="41"/>
      <c r="D249" s="245" t="s">
        <v>195</v>
      </c>
      <c r="E249" s="41"/>
      <c r="F249" s="246" t="s">
        <v>196</v>
      </c>
      <c r="G249" s="41"/>
      <c r="H249" s="41"/>
      <c r="I249" s="247"/>
      <c r="J249" s="41"/>
      <c r="K249" s="41"/>
      <c r="L249" s="45"/>
      <c r="M249" s="248"/>
      <c r="N249" s="249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195</v>
      </c>
      <c r="AU249" s="18" t="s">
        <v>83</v>
      </c>
    </row>
    <row r="250" s="13" customFormat="1">
      <c r="A250" s="13"/>
      <c r="B250" s="250"/>
      <c r="C250" s="251"/>
      <c r="D250" s="245" t="s">
        <v>197</v>
      </c>
      <c r="E250" s="252" t="s">
        <v>1</v>
      </c>
      <c r="F250" s="253" t="s">
        <v>406</v>
      </c>
      <c r="G250" s="251"/>
      <c r="H250" s="254">
        <v>2</v>
      </c>
      <c r="I250" s="255"/>
      <c r="J250" s="251"/>
      <c r="K250" s="251"/>
      <c r="L250" s="256"/>
      <c r="M250" s="257"/>
      <c r="N250" s="258"/>
      <c r="O250" s="258"/>
      <c r="P250" s="258"/>
      <c r="Q250" s="258"/>
      <c r="R250" s="258"/>
      <c r="S250" s="258"/>
      <c r="T250" s="259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60" t="s">
        <v>197</v>
      </c>
      <c r="AU250" s="260" t="s">
        <v>83</v>
      </c>
      <c r="AV250" s="13" t="s">
        <v>83</v>
      </c>
      <c r="AW250" s="13" t="s">
        <v>31</v>
      </c>
      <c r="AX250" s="13" t="s">
        <v>81</v>
      </c>
      <c r="AY250" s="260" t="s">
        <v>134</v>
      </c>
    </row>
    <row r="251" s="2" customFormat="1" ht="16.5" customHeight="1">
      <c r="A251" s="39"/>
      <c r="B251" s="40"/>
      <c r="C251" s="293" t="s">
        <v>407</v>
      </c>
      <c r="D251" s="293" t="s">
        <v>334</v>
      </c>
      <c r="E251" s="294" t="s">
        <v>408</v>
      </c>
      <c r="F251" s="295" t="s">
        <v>409</v>
      </c>
      <c r="G251" s="296" t="s">
        <v>167</v>
      </c>
      <c r="H251" s="297">
        <v>2</v>
      </c>
      <c r="I251" s="298"/>
      <c r="J251" s="299">
        <f>ROUND(I251*H251,2)</f>
        <v>0</v>
      </c>
      <c r="K251" s="295" t="s">
        <v>193</v>
      </c>
      <c r="L251" s="300"/>
      <c r="M251" s="301" t="s">
        <v>1</v>
      </c>
      <c r="N251" s="302" t="s">
        <v>39</v>
      </c>
      <c r="O251" s="92"/>
      <c r="P251" s="229">
        <f>O251*H251</f>
        <v>0</v>
      </c>
      <c r="Q251" s="229">
        <v>0.0020999999999999999</v>
      </c>
      <c r="R251" s="229">
        <f>Q251*H251</f>
        <v>0.0041999999999999997</v>
      </c>
      <c r="S251" s="229">
        <v>0</v>
      </c>
      <c r="T251" s="230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1" t="s">
        <v>164</v>
      </c>
      <c r="AT251" s="231" t="s">
        <v>334</v>
      </c>
      <c r="AU251" s="231" t="s">
        <v>83</v>
      </c>
      <c r="AY251" s="18" t="s">
        <v>134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8" t="s">
        <v>81</v>
      </c>
      <c r="BK251" s="232">
        <f>ROUND(I251*H251,2)</f>
        <v>0</v>
      </c>
      <c r="BL251" s="18" t="s">
        <v>148</v>
      </c>
      <c r="BM251" s="231" t="s">
        <v>410</v>
      </c>
    </row>
    <row r="252" s="13" customFormat="1">
      <c r="A252" s="13"/>
      <c r="B252" s="250"/>
      <c r="C252" s="251"/>
      <c r="D252" s="245" t="s">
        <v>197</v>
      </c>
      <c r="E252" s="252" t="s">
        <v>1</v>
      </c>
      <c r="F252" s="253" t="s">
        <v>411</v>
      </c>
      <c r="G252" s="251"/>
      <c r="H252" s="254">
        <v>2</v>
      </c>
      <c r="I252" s="255"/>
      <c r="J252" s="251"/>
      <c r="K252" s="251"/>
      <c r="L252" s="256"/>
      <c r="M252" s="257"/>
      <c r="N252" s="258"/>
      <c r="O252" s="258"/>
      <c r="P252" s="258"/>
      <c r="Q252" s="258"/>
      <c r="R252" s="258"/>
      <c r="S252" s="258"/>
      <c r="T252" s="25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60" t="s">
        <v>197</v>
      </c>
      <c r="AU252" s="260" t="s">
        <v>83</v>
      </c>
      <c r="AV252" s="13" t="s">
        <v>83</v>
      </c>
      <c r="AW252" s="13" t="s">
        <v>31</v>
      </c>
      <c r="AX252" s="13" t="s">
        <v>81</v>
      </c>
      <c r="AY252" s="260" t="s">
        <v>134</v>
      </c>
    </row>
    <row r="253" s="2" customFormat="1" ht="24.15" customHeight="1">
      <c r="A253" s="39"/>
      <c r="B253" s="40"/>
      <c r="C253" s="220" t="s">
        <v>412</v>
      </c>
      <c r="D253" s="220" t="s">
        <v>135</v>
      </c>
      <c r="E253" s="221" t="s">
        <v>413</v>
      </c>
      <c r="F253" s="222" t="s">
        <v>414</v>
      </c>
      <c r="G253" s="223" t="s">
        <v>167</v>
      </c>
      <c r="H253" s="224">
        <v>4</v>
      </c>
      <c r="I253" s="225"/>
      <c r="J253" s="226">
        <f>ROUND(I253*H253,2)</f>
        <v>0</v>
      </c>
      <c r="K253" s="222" t="s">
        <v>193</v>
      </c>
      <c r="L253" s="45"/>
      <c r="M253" s="227" t="s">
        <v>1</v>
      </c>
      <c r="N253" s="228" t="s">
        <v>39</v>
      </c>
      <c r="O253" s="92"/>
      <c r="P253" s="229">
        <f>O253*H253</f>
        <v>0</v>
      </c>
      <c r="Q253" s="229">
        <v>0.00069999999999999999</v>
      </c>
      <c r="R253" s="229">
        <f>Q253*H253</f>
        <v>0.0028</v>
      </c>
      <c r="S253" s="229">
        <v>0</v>
      </c>
      <c r="T253" s="230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1" t="s">
        <v>148</v>
      </c>
      <c r="AT253" s="231" t="s">
        <v>135</v>
      </c>
      <c r="AU253" s="231" t="s">
        <v>83</v>
      </c>
      <c r="AY253" s="18" t="s">
        <v>134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8" t="s">
        <v>81</v>
      </c>
      <c r="BK253" s="232">
        <f>ROUND(I253*H253,2)</f>
        <v>0</v>
      </c>
      <c r="BL253" s="18" t="s">
        <v>148</v>
      </c>
      <c r="BM253" s="231" t="s">
        <v>415</v>
      </c>
    </row>
    <row r="254" s="2" customFormat="1">
      <c r="A254" s="39"/>
      <c r="B254" s="40"/>
      <c r="C254" s="41"/>
      <c r="D254" s="245" t="s">
        <v>195</v>
      </c>
      <c r="E254" s="41"/>
      <c r="F254" s="246" t="s">
        <v>196</v>
      </c>
      <c r="G254" s="41"/>
      <c r="H254" s="41"/>
      <c r="I254" s="247"/>
      <c r="J254" s="41"/>
      <c r="K254" s="41"/>
      <c r="L254" s="45"/>
      <c r="M254" s="248"/>
      <c r="N254" s="249"/>
      <c r="O254" s="92"/>
      <c r="P254" s="92"/>
      <c r="Q254" s="92"/>
      <c r="R254" s="92"/>
      <c r="S254" s="92"/>
      <c r="T254" s="93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195</v>
      </c>
      <c r="AU254" s="18" t="s">
        <v>83</v>
      </c>
    </row>
    <row r="255" s="13" customFormat="1">
      <c r="A255" s="13"/>
      <c r="B255" s="250"/>
      <c r="C255" s="251"/>
      <c r="D255" s="245" t="s">
        <v>197</v>
      </c>
      <c r="E255" s="252" t="s">
        <v>1</v>
      </c>
      <c r="F255" s="253" t="s">
        <v>416</v>
      </c>
      <c r="G255" s="251"/>
      <c r="H255" s="254">
        <v>2</v>
      </c>
      <c r="I255" s="255"/>
      <c r="J255" s="251"/>
      <c r="K255" s="251"/>
      <c r="L255" s="256"/>
      <c r="M255" s="257"/>
      <c r="N255" s="258"/>
      <c r="O255" s="258"/>
      <c r="P255" s="258"/>
      <c r="Q255" s="258"/>
      <c r="R255" s="258"/>
      <c r="S255" s="258"/>
      <c r="T255" s="25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60" t="s">
        <v>197</v>
      </c>
      <c r="AU255" s="260" t="s">
        <v>83</v>
      </c>
      <c r="AV255" s="13" t="s">
        <v>83</v>
      </c>
      <c r="AW255" s="13" t="s">
        <v>31</v>
      </c>
      <c r="AX255" s="13" t="s">
        <v>74</v>
      </c>
      <c r="AY255" s="260" t="s">
        <v>134</v>
      </c>
    </row>
    <row r="256" s="13" customFormat="1">
      <c r="A256" s="13"/>
      <c r="B256" s="250"/>
      <c r="C256" s="251"/>
      <c r="D256" s="245" t="s">
        <v>197</v>
      </c>
      <c r="E256" s="252" t="s">
        <v>1</v>
      </c>
      <c r="F256" s="253" t="s">
        <v>417</v>
      </c>
      <c r="G256" s="251"/>
      <c r="H256" s="254">
        <v>2</v>
      </c>
      <c r="I256" s="255"/>
      <c r="J256" s="251"/>
      <c r="K256" s="251"/>
      <c r="L256" s="256"/>
      <c r="M256" s="257"/>
      <c r="N256" s="258"/>
      <c r="O256" s="258"/>
      <c r="P256" s="258"/>
      <c r="Q256" s="258"/>
      <c r="R256" s="258"/>
      <c r="S256" s="258"/>
      <c r="T256" s="25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60" t="s">
        <v>197</v>
      </c>
      <c r="AU256" s="260" t="s">
        <v>83</v>
      </c>
      <c r="AV256" s="13" t="s">
        <v>83</v>
      </c>
      <c r="AW256" s="13" t="s">
        <v>31</v>
      </c>
      <c r="AX256" s="13" t="s">
        <v>74</v>
      </c>
      <c r="AY256" s="260" t="s">
        <v>134</v>
      </c>
    </row>
    <row r="257" s="16" customFormat="1">
      <c r="A257" s="16"/>
      <c r="B257" s="282"/>
      <c r="C257" s="283"/>
      <c r="D257" s="245" t="s">
        <v>197</v>
      </c>
      <c r="E257" s="284" t="s">
        <v>1</v>
      </c>
      <c r="F257" s="285" t="s">
        <v>270</v>
      </c>
      <c r="G257" s="283"/>
      <c r="H257" s="286">
        <v>4</v>
      </c>
      <c r="I257" s="287"/>
      <c r="J257" s="283"/>
      <c r="K257" s="283"/>
      <c r="L257" s="288"/>
      <c r="M257" s="289"/>
      <c r="N257" s="290"/>
      <c r="O257" s="290"/>
      <c r="P257" s="290"/>
      <c r="Q257" s="290"/>
      <c r="R257" s="290"/>
      <c r="S257" s="290"/>
      <c r="T257" s="291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T257" s="292" t="s">
        <v>197</v>
      </c>
      <c r="AU257" s="292" t="s">
        <v>83</v>
      </c>
      <c r="AV257" s="16" t="s">
        <v>148</v>
      </c>
      <c r="AW257" s="16" t="s">
        <v>31</v>
      </c>
      <c r="AX257" s="16" t="s">
        <v>81</v>
      </c>
      <c r="AY257" s="292" t="s">
        <v>134</v>
      </c>
    </row>
    <row r="258" s="2" customFormat="1" ht="24.15" customHeight="1">
      <c r="A258" s="39"/>
      <c r="B258" s="40"/>
      <c r="C258" s="293" t="s">
        <v>418</v>
      </c>
      <c r="D258" s="293" t="s">
        <v>334</v>
      </c>
      <c r="E258" s="294" t="s">
        <v>419</v>
      </c>
      <c r="F258" s="295" t="s">
        <v>420</v>
      </c>
      <c r="G258" s="296" t="s">
        <v>167</v>
      </c>
      <c r="H258" s="297">
        <v>3</v>
      </c>
      <c r="I258" s="298"/>
      <c r="J258" s="299">
        <f>ROUND(I258*H258,2)</f>
        <v>0</v>
      </c>
      <c r="K258" s="295" t="s">
        <v>193</v>
      </c>
      <c r="L258" s="300"/>
      <c r="M258" s="301" t="s">
        <v>1</v>
      </c>
      <c r="N258" s="302" t="s">
        <v>39</v>
      </c>
      <c r="O258" s="92"/>
      <c r="P258" s="229">
        <f>O258*H258</f>
        <v>0</v>
      </c>
      <c r="Q258" s="229">
        <v>0.0012999999999999999</v>
      </c>
      <c r="R258" s="229">
        <f>Q258*H258</f>
        <v>0.0038999999999999998</v>
      </c>
      <c r="S258" s="229">
        <v>0</v>
      </c>
      <c r="T258" s="230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1" t="s">
        <v>164</v>
      </c>
      <c r="AT258" s="231" t="s">
        <v>334</v>
      </c>
      <c r="AU258" s="231" t="s">
        <v>83</v>
      </c>
      <c r="AY258" s="18" t="s">
        <v>134</v>
      </c>
      <c r="BE258" s="232">
        <f>IF(N258="základní",J258,0)</f>
        <v>0</v>
      </c>
      <c r="BF258" s="232">
        <f>IF(N258="snížená",J258,0)</f>
        <v>0</v>
      </c>
      <c r="BG258" s="232">
        <f>IF(N258="zákl. přenesená",J258,0)</f>
        <v>0</v>
      </c>
      <c r="BH258" s="232">
        <f>IF(N258="sníž. přenesená",J258,0)</f>
        <v>0</v>
      </c>
      <c r="BI258" s="232">
        <f>IF(N258="nulová",J258,0)</f>
        <v>0</v>
      </c>
      <c r="BJ258" s="18" t="s">
        <v>81</v>
      </c>
      <c r="BK258" s="232">
        <f>ROUND(I258*H258,2)</f>
        <v>0</v>
      </c>
      <c r="BL258" s="18" t="s">
        <v>148</v>
      </c>
      <c r="BM258" s="231" t="s">
        <v>421</v>
      </c>
    </row>
    <row r="259" s="13" customFormat="1">
      <c r="A259" s="13"/>
      <c r="B259" s="250"/>
      <c r="C259" s="251"/>
      <c r="D259" s="245" t="s">
        <v>197</v>
      </c>
      <c r="E259" s="252" t="s">
        <v>1</v>
      </c>
      <c r="F259" s="253" t="s">
        <v>422</v>
      </c>
      <c r="G259" s="251"/>
      <c r="H259" s="254">
        <v>1</v>
      </c>
      <c r="I259" s="255"/>
      <c r="J259" s="251"/>
      <c r="K259" s="251"/>
      <c r="L259" s="256"/>
      <c r="M259" s="257"/>
      <c r="N259" s="258"/>
      <c r="O259" s="258"/>
      <c r="P259" s="258"/>
      <c r="Q259" s="258"/>
      <c r="R259" s="258"/>
      <c r="S259" s="258"/>
      <c r="T259" s="25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60" t="s">
        <v>197</v>
      </c>
      <c r="AU259" s="260" t="s">
        <v>83</v>
      </c>
      <c r="AV259" s="13" t="s">
        <v>83</v>
      </c>
      <c r="AW259" s="13" t="s">
        <v>31</v>
      </c>
      <c r="AX259" s="13" t="s">
        <v>74</v>
      </c>
      <c r="AY259" s="260" t="s">
        <v>134</v>
      </c>
    </row>
    <row r="260" s="13" customFormat="1">
      <c r="A260" s="13"/>
      <c r="B260" s="250"/>
      <c r="C260" s="251"/>
      <c r="D260" s="245" t="s">
        <v>197</v>
      </c>
      <c r="E260" s="252" t="s">
        <v>1</v>
      </c>
      <c r="F260" s="253" t="s">
        <v>417</v>
      </c>
      <c r="G260" s="251"/>
      <c r="H260" s="254">
        <v>2</v>
      </c>
      <c r="I260" s="255"/>
      <c r="J260" s="251"/>
      <c r="K260" s="251"/>
      <c r="L260" s="256"/>
      <c r="M260" s="257"/>
      <c r="N260" s="258"/>
      <c r="O260" s="258"/>
      <c r="P260" s="258"/>
      <c r="Q260" s="258"/>
      <c r="R260" s="258"/>
      <c r="S260" s="258"/>
      <c r="T260" s="25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60" t="s">
        <v>197</v>
      </c>
      <c r="AU260" s="260" t="s">
        <v>83</v>
      </c>
      <c r="AV260" s="13" t="s">
        <v>83</v>
      </c>
      <c r="AW260" s="13" t="s">
        <v>31</v>
      </c>
      <c r="AX260" s="13" t="s">
        <v>74</v>
      </c>
      <c r="AY260" s="260" t="s">
        <v>134</v>
      </c>
    </row>
    <row r="261" s="16" customFormat="1">
      <c r="A261" s="16"/>
      <c r="B261" s="282"/>
      <c r="C261" s="283"/>
      <c r="D261" s="245" t="s">
        <v>197</v>
      </c>
      <c r="E261" s="284" t="s">
        <v>1</v>
      </c>
      <c r="F261" s="285" t="s">
        <v>270</v>
      </c>
      <c r="G261" s="283"/>
      <c r="H261" s="286">
        <v>3</v>
      </c>
      <c r="I261" s="287"/>
      <c r="J261" s="283"/>
      <c r="K261" s="283"/>
      <c r="L261" s="288"/>
      <c r="M261" s="289"/>
      <c r="N261" s="290"/>
      <c r="O261" s="290"/>
      <c r="P261" s="290"/>
      <c r="Q261" s="290"/>
      <c r="R261" s="290"/>
      <c r="S261" s="290"/>
      <c r="T261" s="291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T261" s="292" t="s">
        <v>197</v>
      </c>
      <c r="AU261" s="292" t="s">
        <v>83</v>
      </c>
      <c r="AV261" s="16" t="s">
        <v>148</v>
      </c>
      <c r="AW261" s="16" t="s">
        <v>31</v>
      </c>
      <c r="AX261" s="16" t="s">
        <v>81</v>
      </c>
      <c r="AY261" s="292" t="s">
        <v>134</v>
      </c>
    </row>
    <row r="262" s="2" customFormat="1" ht="16.5" customHeight="1">
      <c r="A262" s="39"/>
      <c r="B262" s="40"/>
      <c r="C262" s="293" t="s">
        <v>423</v>
      </c>
      <c r="D262" s="293" t="s">
        <v>334</v>
      </c>
      <c r="E262" s="294" t="s">
        <v>424</v>
      </c>
      <c r="F262" s="295" t="s">
        <v>425</v>
      </c>
      <c r="G262" s="296" t="s">
        <v>167</v>
      </c>
      <c r="H262" s="297">
        <v>1</v>
      </c>
      <c r="I262" s="298"/>
      <c r="J262" s="299">
        <f>ROUND(I262*H262,2)</f>
        <v>0</v>
      </c>
      <c r="K262" s="295" t="s">
        <v>193</v>
      </c>
      <c r="L262" s="300"/>
      <c r="M262" s="301" t="s">
        <v>1</v>
      </c>
      <c r="N262" s="302" t="s">
        <v>39</v>
      </c>
      <c r="O262" s="92"/>
      <c r="P262" s="229">
        <f>O262*H262</f>
        <v>0</v>
      </c>
      <c r="Q262" s="229">
        <v>0.0016999999999999999</v>
      </c>
      <c r="R262" s="229">
        <f>Q262*H262</f>
        <v>0.0016999999999999999</v>
      </c>
      <c r="S262" s="229">
        <v>0</v>
      </c>
      <c r="T262" s="230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1" t="s">
        <v>164</v>
      </c>
      <c r="AT262" s="231" t="s">
        <v>334</v>
      </c>
      <c r="AU262" s="231" t="s">
        <v>83</v>
      </c>
      <c r="AY262" s="18" t="s">
        <v>134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8" t="s">
        <v>81</v>
      </c>
      <c r="BK262" s="232">
        <f>ROUND(I262*H262,2)</f>
        <v>0</v>
      </c>
      <c r="BL262" s="18" t="s">
        <v>148</v>
      </c>
      <c r="BM262" s="231" t="s">
        <v>426</v>
      </c>
    </row>
    <row r="263" s="2" customFormat="1" ht="24.15" customHeight="1">
      <c r="A263" s="39"/>
      <c r="B263" s="40"/>
      <c r="C263" s="220" t="s">
        <v>427</v>
      </c>
      <c r="D263" s="220" t="s">
        <v>135</v>
      </c>
      <c r="E263" s="221" t="s">
        <v>428</v>
      </c>
      <c r="F263" s="222" t="s">
        <v>429</v>
      </c>
      <c r="G263" s="223" t="s">
        <v>167</v>
      </c>
      <c r="H263" s="224">
        <v>3</v>
      </c>
      <c r="I263" s="225"/>
      <c r="J263" s="226">
        <f>ROUND(I263*H263,2)</f>
        <v>0</v>
      </c>
      <c r="K263" s="222" t="s">
        <v>193</v>
      </c>
      <c r="L263" s="45"/>
      <c r="M263" s="227" t="s">
        <v>1</v>
      </c>
      <c r="N263" s="228" t="s">
        <v>39</v>
      </c>
      <c r="O263" s="92"/>
      <c r="P263" s="229">
        <f>O263*H263</f>
        <v>0</v>
      </c>
      <c r="Q263" s="229">
        <v>0.10940999999999999</v>
      </c>
      <c r="R263" s="229">
        <f>Q263*H263</f>
        <v>0.32822999999999997</v>
      </c>
      <c r="S263" s="229">
        <v>0</v>
      </c>
      <c r="T263" s="230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1" t="s">
        <v>148</v>
      </c>
      <c r="AT263" s="231" t="s">
        <v>135</v>
      </c>
      <c r="AU263" s="231" t="s">
        <v>83</v>
      </c>
      <c r="AY263" s="18" t="s">
        <v>134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8" t="s">
        <v>81</v>
      </c>
      <c r="BK263" s="232">
        <f>ROUND(I263*H263,2)</f>
        <v>0</v>
      </c>
      <c r="BL263" s="18" t="s">
        <v>148</v>
      </c>
      <c r="BM263" s="231" t="s">
        <v>430</v>
      </c>
    </row>
    <row r="264" s="2" customFormat="1">
      <c r="A264" s="39"/>
      <c r="B264" s="40"/>
      <c r="C264" s="41"/>
      <c r="D264" s="245" t="s">
        <v>195</v>
      </c>
      <c r="E264" s="41"/>
      <c r="F264" s="246" t="s">
        <v>196</v>
      </c>
      <c r="G264" s="41"/>
      <c r="H264" s="41"/>
      <c r="I264" s="247"/>
      <c r="J264" s="41"/>
      <c r="K264" s="41"/>
      <c r="L264" s="45"/>
      <c r="M264" s="248"/>
      <c r="N264" s="249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195</v>
      </c>
      <c r="AU264" s="18" t="s">
        <v>83</v>
      </c>
    </row>
    <row r="265" s="2" customFormat="1" ht="21.75" customHeight="1">
      <c r="A265" s="39"/>
      <c r="B265" s="40"/>
      <c r="C265" s="293" t="s">
        <v>431</v>
      </c>
      <c r="D265" s="293" t="s">
        <v>334</v>
      </c>
      <c r="E265" s="294" t="s">
        <v>432</v>
      </c>
      <c r="F265" s="295" t="s">
        <v>433</v>
      </c>
      <c r="G265" s="296" t="s">
        <v>167</v>
      </c>
      <c r="H265" s="297">
        <v>3</v>
      </c>
      <c r="I265" s="298"/>
      <c r="J265" s="299">
        <f>ROUND(I265*H265,2)</f>
        <v>0</v>
      </c>
      <c r="K265" s="295" t="s">
        <v>193</v>
      </c>
      <c r="L265" s="300"/>
      <c r="M265" s="301" t="s">
        <v>1</v>
      </c>
      <c r="N265" s="302" t="s">
        <v>39</v>
      </c>
      <c r="O265" s="92"/>
      <c r="P265" s="229">
        <f>O265*H265</f>
        <v>0</v>
      </c>
      <c r="Q265" s="229">
        <v>0.0064999999999999997</v>
      </c>
      <c r="R265" s="229">
        <f>Q265*H265</f>
        <v>0.0195</v>
      </c>
      <c r="S265" s="229">
        <v>0</v>
      </c>
      <c r="T265" s="230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1" t="s">
        <v>164</v>
      </c>
      <c r="AT265" s="231" t="s">
        <v>334</v>
      </c>
      <c r="AU265" s="231" t="s">
        <v>83</v>
      </c>
      <c r="AY265" s="18" t="s">
        <v>134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8" t="s">
        <v>81</v>
      </c>
      <c r="BK265" s="232">
        <f>ROUND(I265*H265,2)</f>
        <v>0</v>
      </c>
      <c r="BL265" s="18" t="s">
        <v>148</v>
      </c>
      <c r="BM265" s="231" t="s">
        <v>434</v>
      </c>
    </row>
    <row r="266" s="2" customFormat="1" ht="16.5" customHeight="1">
      <c r="A266" s="39"/>
      <c r="B266" s="40"/>
      <c r="C266" s="293" t="s">
        <v>435</v>
      </c>
      <c r="D266" s="293" t="s">
        <v>334</v>
      </c>
      <c r="E266" s="294" t="s">
        <v>436</v>
      </c>
      <c r="F266" s="295" t="s">
        <v>437</v>
      </c>
      <c r="G266" s="296" t="s">
        <v>167</v>
      </c>
      <c r="H266" s="297">
        <v>4</v>
      </c>
      <c r="I266" s="298"/>
      <c r="J266" s="299">
        <f>ROUND(I266*H266,2)</f>
        <v>0</v>
      </c>
      <c r="K266" s="295" t="s">
        <v>193</v>
      </c>
      <c r="L266" s="300"/>
      <c r="M266" s="301" t="s">
        <v>1</v>
      </c>
      <c r="N266" s="302" t="s">
        <v>39</v>
      </c>
      <c r="O266" s="92"/>
      <c r="P266" s="229">
        <f>O266*H266</f>
        <v>0</v>
      </c>
      <c r="Q266" s="229">
        <v>0.00040000000000000002</v>
      </c>
      <c r="R266" s="229">
        <f>Q266*H266</f>
        <v>0.0016000000000000001</v>
      </c>
      <c r="S266" s="229">
        <v>0</v>
      </c>
      <c r="T266" s="230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1" t="s">
        <v>164</v>
      </c>
      <c r="AT266" s="231" t="s">
        <v>334</v>
      </c>
      <c r="AU266" s="231" t="s">
        <v>83</v>
      </c>
      <c r="AY266" s="18" t="s">
        <v>134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8" t="s">
        <v>81</v>
      </c>
      <c r="BK266" s="232">
        <f>ROUND(I266*H266,2)</f>
        <v>0</v>
      </c>
      <c r="BL266" s="18" t="s">
        <v>148</v>
      </c>
      <c r="BM266" s="231" t="s">
        <v>438</v>
      </c>
    </row>
    <row r="267" s="2" customFormat="1" ht="16.5" customHeight="1">
      <c r="A267" s="39"/>
      <c r="B267" s="40"/>
      <c r="C267" s="293" t="s">
        <v>439</v>
      </c>
      <c r="D267" s="293" t="s">
        <v>334</v>
      </c>
      <c r="E267" s="294" t="s">
        <v>440</v>
      </c>
      <c r="F267" s="295" t="s">
        <v>441</v>
      </c>
      <c r="G267" s="296" t="s">
        <v>167</v>
      </c>
      <c r="H267" s="297">
        <v>4</v>
      </c>
      <c r="I267" s="298"/>
      <c r="J267" s="299">
        <f>ROUND(I267*H267,2)</f>
        <v>0</v>
      </c>
      <c r="K267" s="295" t="s">
        <v>193</v>
      </c>
      <c r="L267" s="300"/>
      <c r="M267" s="301" t="s">
        <v>1</v>
      </c>
      <c r="N267" s="302" t="s">
        <v>39</v>
      </c>
      <c r="O267" s="92"/>
      <c r="P267" s="229">
        <f>O267*H267</f>
        <v>0</v>
      </c>
      <c r="Q267" s="229">
        <v>0.00014999999999999999</v>
      </c>
      <c r="R267" s="229">
        <f>Q267*H267</f>
        <v>0.00059999999999999995</v>
      </c>
      <c r="S267" s="229">
        <v>0</v>
      </c>
      <c r="T267" s="230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1" t="s">
        <v>164</v>
      </c>
      <c r="AT267" s="231" t="s">
        <v>334</v>
      </c>
      <c r="AU267" s="231" t="s">
        <v>83</v>
      </c>
      <c r="AY267" s="18" t="s">
        <v>134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8" t="s">
        <v>81</v>
      </c>
      <c r="BK267" s="232">
        <f>ROUND(I267*H267,2)</f>
        <v>0</v>
      </c>
      <c r="BL267" s="18" t="s">
        <v>148</v>
      </c>
      <c r="BM267" s="231" t="s">
        <v>442</v>
      </c>
    </row>
    <row r="268" s="2" customFormat="1" ht="24.15" customHeight="1">
      <c r="A268" s="39"/>
      <c r="B268" s="40"/>
      <c r="C268" s="220" t="s">
        <v>443</v>
      </c>
      <c r="D268" s="220" t="s">
        <v>135</v>
      </c>
      <c r="E268" s="221" t="s">
        <v>444</v>
      </c>
      <c r="F268" s="222" t="s">
        <v>445</v>
      </c>
      <c r="G268" s="223" t="s">
        <v>167</v>
      </c>
      <c r="H268" s="224">
        <v>60</v>
      </c>
      <c r="I268" s="225"/>
      <c r="J268" s="226">
        <f>ROUND(I268*H268,2)</f>
        <v>0</v>
      </c>
      <c r="K268" s="222" t="s">
        <v>1</v>
      </c>
      <c r="L268" s="45"/>
      <c r="M268" s="227" t="s">
        <v>1</v>
      </c>
      <c r="N268" s="228" t="s">
        <v>39</v>
      </c>
      <c r="O268" s="92"/>
      <c r="P268" s="229">
        <f>O268*H268</f>
        <v>0</v>
      </c>
      <c r="Q268" s="229">
        <v>0.15540000000000001</v>
      </c>
      <c r="R268" s="229">
        <f>Q268*H268</f>
        <v>9.3239999999999998</v>
      </c>
      <c r="S268" s="229">
        <v>0</v>
      </c>
      <c r="T268" s="230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1" t="s">
        <v>148</v>
      </c>
      <c r="AT268" s="231" t="s">
        <v>135</v>
      </c>
      <c r="AU268" s="231" t="s">
        <v>83</v>
      </c>
      <c r="AY268" s="18" t="s">
        <v>134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8" t="s">
        <v>81</v>
      </c>
      <c r="BK268" s="232">
        <f>ROUND(I268*H268,2)</f>
        <v>0</v>
      </c>
      <c r="BL268" s="18" t="s">
        <v>148</v>
      </c>
      <c r="BM268" s="231" t="s">
        <v>446</v>
      </c>
    </row>
    <row r="269" s="2" customFormat="1">
      <c r="A269" s="39"/>
      <c r="B269" s="40"/>
      <c r="C269" s="41"/>
      <c r="D269" s="245" t="s">
        <v>195</v>
      </c>
      <c r="E269" s="41"/>
      <c r="F269" s="246" t="s">
        <v>196</v>
      </c>
      <c r="G269" s="41"/>
      <c r="H269" s="41"/>
      <c r="I269" s="247"/>
      <c r="J269" s="41"/>
      <c r="K269" s="41"/>
      <c r="L269" s="45"/>
      <c r="M269" s="248"/>
      <c r="N269" s="249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195</v>
      </c>
      <c r="AU269" s="18" t="s">
        <v>83</v>
      </c>
    </row>
    <row r="270" s="13" customFormat="1">
      <c r="A270" s="13"/>
      <c r="B270" s="250"/>
      <c r="C270" s="251"/>
      <c r="D270" s="245" t="s">
        <v>197</v>
      </c>
      <c r="E270" s="252" t="s">
        <v>1</v>
      </c>
      <c r="F270" s="253" t="s">
        <v>447</v>
      </c>
      <c r="G270" s="251"/>
      <c r="H270" s="254">
        <v>60</v>
      </c>
      <c r="I270" s="255"/>
      <c r="J270" s="251"/>
      <c r="K270" s="251"/>
      <c r="L270" s="256"/>
      <c r="M270" s="257"/>
      <c r="N270" s="258"/>
      <c r="O270" s="258"/>
      <c r="P270" s="258"/>
      <c r="Q270" s="258"/>
      <c r="R270" s="258"/>
      <c r="S270" s="258"/>
      <c r="T270" s="259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60" t="s">
        <v>197</v>
      </c>
      <c r="AU270" s="260" t="s">
        <v>83</v>
      </c>
      <c r="AV270" s="13" t="s">
        <v>83</v>
      </c>
      <c r="AW270" s="13" t="s">
        <v>31</v>
      </c>
      <c r="AX270" s="13" t="s">
        <v>81</v>
      </c>
      <c r="AY270" s="260" t="s">
        <v>134</v>
      </c>
    </row>
    <row r="271" s="2" customFormat="1" ht="16.5" customHeight="1">
      <c r="A271" s="39"/>
      <c r="B271" s="40"/>
      <c r="C271" s="293" t="s">
        <v>448</v>
      </c>
      <c r="D271" s="293" t="s">
        <v>334</v>
      </c>
      <c r="E271" s="294" t="s">
        <v>449</v>
      </c>
      <c r="F271" s="295" t="s">
        <v>450</v>
      </c>
      <c r="G271" s="296" t="s">
        <v>167</v>
      </c>
      <c r="H271" s="297">
        <v>60</v>
      </c>
      <c r="I271" s="298"/>
      <c r="J271" s="299">
        <f>ROUND(I271*H271,2)</f>
        <v>0</v>
      </c>
      <c r="K271" s="295" t="s">
        <v>1</v>
      </c>
      <c r="L271" s="300"/>
      <c r="M271" s="301" t="s">
        <v>1</v>
      </c>
      <c r="N271" s="302" t="s">
        <v>39</v>
      </c>
      <c r="O271" s="92"/>
      <c r="P271" s="229">
        <f>O271*H271</f>
        <v>0</v>
      </c>
      <c r="Q271" s="229">
        <v>0.20000000000000001</v>
      </c>
      <c r="R271" s="229">
        <f>Q271*H271</f>
        <v>12</v>
      </c>
      <c r="S271" s="229">
        <v>0</v>
      </c>
      <c r="T271" s="230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1" t="s">
        <v>164</v>
      </c>
      <c r="AT271" s="231" t="s">
        <v>334</v>
      </c>
      <c r="AU271" s="231" t="s">
        <v>83</v>
      </c>
      <c r="AY271" s="18" t="s">
        <v>134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8" t="s">
        <v>81</v>
      </c>
      <c r="BK271" s="232">
        <f>ROUND(I271*H271,2)</f>
        <v>0</v>
      </c>
      <c r="BL271" s="18" t="s">
        <v>148</v>
      </c>
      <c r="BM271" s="231" t="s">
        <v>451</v>
      </c>
    </row>
    <row r="272" s="2" customFormat="1" ht="24.15" customHeight="1">
      <c r="A272" s="39"/>
      <c r="B272" s="40"/>
      <c r="C272" s="220" t="s">
        <v>452</v>
      </c>
      <c r="D272" s="220" t="s">
        <v>135</v>
      </c>
      <c r="E272" s="221" t="s">
        <v>453</v>
      </c>
      <c r="F272" s="222" t="s">
        <v>454</v>
      </c>
      <c r="G272" s="223" t="s">
        <v>358</v>
      </c>
      <c r="H272" s="224">
        <v>18.25</v>
      </c>
      <c r="I272" s="225"/>
      <c r="J272" s="226">
        <f>ROUND(I272*H272,2)</f>
        <v>0</v>
      </c>
      <c r="K272" s="222" t="s">
        <v>193</v>
      </c>
      <c r="L272" s="45"/>
      <c r="M272" s="227" t="s">
        <v>1</v>
      </c>
      <c r="N272" s="228" t="s">
        <v>39</v>
      </c>
      <c r="O272" s="92"/>
      <c r="P272" s="229">
        <f>O272*H272</f>
        <v>0</v>
      </c>
      <c r="Q272" s="229">
        <v>1.0000000000000001E-05</v>
      </c>
      <c r="R272" s="229">
        <f>Q272*H272</f>
        <v>0.00018250000000000002</v>
      </c>
      <c r="S272" s="229">
        <v>0</v>
      </c>
      <c r="T272" s="230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1" t="s">
        <v>148</v>
      </c>
      <c r="AT272" s="231" t="s">
        <v>135</v>
      </c>
      <c r="AU272" s="231" t="s">
        <v>83</v>
      </c>
      <c r="AY272" s="18" t="s">
        <v>134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8" t="s">
        <v>81</v>
      </c>
      <c r="BK272" s="232">
        <f>ROUND(I272*H272,2)</f>
        <v>0</v>
      </c>
      <c r="BL272" s="18" t="s">
        <v>148</v>
      </c>
      <c r="BM272" s="231" t="s">
        <v>455</v>
      </c>
    </row>
    <row r="273" s="2" customFormat="1">
      <c r="A273" s="39"/>
      <c r="B273" s="40"/>
      <c r="C273" s="41"/>
      <c r="D273" s="245" t="s">
        <v>195</v>
      </c>
      <c r="E273" s="41"/>
      <c r="F273" s="246" t="s">
        <v>196</v>
      </c>
      <c r="G273" s="41"/>
      <c r="H273" s="41"/>
      <c r="I273" s="247"/>
      <c r="J273" s="41"/>
      <c r="K273" s="41"/>
      <c r="L273" s="45"/>
      <c r="M273" s="248"/>
      <c r="N273" s="249"/>
      <c r="O273" s="92"/>
      <c r="P273" s="92"/>
      <c r="Q273" s="92"/>
      <c r="R273" s="92"/>
      <c r="S273" s="92"/>
      <c r="T273" s="93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195</v>
      </c>
      <c r="AU273" s="18" t="s">
        <v>83</v>
      </c>
    </row>
    <row r="274" s="13" customFormat="1">
      <c r="A274" s="13"/>
      <c r="B274" s="250"/>
      <c r="C274" s="251"/>
      <c r="D274" s="245" t="s">
        <v>197</v>
      </c>
      <c r="E274" s="252" t="s">
        <v>1</v>
      </c>
      <c r="F274" s="253" t="s">
        <v>456</v>
      </c>
      <c r="G274" s="251"/>
      <c r="H274" s="254">
        <v>18.25</v>
      </c>
      <c r="I274" s="255"/>
      <c r="J274" s="251"/>
      <c r="K274" s="251"/>
      <c r="L274" s="256"/>
      <c r="M274" s="257"/>
      <c r="N274" s="258"/>
      <c r="O274" s="258"/>
      <c r="P274" s="258"/>
      <c r="Q274" s="258"/>
      <c r="R274" s="258"/>
      <c r="S274" s="258"/>
      <c r="T274" s="259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60" t="s">
        <v>197</v>
      </c>
      <c r="AU274" s="260" t="s">
        <v>83</v>
      </c>
      <c r="AV274" s="13" t="s">
        <v>83</v>
      </c>
      <c r="AW274" s="13" t="s">
        <v>31</v>
      </c>
      <c r="AX274" s="13" t="s">
        <v>81</v>
      </c>
      <c r="AY274" s="260" t="s">
        <v>134</v>
      </c>
    </row>
    <row r="275" s="2" customFormat="1" ht="24.15" customHeight="1">
      <c r="A275" s="39"/>
      <c r="B275" s="40"/>
      <c r="C275" s="220" t="s">
        <v>457</v>
      </c>
      <c r="D275" s="220" t="s">
        <v>135</v>
      </c>
      <c r="E275" s="221" t="s">
        <v>458</v>
      </c>
      <c r="F275" s="222" t="s">
        <v>459</v>
      </c>
      <c r="G275" s="223" t="s">
        <v>358</v>
      </c>
      <c r="H275" s="224">
        <v>18.25</v>
      </c>
      <c r="I275" s="225"/>
      <c r="J275" s="226">
        <f>ROUND(I275*H275,2)</f>
        <v>0</v>
      </c>
      <c r="K275" s="222" t="s">
        <v>193</v>
      </c>
      <c r="L275" s="45"/>
      <c r="M275" s="227" t="s">
        <v>1</v>
      </c>
      <c r="N275" s="228" t="s">
        <v>39</v>
      </c>
      <c r="O275" s="92"/>
      <c r="P275" s="229">
        <f>O275*H275</f>
        <v>0</v>
      </c>
      <c r="Q275" s="229">
        <v>0.00034000000000000002</v>
      </c>
      <c r="R275" s="229">
        <f>Q275*H275</f>
        <v>0.0062050000000000004</v>
      </c>
      <c r="S275" s="229">
        <v>0</v>
      </c>
      <c r="T275" s="230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1" t="s">
        <v>148</v>
      </c>
      <c r="AT275" s="231" t="s">
        <v>135</v>
      </c>
      <c r="AU275" s="231" t="s">
        <v>83</v>
      </c>
      <c r="AY275" s="18" t="s">
        <v>134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8" t="s">
        <v>81</v>
      </c>
      <c r="BK275" s="232">
        <f>ROUND(I275*H275,2)</f>
        <v>0</v>
      </c>
      <c r="BL275" s="18" t="s">
        <v>148</v>
      </c>
      <c r="BM275" s="231" t="s">
        <v>460</v>
      </c>
    </row>
    <row r="276" s="2" customFormat="1">
      <c r="A276" s="39"/>
      <c r="B276" s="40"/>
      <c r="C276" s="41"/>
      <c r="D276" s="245" t="s">
        <v>195</v>
      </c>
      <c r="E276" s="41"/>
      <c r="F276" s="246" t="s">
        <v>196</v>
      </c>
      <c r="G276" s="41"/>
      <c r="H276" s="41"/>
      <c r="I276" s="247"/>
      <c r="J276" s="41"/>
      <c r="K276" s="41"/>
      <c r="L276" s="45"/>
      <c r="M276" s="248"/>
      <c r="N276" s="249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195</v>
      </c>
      <c r="AU276" s="18" t="s">
        <v>83</v>
      </c>
    </row>
    <row r="277" s="2" customFormat="1" ht="16.5" customHeight="1">
      <c r="A277" s="39"/>
      <c r="B277" s="40"/>
      <c r="C277" s="220" t="s">
        <v>461</v>
      </c>
      <c r="D277" s="220" t="s">
        <v>135</v>
      </c>
      <c r="E277" s="221" t="s">
        <v>462</v>
      </c>
      <c r="F277" s="222" t="s">
        <v>463</v>
      </c>
      <c r="G277" s="223" t="s">
        <v>358</v>
      </c>
      <c r="H277" s="224">
        <v>18.25</v>
      </c>
      <c r="I277" s="225"/>
      <c r="J277" s="226">
        <f>ROUND(I277*H277,2)</f>
        <v>0</v>
      </c>
      <c r="K277" s="222" t="s">
        <v>193</v>
      </c>
      <c r="L277" s="45"/>
      <c r="M277" s="227" t="s">
        <v>1</v>
      </c>
      <c r="N277" s="228" t="s">
        <v>39</v>
      </c>
      <c r="O277" s="92"/>
      <c r="P277" s="229">
        <f>O277*H277</f>
        <v>0</v>
      </c>
      <c r="Q277" s="229">
        <v>0</v>
      </c>
      <c r="R277" s="229">
        <f>Q277*H277</f>
        <v>0</v>
      </c>
      <c r="S277" s="229">
        <v>0</v>
      </c>
      <c r="T277" s="230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1" t="s">
        <v>148</v>
      </c>
      <c r="AT277" s="231" t="s">
        <v>135</v>
      </c>
      <c r="AU277" s="231" t="s">
        <v>83</v>
      </c>
      <c r="AY277" s="18" t="s">
        <v>134</v>
      </c>
      <c r="BE277" s="232">
        <f>IF(N277="základní",J277,0)</f>
        <v>0</v>
      </c>
      <c r="BF277" s="232">
        <f>IF(N277="snížená",J277,0)</f>
        <v>0</v>
      </c>
      <c r="BG277" s="232">
        <f>IF(N277="zákl. přenesená",J277,0)</f>
        <v>0</v>
      </c>
      <c r="BH277" s="232">
        <f>IF(N277="sníž. přenesená",J277,0)</f>
        <v>0</v>
      </c>
      <c r="BI277" s="232">
        <f>IF(N277="nulová",J277,0)</f>
        <v>0</v>
      </c>
      <c r="BJ277" s="18" t="s">
        <v>81</v>
      </c>
      <c r="BK277" s="232">
        <f>ROUND(I277*H277,2)</f>
        <v>0</v>
      </c>
      <c r="BL277" s="18" t="s">
        <v>148</v>
      </c>
      <c r="BM277" s="231" t="s">
        <v>464</v>
      </c>
    </row>
    <row r="278" s="2" customFormat="1">
      <c r="A278" s="39"/>
      <c r="B278" s="40"/>
      <c r="C278" s="41"/>
      <c r="D278" s="245" t="s">
        <v>195</v>
      </c>
      <c r="E278" s="41"/>
      <c r="F278" s="246" t="s">
        <v>196</v>
      </c>
      <c r="G278" s="41"/>
      <c r="H278" s="41"/>
      <c r="I278" s="247"/>
      <c r="J278" s="41"/>
      <c r="K278" s="41"/>
      <c r="L278" s="45"/>
      <c r="M278" s="248"/>
      <c r="N278" s="249"/>
      <c r="O278" s="92"/>
      <c r="P278" s="92"/>
      <c r="Q278" s="92"/>
      <c r="R278" s="92"/>
      <c r="S278" s="92"/>
      <c r="T278" s="93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8" t="s">
        <v>195</v>
      </c>
      <c r="AU278" s="18" t="s">
        <v>83</v>
      </c>
    </row>
    <row r="279" s="14" customFormat="1">
      <c r="A279" s="14"/>
      <c r="B279" s="261"/>
      <c r="C279" s="262"/>
      <c r="D279" s="245" t="s">
        <v>197</v>
      </c>
      <c r="E279" s="263" t="s">
        <v>1</v>
      </c>
      <c r="F279" s="264" t="s">
        <v>465</v>
      </c>
      <c r="G279" s="262"/>
      <c r="H279" s="263" t="s">
        <v>1</v>
      </c>
      <c r="I279" s="265"/>
      <c r="J279" s="262"/>
      <c r="K279" s="262"/>
      <c r="L279" s="266"/>
      <c r="M279" s="267"/>
      <c r="N279" s="268"/>
      <c r="O279" s="268"/>
      <c r="P279" s="268"/>
      <c r="Q279" s="268"/>
      <c r="R279" s="268"/>
      <c r="S279" s="268"/>
      <c r="T279" s="26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70" t="s">
        <v>197</v>
      </c>
      <c r="AU279" s="270" t="s">
        <v>83</v>
      </c>
      <c r="AV279" s="14" t="s">
        <v>81</v>
      </c>
      <c r="AW279" s="14" t="s">
        <v>31</v>
      </c>
      <c r="AX279" s="14" t="s">
        <v>74</v>
      </c>
      <c r="AY279" s="270" t="s">
        <v>134</v>
      </c>
    </row>
    <row r="280" s="13" customFormat="1">
      <c r="A280" s="13"/>
      <c r="B280" s="250"/>
      <c r="C280" s="251"/>
      <c r="D280" s="245" t="s">
        <v>197</v>
      </c>
      <c r="E280" s="252" t="s">
        <v>1</v>
      </c>
      <c r="F280" s="253" t="s">
        <v>456</v>
      </c>
      <c r="G280" s="251"/>
      <c r="H280" s="254">
        <v>18.25</v>
      </c>
      <c r="I280" s="255"/>
      <c r="J280" s="251"/>
      <c r="K280" s="251"/>
      <c r="L280" s="256"/>
      <c r="M280" s="257"/>
      <c r="N280" s="258"/>
      <c r="O280" s="258"/>
      <c r="P280" s="258"/>
      <c r="Q280" s="258"/>
      <c r="R280" s="258"/>
      <c r="S280" s="258"/>
      <c r="T280" s="25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60" t="s">
        <v>197</v>
      </c>
      <c r="AU280" s="260" t="s">
        <v>83</v>
      </c>
      <c r="AV280" s="13" t="s">
        <v>83</v>
      </c>
      <c r="AW280" s="13" t="s">
        <v>31</v>
      </c>
      <c r="AX280" s="13" t="s">
        <v>81</v>
      </c>
      <c r="AY280" s="260" t="s">
        <v>134</v>
      </c>
    </row>
    <row r="281" s="11" customFormat="1" ht="22.8" customHeight="1">
      <c r="A281" s="11"/>
      <c r="B281" s="206"/>
      <c r="C281" s="207"/>
      <c r="D281" s="208" t="s">
        <v>73</v>
      </c>
      <c r="E281" s="243" t="s">
        <v>206</v>
      </c>
      <c r="F281" s="243" t="s">
        <v>207</v>
      </c>
      <c r="G281" s="207"/>
      <c r="H281" s="207"/>
      <c r="I281" s="210"/>
      <c r="J281" s="244">
        <f>BK281</f>
        <v>0</v>
      </c>
      <c r="K281" s="207"/>
      <c r="L281" s="212"/>
      <c r="M281" s="213"/>
      <c r="N281" s="214"/>
      <c r="O281" s="214"/>
      <c r="P281" s="215">
        <f>SUM(P282:P291)</f>
        <v>0</v>
      </c>
      <c r="Q281" s="214"/>
      <c r="R281" s="215">
        <f>SUM(R282:R291)</f>
        <v>0</v>
      </c>
      <c r="S281" s="214"/>
      <c r="T281" s="216">
        <f>SUM(T282:T291)</f>
        <v>0</v>
      </c>
      <c r="U281" s="11"/>
      <c r="V281" s="11"/>
      <c r="W281" s="11"/>
      <c r="X281" s="11"/>
      <c r="Y281" s="11"/>
      <c r="Z281" s="11"/>
      <c r="AA281" s="11"/>
      <c r="AB281" s="11"/>
      <c r="AC281" s="11"/>
      <c r="AD281" s="11"/>
      <c r="AE281" s="11"/>
      <c r="AR281" s="217" t="s">
        <v>81</v>
      </c>
      <c r="AT281" s="218" t="s">
        <v>73</v>
      </c>
      <c r="AU281" s="218" t="s">
        <v>81</v>
      </c>
      <c r="AY281" s="217" t="s">
        <v>134</v>
      </c>
      <c r="BK281" s="219">
        <f>SUM(BK282:BK291)</f>
        <v>0</v>
      </c>
    </row>
    <row r="282" s="2" customFormat="1" ht="21.75" customHeight="1">
      <c r="A282" s="39"/>
      <c r="B282" s="40"/>
      <c r="C282" s="220" t="s">
        <v>466</v>
      </c>
      <c r="D282" s="220" t="s">
        <v>135</v>
      </c>
      <c r="E282" s="221" t="s">
        <v>467</v>
      </c>
      <c r="F282" s="222" t="s">
        <v>468</v>
      </c>
      <c r="G282" s="223" t="s">
        <v>210</v>
      </c>
      <c r="H282" s="224">
        <v>762.55399999999997</v>
      </c>
      <c r="I282" s="225"/>
      <c r="J282" s="226">
        <f>ROUND(I282*H282,2)</f>
        <v>0</v>
      </c>
      <c r="K282" s="222" t="s">
        <v>193</v>
      </c>
      <c r="L282" s="45"/>
      <c r="M282" s="227" t="s">
        <v>1</v>
      </c>
      <c r="N282" s="228" t="s">
        <v>39</v>
      </c>
      <c r="O282" s="92"/>
      <c r="P282" s="229">
        <f>O282*H282</f>
        <v>0</v>
      </c>
      <c r="Q282" s="229">
        <v>0</v>
      </c>
      <c r="R282" s="229">
        <f>Q282*H282</f>
        <v>0</v>
      </c>
      <c r="S282" s="229">
        <v>0</v>
      </c>
      <c r="T282" s="230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1" t="s">
        <v>148</v>
      </c>
      <c r="AT282" s="231" t="s">
        <v>135</v>
      </c>
      <c r="AU282" s="231" t="s">
        <v>83</v>
      </c>
      <c r="AY282" s="18" t="s">
        <v>134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8" t="s">
        <v>81</v>
      </c>
      <c r="BK282" s="232">
        <f>ROUND(I282*H282,2)</f>
        <v>0</v>
      </c>
      <c r="BL282" s="18" t="s">
        <v>148</v>
      </c>
      <c r="BM282" s="231" t="s">
        <v>469</v>
      </c>
    </row>
    <row r="283" s="13" customFormat="1">
      <c r="A283" s="13"/>
      <c r="B283" s="250"/>
      <c r="C283" s="251"/>
      <c r="D283" s="245" t="s">
        <v>197</v>
      </c>
      <c r="E283" s="252" t="s">
        <v>1</v>
      </c>
      <c r="F283" s="253" t="s">
        <v>470</v>
      </c>
      <c r="G283" s="251"/>
      <c r="H283" s="254">
        <v>761.75999999999999</v>
      </c>
      <c r="I283" s="255"/>
      <c r="J283" s="251"/>
      <c r="K283" s="251"/>
      <c r="L283" s="256"/>
      <c r="M283" s="257"/>
      <c r="N283" s="258"/>
      <c r="O283" s="258"/>
      <c r="P283" s="258"/>
      <c r="Q283" s="258"/>
      <c r="R283" s="258"/>
      <c r="S283" s="258"/>
      <c r="T283" s="25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60" t="s">
        <v>197</v>
      </c>
      <c r="AU283" s="260" t="s">
        <v>83</v>
      </c>
      <c r="AV283" s="13" t="s">
        <v>83</v>
      </c>
      <c r="AW283" s="13" t="s">
        <v>31</v>
      </c>
      <c r="AX283" s="13" t="s">
        <v>74</v>
      </c>
      <c r="AY283" s="260" t="s">
        <v>134</v>
      </c>
    </row>
    <row r="284" s="13" customFormat="1">
      <c r="A284" s="13"/>
      <c r="B284" s="250"/>
      <c r="C284" s="251"/>
      <c r="D284" s="245" t="s">
        <v>197</v>
      </c>
      <c r="E284" s="252" t="s">
        <v>1</v>
      </c>
      <c r="F284" s="253" t="s">
        <v>471</v>
      </c>
      <c r="G284" s="251"/>
      <c r="H284" s="254">
        <v>0.79400000000000004</v>
      </c>
      <c r="I284" s="255"/>
      <c r="J284" s="251"/>
      <c r="K284" s="251"/>
      <c r="L284" s="256"/>
      <c r="M284" s="257"/>
      <c r="N284" s="258"/>
      <c r="O284" s="258"/>
      <c r="P284" s="258"/>
      <c r="Q284" s="258"/>
      <c r="R284" s="258"/>
      <c r="S284" s="258"/>
      <c r="T284" s="25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60" t="s">
        <v>197</v>
      </c>
      <c r="AU284" s="260" t="s">
        <v>83</v>
      </c>
      <c r="AV284" s="13" t="s">
        <v>83</v>
      </c>
      <c r="AW284" s="13" t="s">
        <v>31</v>
      </c>
      <c r="AX284" s="13" t="s">
        <v>74</v>
      </c>
      <c r="AY284" s="260" t="s">
        <v>134</v>
      </c>
    </row>
    <row r="285" s="16" customFormat="1">
      <c r="A285" s="16"/>
      <c r="B285" s="282"/>
      <c r="C285" s="283"/>
      <c r="D285" s="245" t="s">
        <v>197</v>
      </c>
      <c r="E285" s="284" t="s">
        <v>1</v>
      </c>
      <c r="F285" s="285" t="s">
        <v>270</v>
      </c>
      <c r="G285" s="283"/>
      <c r="H285" s="286">
        <v>762.55399999999997</v>
      </c>
      <c r="I285" s="287"/>
      <c r="J285" s="283"/>
      <c r="K285" s="283"/>
      <c r="L285" s="288"/>
      <c r="M285" s="289"/>
      <c r="N285" s="290"/>
      <c r="O285" s="290"/>
      <c r="P285" s="290"/>
      <c r="Q285" s="290"/>
      <c r="R285" s="290"/>
      <c r="S285" s="290"/>
      <c r="T285" s="291"/>
      <c r="U285" s="16"/>
      <c r="V285" s="16"/>
      <c r="W285" s="16"/>
      <c r="X285" s="16"/>
      <c r="Y285" s="16"/>
      <c r="Z285" s="16"/>
      <c r="AA285" s="16"/>
      <c r="AB285" s="16"/>
      <c r="AC285" s="16"/>
      <c r="AD285" s="16"/>
      <c r="AE285" s="16"/>
      <c r="AT285" s="292" t="s">
        <v>197</v>
      </c>
      <c r="AU285" s="292" t="s">
        <v>83</v>
      </c>
      <c r="AV285" s="16" t="s">
        <v>148</v>
      </c>
      <c r="AW285" s="16" t="s">
        <v>31</v>
      </c>
      <c r="AX285" s="16" t="s">
        <v>81</v>
      </c>
      <c r="AY285" s="292" t="s">
        <v>134</v>
      </c>
    </row>
    <row r="286" s="2" customFormat="1" ht="24.15" customHeight="1">
      <c r="A286" s="39"/>
      <c r="B286" s="40"/>
      <c r="C286" s="220" t="s">
        <v>472</v>
      </c>
      <c r="D286" s="220" t="s">
        <v>135</v>
      </c>
      <c r="E286" s="221" t="s">
        <v>473</v>
      </c>
      <c r="F286" s="222" t="s">
        <v>474</v>
      </c>
      <c r="G286" s="223" t="s">
        <v>210</v>
      </c>
      <c r="H286" s="224">
        <v>6862.9859999999999</v>
      </c>
      <c r="I286" s="225"/>
      <c r="J286" s="226">
        <f>ROUND(I286*H286,2)</f>
        <v>0</v>
      </c>
      <c r="K286" s="222" t="s">
        <v>193</v>
      </c>
      <c r="L286" s="45"/>
      <c r="M286" s="227" t="s">
        <v>1</v>
      </c>
      <c r="N286" s="228" t="s">
        <v>39</v>
      </c>
      <c r="O286" s="92"/>
      <c r="P286" s="229">
        <f>O286*H286</f>
        <v>0</v>
      </c>
      <c r="Q286" s="229">
        <v>0</v>
      </c>
      <c r="R286" s="229">
        <f>Q286*H286</f>
        <v>0</v>
      </c>
      <c r="S286" s="229">
        <v>0</v>
      </c>
      <c r="T286" s="230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1" t="s">
        <v>148</v>
      </c>
      <c r="AT286" s="231" t="s">
        <v>135</v>
      </c>
      <c r="AU286" s="231" t="s">
        <v>83</v>
      </c>
      <c r="AY286" s="18" t="s">
        <v>134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8" t="s">
        <v>81</v>
      </c>
      <c r="BK286" s="232">
        <f>ROUND(I286*H286,2)</f>
        <v>0</v>
      </c>
      <c r="BL286" s="18" t="s">
        <v>148</v>
      </c>
      <c r="BM286" s="231" t="s">
        <v>475</v>
      </c>
    </row>
    <row r="287" s="13" customFormat="1">
      <c r="A287" s="13"/>
      <c r="B287" s="250"/>
      <c r="C287" s="251"/>
      <c r="D287" s="245" t="s">
        <v>197</v>
      </c>
      <c r="E287" s="252" t="s">
        <v>1</v>
      </c>
      <c r="F287" s="253" t="s">
        <v>476</v>
      </c>
      <c r="G287" s="251"/>
      <c r="H287" s="254">
        <v>6862.9859999999999</v>
      </c>
      <c r="I287" s="255"/>
      <c r="J287" s="251"/>
      <c r="K287" s="251"/>
      <c r="L287" s="256"/>
      <c r="M287" s="257"/>
      <c r="N287" s="258"/>
      <c r="O287" s="258"/>
      <c r="P287" s="258"/>
      <c r="Q287" s="258"/>
      <c r="R287" s="258"/>
      <c r="S287" s="258"/>
      <c r="T287" s="25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60" t="s">
        <v>197</v>
      </c>
      <c r="AU287" s="260" t="s">
        <v>83</v>
      </c>
      <c r="AV287" s="13" t="s">
        <v>83</v>
      </c>
      <c r="AW287" s="13" t="s">
        <v>31</v>
      </c>
      <c r="AX287" s="13" t="s">
        <v>81</v>
      </c>
      <c r="AY287" s="260" t="s">
        <v>134</v>
      </c>
    </row>
    <row r="288" s="2" customFormat="1" ht="44.25" customHeight="1">
      <c r="A288" s="39"/>
      <c r="B288" s="40"/>
      <c r="C288" s="220" t="s">
        <v>477</v>
      </c>
      <c r="D288" s="220" t="s">
        <v>135</v>
      </c>
      <c r="E288" s="221" t="s">
        <v>478</v>
      </c>
      <c r="F288" s="222" t="s">
        <v>479</v>
      </c>
      <c r="G288" s="223" t="s">
        <v>210</v>
      </c>
      <c r="H288" s="224">
        <v>761.75999999999999</v>
      </c>
      <c r="I288" s="225"/>
      <c r="J288" s="226">
        <f>ROUND(I288*H288,2)</f>
        <v>0</v>
      </c>
      <c r="K288" s="222" t="s">
        <v>193</v>
      </c>
      <c r="L288" s="45"/>
      <c r="M288" s="227" t="s">
        <v>1</v>
      </c>
      <c r="N288" s="228" t="s">
        <v>39</v>
      </c>
      <c r="O288" s="92"/>
      <c r="P288" s="229">
        <f>O288*H288</f>
        <v>0</v>
      </c>
      <c r="Q288" s="229">
        <v>0</v>
      </c>
      <c r="R288" s="229">
        <f>Q288*H288</f>
        <v>0</v>
      </c>
      <c r="S288" s="229">
        <v>0</v>
      </c>
      <c r="T288" s="230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1" t="s">
        <v>148</v>
      </c>
      <c r="AT288" s="231" t="s">
        <v>135</v>
      </c>
      <c r="AU288" s="231" t="s">
        <v>83</v>
      </c>
      <c r="AY288" s="18" t="s">
        <v>134</v>
      </c>
      <c r="BE288" s="232">
        <f>IF(N288="základní",J288,0)</f>
        <v>0</v>
      </c>
      <c r="BF288" s="232">
        <f>IF(N288="snížená",J288,0)</f>
        <v>0</v>
      </c>
      <c r="BG288" s="232">
        <f>IF(N288="zákl. přenesená",J288,0)</f>
        <v>0</v>
      </c>
      <c r="BH288" s="232">
        <f>IF(N288="sníž. přenesená",J288,0)</f>
        <v>0</v>
      </c>
      <c r="BI288" s="232">
        <f>IF(N288="nulová",J288,0)</f>
        <v>0</v>
      </c>
      <c r="BJ288" s="18" t="s">
        <v>81</v>
      </c>
      <c r="BK288" s="232">
        <f>ROUND(I288*H288,2)</f>
        <v>0</v>
      </c>
      <c r="BL288" s="18" t="s">
        <v>148</v>
      </c>
      <c r="BM288" s="231" t="s">
        <v>480</v>
      </c>
    </row>
    <row r="289" s="13" customFormat="1">
      <c r="A289" s="13"/>
      <c r="B289" s="250"/>
      <c r="C289" s="251"/>
      <c r="D289" s="245" t="s">
        <v>197</v>
      </c>
      <c r="E289" s="252" t="s">
        <v>1</v>
      </c>
      <c r="F289" s="253" t="s">
        <v>470</v>
      </c>
      <c r="G289" s="251"/>
      <c r="H289" s="254">
        <v>761.75999999999999</v>
      </c>
      <c r="I289" s="255"/>
      <c r="J289" s="251"/>
      <c r="K289" s="251"/>
      <c r="L289" s="256"/>
      <c r="M289" s="257"/>
      <c r="N289" s="258"/>
      <c r="O289" s="258"/>
      <c r="P289" s="258"/>
      <c r="Q289" s="258"/>
      <c r="R289" s="258"/>
      <c r="S289" s="258"/>
      <c r="T289" s="25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60" t="s">
        <v>197</v>
      </c>
      <c r="AU289" s="260" t="s">
        <v>83</v>
      </c>
      <c r="AV289" s="13" t="s">
        <v>83</v>
      </c>
      <c r="AW289" s="13" t="s">
        <v>31</v>
      </c>
      <c r="AX289" s="13" t="s">
        <v>81</v>
      </c>
      <c r="AY289" s="260" t="s">
        <v>134</v>
      </c>
    </row>
    <row r="290" s="2" customFormat="1" ht="44.25" customHeight="1">
      <c r="A290" s="39"/>
      <c r="B290" s="40"/>
      <c r="C290" s="220" t="s">
        <v>481</v>
      </c>
      <c r="D290" s="220" t="s">
        <v>135</v>
      </c>
      <c r="E290" s="221" t="s">
        <v>482</v>
      </c>
      <c r="F290" s="222" t="s">
        <v>483</v>
      </c>
      <c r="G290" s="223" t="s">
        <v>210</v>
      </c>
      <c r="H290" s="224">
        <v>0.79400000000000004</v>
      </c>
      <c r="I290" s="225"/>
      <c r="J290" s="226">
        <f>ROUND(I290*H290,2)</f>
        <v>0</v>
      </c>
      <c r="K290" s="222" t="s">
        <v>193</v>
      </c>
      <c r="L290" s="45"/>
      <c r="M290" s="227" t="s">
        <v>1</v>
      </c>
      <c r="N290" s="228" t="s">
        <v>39</v>
      </c>
      <c r="O290" s="92"/>
      <c r="P290" s="229">
        <f>O290*H290</f>
        <v>0</v>
      </c>
      <c r="Q290" s="229">
        <v>0</v>
      </c>
      <c r="R290" s="229">
        <f>Q290*H290</f>
        <v>0</v>
      </c>
      <c r="S290" s="229">
        <v>0</v>
      </c>
      <c r="T290" s="230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1" t="s">
        <v>148</v>
      </c>
      <c r="AT290" s="231" t="s">
        <v>135</v>
      </c>
      <c r="AU290" s="231" t="s">
        <v>83</v>
      </c>
      <c r="AY290" s="18" t="s">
        <v>134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18" t="s">
        <v>81</v>
      </c>
      <c r="BK290" s="232">
        <f>ROUND(I290*H290,2)</f>
        <v>0</v>
      </c>
      <c r="BL290" s="18" t="s">
        <v>148</v>
      </c>
      <c r="BM290" s="231" t="s">
        <v>484</v>
      </c>
    </row>
    <row r="291" s="13" customFormat="1">
      <c r="A291" s="13"/>
      <c r="B291" s="250"/>
      <c r="C291" s="251"/>
      <c r="D291" s="245" t="s">
        <v>197</v>
      </c>
      <c r="E291" s="252" t="s">
        <v>1</v>
      </c>
      <c r="F291" s="253" t="s">
        <v>471</v>
      </c>
      <c r="G291" s="251"/>
      <c r="H291" s="254">
        <v>0.79400000000000004</v>
      </c>
      <c r="I291" s="255"/>
      <c r="J291" s="251"/>
      <c r="K291" s="251"/>
      <c r="L291" s="256"/>
      <c r="M291" s="257"/>
      <c r="N291" s="258"/>
      <c r="O291" s="258"/>
      <c r="P291" s="258"/>
      <c r="Q291" s="258"/>
      <c r="R291" s="258"/>
      <c r="S291" s="258"/>
      <c r="T291" s="259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60" t="s">
        <v>197</v>
      </c>
      <c r="AU291" s="260" t="s">
        <v>83</v>
      </c>
      <c r="AV291" s="13" t="s">
        <v>83</v>
      </c>
      <c r="AW291" s="13" t="s">
        <v>31</v>
      </c>
      <c r="AX291" s="13" t="s">
        <v>81</v>
      </c>
      <c r="AY291" s="260" t="s">
        <v>134</v>
      </c>
    </row>
    <row r="292" s="11" customFormat="1" ht="22.8" customHeight="1">
      <c r="A292" s="11"/>
      <c r="B292" s="206"/>
      <c r="C292" s="207"/>
      <c r="D292" s="208" t="s">
        <v>73</v>
      </c>
      <c r="E292" s="243" t="s">
        <v>485</v>
      </c>
      <c r="F292" s="243" t="s">
        <v>486</v>
      </c>
      <c r="G292" s="207"/>
      <c r="H292" s="207"/>
      <c r="I292" s="210"/>
      <c r="J292" s="244">
        <f>BK292</f>
        <v>0</v>
      </c>
      <c r="K292" s="207"/>
      <c r="L292" s="212"/>
      <c r="M292" s="213"/>
      <c r="N292" s="214"/>
      <c r="O292" s="214"/>
      <c r="P292" s="215">
        <f>P293</f>
        <v>0</v>
      </c>
      <c r="Q292" s="214"/>
      <c r="R292" s="215">
        <f>R293</f>
        <v>0</v>
      </c>
      <c r="S292" s="214"/>
      <c r="T292" s="216">
        <f>T293</f>
        <v>0</v>
      </c>
      <c r="U292" s="11"/>
      <c r="V292" s="11"/>
      <c r="W292" s="11"/>
      <c r="X292" s="11"/>
      <c r="Y292" s="11"/>
      <c r="Z292" s="11"/>
      <c r="AA292" s="11"/>
      <c r="AB292" s="11"/>
      <c r="AC292" s="11"/>
      <c r="AD292" s="11"/>
      <c r="AE292" s="11"/>
      <c r="AR292" s="217" t="s">
        <v>81</v>
      </c>
      <c r="AT292" s="218" t="s">
        <v>73</v>
      </c>
      <c r="AU292" s="218" t="s">
        <v>81</v>
      </c>
      <c r="AY292" s="217" t="s">
        <v>134</v>
      </c>
      <c r="BK292" s="219">
        <f>BK293</f>
        <v>0</v>
      </c>
    </row>
    <row r="293" s="2" customFormat="1" ht="33" customHeight="1">
      <c r="A293" s="39"/>
      <c r="B293" s="40"/>
      <c r="C293" s="220" t="s">
        <v>487</v>
      </c>
      <c r="D293" s="220" t="s">
        <v>135</v>
      </c>
      <c r="E293" s="221" t="s">
        <v>488</v>
      </c>
      <c r="F293" s="222" t="s">
        <v>489</v>
      </c>
      <c r="G293" s="223" t="s">
        <v>210</v>
      </c>
      <c r="H293" s="224">
        <v>97.650999999999996</v>
      </c>
      <c r="I293" s="225"/>
      <c r="J293" s="226">
        <f>ROUND(I293*H293,2)</f>
        <v>0</v>
      </c>
      <c r="K293" s="222" t="s">
        <v>193</v>
      </c>
      <c r="L293" s="45"/>
      <c r="M293" s="233" t="s">
        <v>1</v>
      </c>
      <c r="N293" s="234" t="s">
        <v>39</v>
      </c>
      <c r="O293" s="235"/>
      <c r="P293" s="236">
        <f>O293*H293</f>
        <v>0</v>
      </c>
      <c r="Q293" s="236">
        <v>0</v>
      </c>
      <c r="R293" s="236">
        <f>Q293*H293</f>
        <v>0</v>
      </c>
      <c r="S293" s="236">
        <v>0</v>
      </c>
      <c r="T293" s="237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1" t="s">
        <v>148</v>
      </c>
      <c r="AT293" s="231" t="s">
        <v>135</v>
      </c>
      <c r="AU293" s="231" t="s">
        <v>83</v>
      </c>
      <c r="AY293" s="18" t="s">
        <v>134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8" t="s">
        <v>81</v>
      </c>
      <c r="BK293" s="232">
        <f>ROUND(I293*H293,2)</f>
        <v>0</v>
      </c>
      <c r="BL293" s="18" t="s">
        <v>148</v>
      </c>
      <c r="BM293" s="231" t="s">
        <v>490</v>
      </c>
    </row>
    <row r="294" s="2" customFormat="1" ht="6.96" customHeight="1">
      <c r="A294" s="39"/>
      <c r="B294" s="67"/>
      <c r="C294" s="68"/>
      <c r="D294" s="68"/>
      <c r="E294" s="68"/>
      <c r="F294" s="68"/>
      <c r="G294" s="68"/>
      <c r="H294" s="68"/>
      <c r="I294" s="68"/>
      <c r="J294" s="68"/>
      <c r="K294" s="68"/>
      <c r="L294" s="45"/>
      <c r="M294" s="39"/>
      <c r="O294" s="39"/>
      <c r="P294" s="39"/>
      <c r="Q294" s="39"/>
      <c r="R294" s="39"/>
      <c r="S294" s="39"/>
      <c r="T294" s="39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</row>
  </sheetData>
  <sheetProtection sheet="1" autoFilter="0" formatColumns="0" formatRows="0" objects="1" scenarios="1" spinCount="100000" saltValue="rm+DYYLF/PszcjJeqNnbhX9w0mpsExeoVTMV1uuDnz1A5ClHWyw0qUNaIoMjpn48zw3gCzMeLdUtcrX7aaxOtg==" hashValue="PQhmuzOkScROH58tDmoKgMXHm/5Mk/9NZr3RTD6TbtqvwHyYH1z/W3oznDRmIBXZOAYxQ07i6YzXgtt/W/wLww==" algorithmName="SHA-512" password="CC35"/>
  <autoFilter ref="C126:K29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83</v>
      </c>
    </row>
    <row r="4" s="1" customFormat="1" ht="24.96" customHeight="1">
      <c r="B4" s="21"/>
      <c r="D4" s="149" t="s">
        <v>107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Realizace polní cesty HC1, k.ú. Rozehnaly, Hradišťko II</v>
      </c>
      <c r="F7" s="151"/>
      <c r="G7" s="151"/>
      <c r="H7" s="151"/>
      <c r="L7" s="21"/>
    </row>
    <row r="8" s="1" customFormat="1" ht="12" customHeight="1">
      <c r="B8" s="21"/>
      <c r="D8" s="151" t="s">
        <v>108</v>
      </c>
      <c r="L8" s="21"/>
    </row>
    <row r="9" s="2" customFormat="1" ht="16.5" customHeight="1">
      <c r="A9" s="39"/>
      <c r="B9" s="45"/>
      <c r="C9" s="39"/>
      <c r="D9" s="39"/>
      <c r="E9" s="152" t="s">
        <v>225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110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491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2. 9. 2022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tr">
        <f>IF('Rekapitulace stavby'!AN10="","",'Rekapitulace stavby'!AN10)</f>
        <v/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tr">
        <f>IF('Rekapitulace stavby'!E11="","",'Rekapitulace stavby'!E11)</f>
        <v xml:space="preserve"> </v>
      </c>
      <c r="F17" s="39"/>
      <c r="G17" s="39"/>
      <c r="H17" s="39"/>
      <c r="I17" s="151" t="s">
        <v>27</v>
      </c>
      <c r="J17" s="142" t="str">
        <f>IF('Rekapitulace stavby'!AN11="","",'Rekapitulace stavby'!AN11)</f>
        <v/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tr">
        <f>IF('Rekapitulace stavby'!AN16="","",'Rekapitulace stavby'!AN16)</f>
        <v/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tr">
        <f>IF('Rekapitulace stavby'!E17="","",'Rekapitulace stavby'!E17)</f>
        <v xml:space="preserve"> </v>
      </c>
      <c r="F23" s="39"/>
      <c r="G23" s="39"/>
      <c r="H23" s="39"/>
      <c r="I23" s="151" t="s">
        <v>27</v>
      </c>
      <c r="J23" s="142" t="str">
        <f>IF('Rekapitulace stavby'!AN17="","",'Rekapitulace stavby'!AN17)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32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 xml:space="preserve"> 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33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34</v>
      </c>
      <c r="E32" s="39"/>
      <c r="F32" s="39"/>
      <c r="G32" s="39"/>
      <c r="H32" s="39"/>
      <c r="I32" s="39"/>
      <c r="J32" s="161">
        <f>ROUND(J127,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36</v>
      </c>
      <c r="G34" s="39"/>
      <c r="H34" s="39"/>
      <c r="I34" s="162" t="s">
        <v>35</v>
      </c>
      <c r="J34" s="162" t="s">
        <v>37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38</v>
      </c>
      <c r="E35" s="151" t="s">
        <v>39</v>
      </c>
      <c r="F35" s="164">
        <f>ROUND((SUM(BE127:BE249)),  2)</f>
        <v>0</v>
      </c>
      <c r="G35" s="39"/>
      <c r="H35" s="39"/>
      <c r="I35" s="165">
        <v>0.20999999999999999</v>
      </c>
      <c r="J35" s="164">
        <f>ROUND(((SUM(BE127:BE249))*I35),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40</v>
      </c>
      <c r="F36" s="164">
        <f>ROUND((SUM(BF127:BF249)),  2)</f>
        <v>0</v>
      </c>
      <c r="G36" s="39"/>
      <c r="H36" s="39"/>
      <c r="I36" s="165">
        <v>0.14999999999999999</v>
      </c>
      <c r="J36" s="164">
        <f>ROUND(((SUM(BF127:BF249))*I36),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41</v>
      </c>
      <c r="F37" s="164">
        <f>ROUND((SUM(BG127:BG249)),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42</v>
      </c>
      <c r="F38" s="164">
        <f>ROUND((SUM(BH127:BH249)),  2)</f>
        <v>0</v>
      </c>
      <c r="G38" s="39"/>
      <c r="H38" s="39"/>
      <c r="I38" s="165">
        <v>0.14999999999999999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43</v>
      </c>
      <c r="F39" s="164">
        <f>ROUND((SUM(BI127:BI249)),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44</v>
      </c>
      <c r="E41" s="168"/>
      <c r="F41" s="168"/>
      <c r="G41" s="169" t="s">
        <v>45</v>
      </c>
      <c r="H41" s="170" t="s">
        <v>46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47</v>
      </c>
      <c r="E50" s="174"/>
      <c r="F50" s="174"/>
      <c r="G50" s="173" t="s">
        <v>48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49</v>
      </c>
      <c r="E61" s="176"/>
      <c r="F61" s="177" t="s">
        <v>50</v>
      </c>
      <c r="G61" s="175" t="s">
        <v>49</v>
      </c>
      <c r="H61" s="176"/>
      <c r="I61" s="176"/>
      <c r="J61" s="178" t="s">
        <v>50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51</v>
      </c>
      <c r="E65" s="179"/>
      <c r="F65" s="179"/>
      <c r="G65" s="173" t="s">
        <v>52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49</v>
      </c>
      <c r="E76" s="176"/>
      <c r="F76" s="177" t="s">
        <v>50</v>
      </c>
      <c r="G76" s="175" t="s">
        <v>49</v>
      </c>
      <c r="H76" s="176"/>
      <c r="I76" s="176"/>
      <c r="J76" s="178" t="s">
        <v>50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Realizace polní cesty HC1, k.ú. Rozehnaly, Hradišťko II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108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225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110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SO 101.2 - Polní cesta HC1 v k.ú. Hradišťko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>k.ú. Rozehnaly, Hradišťko II</v>
      </c>
      <c r="G91" s="41"/>
      <c r="H91" s="41"/>
      <c r="I91" s="33" t="s">
        <v>22</v>
      </c>
      <c r="J91" s="80" t="str">
        <f>IF(J14="","",J14)</f>
        <v>2. 9. 2022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 xml:space="preserve"> </v>
      </c>
      <c r="G93" s="41"/>
      <c r="H93" s="41"/>
      <c r="I93" s="33" t="s">
        <v>30</v>
      </c>
      <c r="J93" s="37" t="str">
        <f>E23</f>
        <v xml:space="preserve"> 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32</v>
      </c>
      <c r="J94" s="37" t="str">
        <f>E26</f>
        <v xml:space="preserve"> 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113</v>
      </c>
      <c r="D96" s="186"/>
      <c r="E96" s="186"/>
      <c r="F96" s="186"/>
      <c r="G96" s="186"/>
      <c r="H96" s="186"/>
      <c r="I96" s="186"/>
      <c r="J96" s="187" t="s">
        <v>114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115</v>
      </c>
      <c r="D98" s="41"/>
      <c r="E98" s="41"/>
      <c r="F98" s="41"/>
      <c r="G98" s="41"/>
      <c r="H98" s="41"/>
      <c r="I98" s="41"/>
      <c r="J98" s="111">
        <f>J127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116</v>
      </c>
    </row>
    <row r="99" s="9" customFormat="1" ht="24.96" customHeight="1">
      <c r="A99" s="9"/>
      <c r="B99" s="189"/>
      <c r="C99" s="190"/>
      <c r="D99" s="191" t="s">
        <v>184</v>
      </c>
      <c r="E99" s="192"/>
      <c r="F99" s="192"/>
      <c r="G99" s="192"/>
      <c r="H99" s="192"/>
      <c r="I99" s="192"/>
      <c r="J99" s="193">
        <f>J128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2" customFormat="1" ht="19.92" customHeight="1">
      <c r="A100" s="12"/>
      <c r="B100" s="238"/>
      <c r="C100" s="134"/>
      <c r="D100" s="239" t="s">
        <v>227</v>
      </c>
      <c r="E100" s="240"/>
      <c r="F100" s="240"/>
      <c r="G100" s="240"/>
      <c r="H100" s="240"/>
      <c r="I100" s="240"/>
      <c r="J100" s="241">
        <f>J129</f>
        <v>0</v>
      </c>
      <c r="K100" s="134"/>
      <c r="L100" s="24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38"/>
      <c r="C101" s="134"/>
      <c r="D101" s="239" t="s">
        <v>228</v>
      </c>
      <c r="E101" s="240"/>
      <c r="F101" s="240"/>
      <c r="G101" s="240"/>
      <c r="H101" s="240"/>
      <c r="I101" s="240"/>
      <c r="J101" s="241">
        <f>J173</f>
        <v>0</v>
      </c>
      <c r="K101" s="134"/>
      <c r="L101" s="24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9.92" customHeight="1">
      <c r="A102" s="12"/>
      <c r="B102" s="238"/>
      <c r="C102" s="134"/>
      <c r="D102" s="239" t="s">
        <v>229</v>
      </c>
      <c r="E102" s="240"/>
      <c r="F102" s="240"/>
      <c r="G102" s="240"/>
      <c r="H102" s="240"/>
      <c r="I102" s="240"/>
      <c r="J102" s="241">
        <f>J185</f>
        <v>0</v>
      </c>
      <c r="K102" s="134"/>
      <c r="L102" s="24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12" customFormat="1" ht="19.92" customHeight="1">
      <c r="A103" s="12"/>
      <c r="B103" s="238"/>
      <c r="C103" s="134"/>
      <c r="D103" s="239" t="s">
        <v>185</v>
      </c>
      <c r="E103" s="240"/>
      <c r="F103" s="240"/>
      <c r="G103" s="240"/>
      <c r="H103" s="240"/>
      <c r="I103" s="240"/>
      <c r="J103" s="241">
        <f>J229</f>
        <v>0</v>
      </c>
      <c r="K103" s="134"/>
      <c r="L103" s="24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="12" customFormat="1" ht="19.92" customHeight="1">
      <c r="A104" s="12"/>
      <c r="B104" s="238"/>
      <c r="C104" s="134"/>
      <c r="D104" s="239" t="s">
        <v>186</v>
      </c>
      <c r="E104" s="240"/>
      <c r="F104" s="240"/>
      <c r="G104" s="240"/>
      <c r="H104" s="240"/>
      <c r="I104" s="240"/>
      <c r="J104" s="241">
        <f>J237</f>
        <v>0</v>
      </c>
      <c r="K104" s="134"/>
      <c r="L104" s="24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</row>
    <row r="105" s="12" customFormat="1" ht="19.92" customHeight="1">
      <c r="A105" s="12"/>
      <c r="B105" s="238"/>
      <c r="C105" s="134"/>
      <c r="D105" s="239" t="s">
        <v>230</v>
      </c>
      <c r="E105" s="240"/>
      <c r="F105" s="240"/>
      <c r="G105" s="240"/>
      <c r="H105" s="240"/>
      <c r="I105" s="240"/>
      <c r="J105" s="241">
        <f>J248</f>
        <v>0</v>
      </c>
      <c r="K105" s="134"/>
      <c r="L105" s="24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118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84" t="str">
        <f>E7</f>
        <v>Realizace polní cesty HC1, k.ú. Rozehnaly, Hradišťko II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1" customFormat="1" ht="12" customHeight="1">
      <c r="B116" s="22"/>
      <c r="C116" s="33" t="s">
        <v>108</v>
      </c>
      <c r="D116" s="23"/>
      <c r="E116" s="23"/>
      <c r="F116" s="23"/>
      <c r="G116" s="23"/>
      <c r="H116" s="23"/>
      <c r="I116" s="23"/>
      <c r="J116" s="23"/>
      <c r="K116" s="23"/>
      <c r="L116" s="21"/>
    </row>
    <row r="117" s="2" customFormat="1" ht="16.5" customHeight="1">
      <c r="A117" s="39"/>
      <c r="B117" s="40"/>
      <c r="C117" s="41"/>
      <c r="D117" s="41"/>
      <c r="E117" s="184" t="s">
        <v>225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110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77" t="str">
        <f>E11</f>
        <v>SO 101.2 - Polní cesta HC1 v k.ú. Hradišťko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F14</f>
        <v>k.ú. Rozehnaly, Hradišťko II</v>
      </c>
      <c r="G121" s="41"/>
      <c r="H121" s="41"/>
      <c r="I121" s="33" t="s">
        <v>22</v>
      </c>
      <c r="J121" s="80" t="str">
        <f>IF(J14="","",J14)</f>
        <v>2. 9. 2022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24</v>
      </c>
      <c r="D123" s="41"/>
      <c r="E123" s="41"/>
      <c r="F123" s="28" t="str">
        <f>E17</f>
        <v xml:space="preserve"> </v>
      </c>
      <c r="G123" s="41"/>
      <c r="H123" s="41"/>
      <c r="I123" s="33" t="s">
        <v>30</v>
      </c>
      <c r="J123" s="37" t="str">
        <f>E23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28</v>
      </c>
      <c r="D124" s="41"/>
      <c r="E124" s="41"/>
      <c r="F124" s="28" t="str">
        <f>IF(E20="","",E20)</f>
        <v>Vyplň údaj</v>
      </c>
      <c r="G124" s="41"/>
      <c r="H124" s="41"/>
      <c r="I124" s="33" t="s">
        <v>32</v>
      </c>
      <c r="J124" s="37" t="str">
        <f>E26</f>
        <v xml:space="preserve"> 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0" customFormat="1" ht="29.28" customHeight="1">
      <c r="A126" s="195"/>
      <c r="B126" s="196"/>
      <c r="C126" s="197" t="s">
        <v>119</v>
      </c>
      <c r="D126" s="198" t="s">
        <v>59</v>
      </c>
      <c r="E126" s="198" t="s">
        <v>55</v>
      </c>
      <c r="F126" s="198" t="s">
        <v>56</v>
      </c>
      <c r="G126" s="198" t="s">
        <v>120</v>
      </c>
      <c r="H126" s="198" t="s">
        <v>121</v>
      </c>
      <c r="I126" s="198" t="s">
        <v>122</v>
      </c>
      <c r="J126" s="198" t="s">
        <v>114</v>
      </c>
      <c r="K126" s="199" t="s">
        <v>123</v>
      </c>
      <c r="L126" s="200"/>
      <c r="M126" s="101" t="s">
        <v>1</v>
      </c>
      <c r="N126" s="102" t="s">
        <v>38</v>
      </c>
      <c r="O126" s="102" t="s">
        <v>124</v>
      </c>
      <c r="P126" s="102" t="s">
        <v>125</v>
      </c>
      <c r="Q126" s="102" t="s">
        <v>126</v>
      </c>
      <c r="R126" s="102" t="s">
        <v>127</v>
      </c>
      <c r="S126" s="102" t="s">
        <v>128</v>
      </c>
      <c r="T126" s="103" t="s">
        <v>129</v>
      </c>
      <c r="U126" s="195"/>
      <c r="V126" s="195"/>
      <c r="W126" s="195"/>
      <c r="X126" s="195"/>
      <c r="Y126" s="195"/>
      <c r="Z126" s="195"/>
      <c r="AA126" s="195"/>
      <c r="AB126" s="195"/>
      <c r="AC126" s="195"/>
      <c r="AD126" s="195"/>
      <c r="AE126" s="195"/>
    </row>
    <row r="127" s="2" customFormat="1" ht="22.8" customHeight="1">
      <c r="A127" s="39"/>
      <c r="B127" s="40"/>
      <c r="C127" s="108" t="s">
        <v>130</v>
      </c>
      <c r="D127" s="41"/>
      <c r="E127" s="41"/>
      <c r="F127" s="41"/>
      <c r="G127" s="41"/>
      <c r="H127" s="41"/>
      <c r="I127" s="41"/>
      <c r="J127" s="201">
        <f>BK127</f>
        <v>0</v>
      </c>
      <c r="K127" s="41"/>
      <c r="L127" s="45"/>
      <c r="M127" s="104"/>
      <c r="N127" s="202"/>
      <c r="O127" s="105"/>
      <c r="P127" s="203">
        <f>P128</f>
        <v>0</v>
      </c>
      <c r="Q127" s="105"/>
      <c r="R127" s="203">
        <f>R128</f>
        <v>171.71188060000003</v>
      </c>
      <c r="S127" s="105"/>
      <c r="T127" s="204">
        <f>T128</f>
        <v>92.138000000000005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73</v>
      </c>
      <c r="AU127" s="18" t="s">
        <v>116</v>
      </c>
      <c r="BK127" s="205">
        <f>BK128</f>
        <v>0</v>
      </c>
    </row>
    <row r="128" s="11" customFormat="1" ht="25.92" customHeight="1">
      <c r="A128" s="11"/>
      <c r="B128" s="206"/>
      <c r="C128" s="207"/>
      <c r="D128" s="208" t="s">
        <v>73</v>
      </c>
      <c r="E128" s="209" t="s">
        <v>187</v>
      </c>
      <c r="F128" s="209" t="s">
        <v>188</v>
      </c>
      <c r="G128" s="207"/>
      <c r="H128" s="207"/>
      <c r="I128" s="210"/>
      <c r="J128" s="211">
        <f>BK128</f>
        <v>0</v>
      </c>
      <c r="K128" s="207"/>
      <c r="L128" s="212"/>
      <c r="M128" s="213"/>
      <c r="N128" s="214"/>
      <c r="O128" s="214"/>
      <c r="P128" s="215">
        <f>P129+P173+P185+P229+P237+P248</f>
        <v>0</v>
      </c>
      <c r="Q128" s="214"/>
      <c r="R128" s="215">
        <f>R129+R173+R185+R229+R237+R248</f>
        <v>171.71188060000003</v>
      </c>
      <c r="S128" s="214"/>
      <c r="T128" s="216">
        <f>T129+T173+T185+T229+T237+T248</f>
        <v>92.138000000000005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17" t="s">
        <v>81</v>
      </c>
      <c r="AT128" s="218" t="s">
        <v>73</v>
      </c>
      <c r="AU128" s="218" t="s">
        <v>74</v>
      </c>
      <c r="AY128" s="217" t="s">
        <v>134</v>
      </c>
      <c r="BK128" s="219">
        <f>BK129+BK173+BK185+BK229+BK237+BK248</f>
        <v>0</v>
      </c>
    </row>
    <row r="129" s="11" customFormat="1" ht="22.8" customHeight="1">
      <c r="A129" s="11"/>
      <c r="B129" s="206"/>
      <c r="C129" s="207"/>
      <c r="D129" s="208" t="s">
        <v>73</v>
      </c>
      <c r="E129" s="243" t="s">
        <v>81</v>
      </c>
      <c r="F129" s="243" t="s">
        <v>231</v>
      </c>
      <c r="G129" s="207"/>
      <c r="H129" s="207"/>
      <c r="I129" s="210"/>
      <c r="J129" s="244">
        <f>BK129</f>
        <v>0</v>
      </c>
      <c r="K129" s="207"/>
      <c r="L129" s="212"/>
      <c r="M129" s="213"/>
      <c r="N129" s="214"/>
      <c r="O129" s="214"/>
      <c r="P129" s="215">
        <f>SUM(P130:P172)</f>
        <v>0</v>
      </c>
      <c r="Q129" s="214"/>
      <c r="R129" s="215">
        <f>SUM(R130:R172)</f>
        <v>1.5000000000000002E-05</v>
      </c>
      <c r="S129" s="214"/>
      <c r="T129" s="216">
        <f>SUM(T130:T172)</f>
        <v>92.138000000000005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17" t="s">
        <v>81</v>
      </c>
      <c r="AT129" s="218" t="s">
        <v>73</v>
      </c>
      <c r="AU129" s="218" t="s">
        <v>81</v>
      </c>
      <c r="AY129" s="217" t="s">
        <v>134</v>
      </c>
      <c r="BK129" s="219">
        <f>SUM(BK130:BK172)</f>
        <v>0</v>
      </c>
    </row>
    <row r="130" s="2" customFormat="1" ht="24.15" customHeight="1">
      <c r="A130" s="39"/>
      <c r="B130" s="40"/>
      <c r="C130" s="220" t="s">
        <v>81</v>
      </c>
      <c r="D130" s="220" t="s">
        <v>135</v>
      </c>
      <c r="E130" s="221" t="s">
        <v>492</v>
      </c>
      <c r="F130" s="222" t="s">
        <v>493</v>
      </c>
      <c r="G130" s="223" t="s">
        <v>243</v>
      </c>
      <c r="H130" s="224">
        <v>20</v>
      </c>
      <c r="I130" s="225"/>
      <c r="J130" s="226">
        <f>ROUND(I130*H130,2)</f>
        <v>0</v>
      </c>
      <c r="K130" s="222" t="s">
        <v>1</v>
      </c>
      <c r="L130" s="45"/>
      <c r="M130" s="227" t="s">
        <v>1</v>
      </c>
      <c r="N130" s="228" t="s">
        <v>39</v>
      </c>
      <c r="O130" s="92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1" t="s">
        <v>148</v>
      </c>
      <c r="AT130" s="231" t="s">
        <v>135</v>
      </c>
      <c r="AU130" s="231" t="s">
        <v>83</v>
      </c>
      <c r="AY130" s="18" t="s">
        <v>134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8" t="s">
        <v>81</v>
      </c>
      <c r="BK130" s="232">
        <f>ROUND(I130*H130,2)</f>
        <v>0</v>
      </c>
      <c r="BL130" s="18" t="s">
        <v>148</v>
      </c>
      <c r="BM130" s="231" t="s">
        <v>494</v>
      </c>
    </row>
    <row r="131" s="2" customFormat="1">
      <c r="A131" s="39"/>
      <c r="B131" s="40"/>
      <c r="C131" s="41"/>
      <c r="D131" s="245" t="s">
        <v>195</v>
      </c>
      <c r="E131" s="41"/>
      <c r="F131" s="246" t="s">
        <v>235</v>
      </c>
      <c r="G131" s="41"/>
      <c r="H131" s="41"/>
      <c r="I131" s="247"/>
      <c r="J131" s="41"/>
      <c r="K131" s="41"/>
      <c r="L131" s="45"/>
      <c r="M131" s="248"/>
      <c r="N131" s="249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195</v>
      </c>
      <c r="AU131" s="18" t="s">
        <v>83</v>
      </c>
    </row>
    <row r="132" s="13" customFormat="1">
      <c r="A132" s="13"/>
      <c r="B132" s="250"/>
      <c r="C132" s="251"/>
      <c r="D132" s="245" t="s">
        <v>197</v>
      </c>
      <c r="E132" s="252" t="s">
        <v>1</v>
      </c>
      <c r="F132" s="253" t="s">
        <v>495</v>
      </c>
      <c r="G132" s="251"/>
      <c r="H132" s="254">
        <v>20</v>
      </c>
      <c r="I132" s="255"/>
      <c r="J132" s="251"/>
      <c r="K132" s="251"/>
      <c r="L132" s="256"/>
      <c r="M132" s="257"/>
      <c r="N132" s="258"/>
      <c r="O132" s="258"/>
      <c r="P132" s="258"/>
      <c r="Q132" s="258"/>
      <c r="R132" s="258"/>
      <c r="S132" s="258"/>
      <c r="T132" s="259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60" t="s">
        <v>197</v>
      </c>
      <c r="AU132" s="260" t="s">
        <v>83</v>
      </c>
      <c r="AV132" s="13" t="s">
        <v>83</v>
      </c>
      <c r="AW132" s="13" t="s">
        <v>31</v>
      </c>
      <c r="AX132" s="13" t="s">
        <v>81</v>
      </c>
      <c r="AY132" s="260" t="s">
        <v>134</v>
      </c>
    </row>
    <row r="133" s="2" customFormat="1" ht="24.15" customHeight="1">
      <c r="A133" s="39"/>
      <c r="B133" s="40"/>
      <c r="C133" s="220" t="s">
        <v>83</v>
      </c>
      <c r="D133" s="220" t="s">
        <v>135</v>
      </c>
      <c r="E133" s="221" t="s">
        <v>241</v>
      </c>
      <c r="F133" s="222" t="s">
        <v>242</v>
      </c>
      <c r="G133" s="223" t="s">
        <v>243</v>
      </c>
      <c r="H133" s="224">
        <v>100</v>
      </c>
      <c r="I133" s="225"/>
      <c r="J133" s="226">
        <f>ROUND(I133*H133,2)</f>
        <v>0</v>
      </c>
      <c r="K133" s="222" t="s">
        <v>193</v>
      </c>
      <c r="L133" s="45"/>
      <c r="M133" s="227" t="s">
        <v>1</v>
      </c>
      <c r="N133" s="228" t="s">
        <v>39</v>
      </c>
      <c r="O133" s="92"/>
      <c r="P133" s="229">
        <f>O133*H133</f>
        <v>0</v>
      </c>
      <c r="Q133" s="229">
        <v>0</v>
      </c>
      <c r="R133" s="229">
        <f>Q133*H133</f>
        <v>0</v>
      </c>
      <c r="S133" s="229">
        <v>0.17000000000000001</v>
      </c>
      <c r="T133" s="230">
        <f>S133*H133</f>
        <v>17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1" t="s">
        <v>148</v>
      </c>
      <c r="AT133" s="231" t="s">
        <v>135</v>
      </c>
      <c r="AU133" s="231" t="s">
        <v>83</v>
      </c>
      <c r="AY133" s="18" t="s">
        <v>134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8" t="s">
        <v>81</v>
      </c>
      <c r="BK133" s="232">
        <f>ROUND(I133*H133,2)</f>
        <v>0</v>
      </c>
      <c r="BL133" s="18" t="s">
        <v>148</v>
      </c>
      <c r="BM133" s="231" t="s">
        <v>496</v>
      </c>
    </row>
    <row r="134" s="2" customFormat="1">
      <c r="A134" s="39"/>
      <c r="B134" s="40"/>
      <c r="C134" s="41"/>
      <c r="D134" s="245" t="s">
        <v>195</v>
      </c>
      <c r="E134" s="41"/>
      <c r="F134" s="246" t="s">
        <v>245</v>
      </c>
      <c r="G134" s="41"/>
      <c r="H134" s="41"/>
      <c r="I134" s="247"/>
      <c r="J134" s="41"/>
      <c r="K134" s="41"/>
      <c r="L134" s="45"/>
      <c r="M134" s="248"/>
      <c r="N134" s="249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195</v>
      </c>
      <c r="AU134" s="18" t="s">
        <v>83</v>
      </c>
    </row>
    <row r="135" s="13" customFormat="1">
      <c r="A135" s="13"/>
      <c r="B135" s="250"/>
      <c r="C135" s="251"/>
      <c r="D135" s="245" t="s">
        <v>197</v>
      </c>
      <c r="E135" s="252" t="s">
        <v>1</v>
      </c>
      <c r="F135" s="253" t="s">
        <v>497</v>
      </c>
      <c r="G135" s="251"/>
      <c r="H135" s="254">
        <v>100</v>
      </c>
      <c r="I135" s="255"/>
      <c r="J135" s="251"/>
      <c r="K135" s="251"/>
      <c r="L135" s="256"/>
      <c r="M135" s="257"/>
      <c r="N135" s="258"/>
      <c r="O135" s="258"/>
      <c r="P135" s="258"/>
      <c r="Q135" s="258"/>
      <c r="R135" s="258"/>
      <c r="S135" s="258"/>
      <c r="T135" s="25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0" t="s">
        <v>197</v>
      </c>
      <c r="AU135" s="260" t="s">
        <v>83</v>
      </c>
      <c r="AV135" s="13" t="s">
        <v>83</v>
      </c>
      <c r="AW135" s="13" t="s">
        <v>31</v>
      </c>
      <c r="AX135" s="13" t="s">
        <v>81</v>
      </c>
      <c r="AY135" s="260" t="s">
        <v>134</v>
      </c>
    </row>
    <row r="136" s="2" customFormat="1" ht="24.15" customHeight="1">
      <c r="A136" s="39"/>
      <c r="B136" s="40"/>
      <c r="C136" s="220" t="s">
        <v>144</v>
      </c>
      <c r="D136" s="220" t="s">
        <v>135</v>
      </c>
      <c r="E136" s="221" t="s">
        <v>247</v>
      </c>
      <c r="F136" s="222" t="s">
        <v>248</v>
      </c>
      <c r="G136" s="223" t="s">
        <v>243</v>
      </c>
      <c r="H136" s="224">
        <v>100</v>
      </c>
      <c r="I136" s="225"/>
      <c r="J136" s="226">
        <f>ROUND(I136*H136,2)</f>
        <v>0</v>
      </c>
      <c r="K136" s="222" t="s">
        <v>193</v>
      </c>
      <c r="L136" s="45"/>
      <c r="M136" s="227" t="s">
        <v>1</v>
      </c>
      <c r="N136" s="228" t="s">
        <v>39</v>
      </c>
      <c r="O136" s="92"/>
      <c r="P136" s="229">
        <f>O136*H136</f>
        <v>0</v>
      </c>
      <c r="Q136" s="229">
        <v>0</v>
      </c>
      <c r="R136" s="229">
        <f>Q136*H136</f>
        <v>0</v>
      </c>
      <c r="S136" s="229">
        <v>0.75</v>
      </c>
      <c r="T136" s="230">
        <f>S136*H136</f>
        <v>75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1" t="s">
        <v>148</v>
      </c>
      <c r="AT136" s="231" t="s">
        <v>135</v>
      </c>
      <c r="AU136" s="231" t="s">
        <v>83</v>
      </c>
      <c r="AY136" s="18" t="s">
        <v>134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8" t="s">
        <v>81</v>
      </c>
      <c r="BK136" s="232">
        <f>ROUND(I136*H136,2)</f>
        <v>0</v>
      </c>
      <c r="BL136" s="18" t="s">
        <v>148</v>
      </c>
      <c r="BM136" s="231" t="s">
        <v>498</v>
      </c>
    </row>
    <row r="137" s="2" customFormat="1">
      <c r="A137" s="39"/>
      <c r="B137" s="40"/>
      <c r="C137" s="41"/>
      <c r="D137" s="245" t="s">
        <v>195</v>
      </c>
      <c r="E137" s="41"/>
      <c r="F137" s="246" t="s">
        <v>245</v>
      </c>
      <c r="G137" s="41"/>
      <c r="H137" s="41"/>
      <c r="I137" s="247"/>
      <c r="J137" s="41"/>
      <c r="K137" s="41"/>
      <c r="L137" s="45"/>
      <c r="M137" s="248"/>
      <c r="N137" s="249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195</v>
      </c>
      <c r="AU137" s="18" t="s">
        <v>83</v>
      </c>
    </row>
    <row r="138" s="13" customFormat="1">
      <c r="A138" s="13"/>
      <c r="B138" s="250"/>
      <c r="C138" s="251"/>
      <c r="D138" s="245" t="s">
        <v>197</v>
      </c>
      <c r="E138" s="252" t="s">
        <v>1</v>
      </c>
      <c r="F138" s="253" t="s">
        <v>499</v>
      </c>
      <c r="G138" s="251"/>
      <c r="H138" s="254">
        <v>100</v>
      </c>
      <c r="I138" s="255"/>
      <c r="J138" s="251"/>
      <c r="K138" s="251"/>
      <c r="L138" s="256"/>
      <c r="M138" s="257"/>
      <c r="N138" s="258"/>
      <c r="O138" s="258"/>
      <c r="P138" s="258"/>
      <c r="Q138" s="258"/>
      <c r="R138" s="258"/>
      <c r="S138" s="258"/>
      <c r="T138" s="25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0" t="s">
        <v>197</v>
      </c>
      <c r="AU138" s="260" t="s">
        <v>83</v>
      </c>
      <c r="AV138" s="13" t="s">
        <v>83</v>
      </c>
      <c r="AW138" s="13" t="s">
        <v>31</v>
      </c>
      <c r="AX138" s="13" t="s">
        <v>81</v>
      </c>
      <c r="AY138" s="260" t="s">
        <v>134</v>
      </c>
    </row>
    <row r="139" s="2" customFormat="1" ht="24.15" customHeight="1">
      <c r="A139" s="39"/>
      <c r="B139" s="40"/>
      <c r="C139" s="220" t="s">
        <v>148</v>
      </c>
      <c r="D139" s="220" t="s">
        <v>135</v>
      </c>
      <c r="E139" s="221" t="s">
        <v>251</v>
      </c>
      <c r="F139" s="222" t="s">
        <v>252</v>
      </c>
      <c r="G139" s="223" t="s">
        <v>243</v>
      </c>
      <c r="H139" s="224">
        <v>1.5</v>
      </c>
      <c r="I139" s="225"/>
      <c r="J139" s="226">
        <f>ROUND(I139*H139,2)</f>
        <v>0</v>
      </c>
      <c r="K139" s="222" t="s">
        <v>193</v>
      </c>
      <c r="L139" s="45"/>
      <c r="M139" s="227" t="s">
        <v>1</v>
      </c>
      <c r="N139" s="228" t="s">
        <v>39</v>
      </c>
      <c r="O139" s="92"/>
      <c r="P139" s="229">
        <f>O139*H139</f>
        <v>0</v>
      </c>
      <c r="Q139" s="229">
        <v>1.0000000000000001E-05</v>
      </c>
      <c r="R139" s="229">
        <f>Q139*H139</f>
        <v>1.5000000000000002E-05</v>
      </c>
      <c r="S139" s="229">
        <v>0.091999999999999998</v>
      </c>
      <c r="T139" s="230">
        <f>S139*H139</f>
        <v>0.13800000000000001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1" t="s">
        <v>148</v>
      </c>
      <c r="AT139" s="231" t="s">
        <v>135</v>
      </c>
      <c r="AU139" s="231" t="s">
        <v>83</v>
      </c>
      <c r="AY139" s="18" t="s">
        <v>134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8" t="s">
        <v>81</v>
      </c>
      <c r="BK139" s="232">
        <f>ROUND(I139*H139,2)</f>
        <v>0</v>
      </c>
      <c r="BL139" s="18" t="s">
        <v>148</v>
      </c>
      <c r="BM139" s="231" t="s">
        <v>500</v>
      </c>
    </row>
    <row r="140" s="13" customFormat="1">
      <c r="A140" s="13"/>
      <c r="B140" s="250"/>
      <c r="C140" s="251"/>
      <c r="D140" s="245" t="s">
        <v>197</v>
      </c>
      <c r="E140" s="252" t="s">
        <v>1</v>
      </c>
      <c r="F140" s="253" t="s">
        <v>501</v>
      </c>
      <c r="G140" s="251"/>
      <c r="H140" s="254">
        <v>1.5</v>
      </c>
      <c r="I140" s="255"/>
      <c r="J140" s="251"/>
      <c r="K140" s="251"/>
      <c r="L140" s="256"/>
      <c r="M140" s="257"/>
      <c r="N140" s="258"/>
      <c r="O140" s="258"/>
      <c r="P140" s="258"/>
      <c r="Q140" s="258"/>
      <c r="R140" s="258"/>
      <c r="S140" s="258"/>
      <c r="T140" s="25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60" t="s">
        <v>197</v>
      </c>
      <c r="AU140" s="260" t="s">
        <v>83</v>
      </c>
      <c r="AV140" s="13" t="s">
        <v>83</v>
      </c>
      <c r="AW140" s="13" t="s">
        <v>31</v>
      </c>
      <c r="AX140" s="13" t="s">
        <v>81</v>
      </c>
      <c r="AY140" s="260" t="s">
        <v>134</v>
      </c>
    </row>
    <row r="141" s="2" customFormat="1" ht="33" customHeight="1">
      <c r="A141" s="39"/>
      <c r="B141" s="40"/>
      <c r="C141" s="220" t="s">
        <v>133</v>
      </c>
      <c r="D141" s="220" t="s">
        <v>135</v>
      </c>
      <c r="E141" s="221" t="s">
        <v>263</v>
      </c>
      <c r="F141" s="222" t="s">
        <v>264</v>
      </c>
      <c r="G141" s="223" t="s">
        <v>192</v>
      </c>
      <c r="H141" s="224">
        <v>275.10000000000002</v>
      </c>
      <c r="I141" s="225"/>
      <c r="J141" s="226">
        <f>ROUND(I141*H141,2)</f>
        <v>0</v>
      </c>
      <c r="K141" s="222" t="s">
        <v>193</v>
      </c>
      <c r="L141" s="45"/>
      <c r="M141" s="227" t="s">
        <v>1</v>
      </c>
      <c r="N141" s="228" t="s">
        <v>39</v>
      </c>
      <c r="O141" s="92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1" t="s">
        <v>148</v>
      </c>
      <c r="AT141" s="231" t="s">
        <v>135</v>
      </c>
      <c r="AU141" s="231" t="s">
        <v>83</v>
      </c>
      <c r="AY141" s="18" t="s">
        <v>134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8" t="s">
        <v>81</v>
      </c>
      <c r="BK141" s="232">
        <f>ROUND(I141*H141,2)</f>
        <v>0</v>
      </c>
      <c r="BL141" s="18" t="s">
        <v>148</v>
      </c>
      <c r="BM141" s="231" t="s">
        <v>502</v>
      </c>
    </row>
    <row r="142" s="2" customFormat="1">
      <c r="A142" s="39"/>
      <c r="B142" s="40"/>
      <c r="C142" s="41"/>
      <c r="D142" s="245" t="s">
        <v>195</v>
      </c>
      <c r="E142" s="41"/>
      <c r="F142" s="246" t="s">
        <v>245</v>
      </c>
      <c r="G142" s="41"/>
      <c r="H142" s="41"/>
      <c r="I142" s="247"/>
      <c r="J142" s="41"/>
      <c r="K142" s="41"/>
      <c r="L142" s="45"/>
      <c r="M142" s="248"/>
      <c r="N142" s="249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195</v>
      </c>
      <c r="AU142" s="18" t="s">
        <v>83</v>
      </c>
    </row>
    <row r="143" s="14" customFormat="1">
      <c r="A143" s="14"/>
      <c r="B143" s="261"/>
      <c r="C143" s="262"/>
      <c r="D143" s="245" t="s">
        <v>197</v>
      </c>
      <c r="E143" s="263" t="s">
        <v>1</v>
      </c>
      <c r="F143" s="264" t="s">
        <v>503</v>
      </c>
      <c r="G143" s="262"/>
      <c r="H143" s="263" t="s">
        <v>1</v>
      </c>
      <c r="I143" s="265"/>
      <c r="J143" s="262"/>
      <c r="K143" s="262"/>
      <c r="L143" s="266"/>
      <c r="M143" s="267"/>
      <c r="N143" s="268"/>
      <c r="O143" s="268"/>
      <c r="P143" s="268"/>
      <c r="Q143" s="268"/>
      <c r="R143" s="268"/>
      <c r="S143" s="268"/>
      <c r="T143" s="26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0" t="s">
        <v>197</v>
      </c>
      <c r="AU143" s="270" t="s">
        <v>83</v>
      </c>
      <c r="AV143" s="14" t="s">
        <v>81</v>
      </c>
      <c r="AW143" s="14" t="s">
        <v>31</v>
      </c>
      <c r="AX143" s="14" t="s">
        <v>74</v>
      </c>
      <c r="AY143" s="270" t="s">
        <v>134</v>
      </c>
    </row>
    <row r="144" s="13" customFormat="1">
      <c r="A144" s="13"/>
      <c r="B144" s="250"/>
      <c r="C144" s="251"/>
      <c r="D144" s="245" t="s">
        <v>197</v>
      </c>
      <c r="E144" s="252" t="s">
        <v>1</v>
      </c>
      <c r="F144" s="253" t="s">
        <v>504</v>
      </c>
      <c r="G144" s="251"/>
      <c r="H144" s="254">
        <v>215.09999999999999</v>
      </c>
      <c r="I144" s="255"/>
      <c r="J144" s="251"/>
      <c r="K144" s="251"/>
      <c r="L144" s="256"/>
      <c r="M144" s="257"/>
      <c r="N144" s="258"/>
      <c r="O144" s="258"/>
      <c r="P144" s="258"/>
      <c r="Q144" s="258"/>
      <c r="R144" s="258"/>
      <c r="S144" s="258"/>
      <c r="T144" s="25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0" t="s">
        <v>197</v>
      </c>
      <c r="AU144" s="260" t="s">
        <v>83</v>
      </c>
      <c r="AV144" s="13" t="s">
        <v>83</v>
      </c>
      <c r="AW144" s="13" t="s">
        <v>31</v>
      </c>
      <c r="AX144" s="13" t="s">
        <v>74</v>
      </c>
      <c r="AY144" s="260" t="s">
        <v>134</v>
      </c>
    </row>
    <row r="145" s="15" customFormat="1">
      <c r="A145" s="15"/>
      <c r="B145" s="271"/>
      <c r="C145" s="272"/>
      <c r="D145" s="245" t="s">
        <v>197</v>
      </c>
      <c r="E145" s="273" t="s">
        <v>1</v>
      </c>
      <c r="F145" s="274" t="s">
        <v>267</v>
      </c>
      <c r="G145" s="272"/>
      <c r="H145" s="275">
        <v>215.09999999999999</v>
      </c>
      <c r="I145" s="276"/>
      <c r="J145" s="272"/>
      <c r="K145" s="272"/>
      <c r="L145" s="277"/>
      <c r="M145" s="278"/>
      <c r="N145" s="279"/>
      <c r="O145" s="279"/>
      <c r="P145" s="279"/>
      <c r="Q145" s="279"/>
      <c r="R145" s="279"/>
      <c r="S145" s="279"/>
      <c r="T145" s="280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81" t="s">
        <v>197</v>
      </c>
      <c r="AU145" s="281" t="s">
        <v>83</v>
      </c>
      <c r="AV145" s="15" t="s">
        <v>144</v>
      </c>
      <c r="AW145" s="15" t="s">
        <v>31</v>
      </c>
      <c r="AX145" s="15" t="s">
        <v>74</v>
      </c>
      <c r="AY145" s="281" t="s">
        <v>134</v>
      </c>
    </row>
    <row r="146" s="13" customFormat="1">
      <c r="A146" s="13"/>
      <c r="B146" s="250"/>
      <c r="C146" s="251"/>
      <c r="D146" s="245" t="s">
        <v>197</v>
      </c>
      <c r="E146" s="252" t="s">
        <v>1</v>
      </c>
      <c r="F146" s="253" t="s">
        <v>505</v>
      </c>
      <c r="G146" s="251"/>
      <c r="H146" s="254">
        <v>10</v>
      </c>
      <c r="I146" s="255"/>
      <c r="J146" s="251"/>
      <c r="K146" s="251"/>
      <c r="L146" s="256"/>
      <c r="M146" s="257"/>
      <c r="N146" s="258"/>
      <c r="O146" s="258"/>
      <c r="P146" s="258"/>
      <c r="Q146" s="258"/>
      <c r="R146" s="258"/>
      <c r="S146" s="258"/>
      <c r="T146" s="25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60" t="s">
        <v>197</v>
      </c>
      <c r="AU146" s="260" t="s">
        <v>83</v>
      </c>
      <c r="AV146" s="13" t="s">
        <v>83</v>
      </c>
      <c r="AW146" s="13" t="s">
        <v>31</v>
      </c>
      <c r="AX146" s="13" t="s">
        <v>74</v>
      </c>
      <c r="AY146" s="260" t="s">
        <v>134</v>
      </c>
    </row>
    <row r="147" s="13" customFormat="1">
      <c r="A147" s="13"/>
      <c r="B147" s="250"/>
      <c r="C147" s="251"/>
      <c r="D147" s="245" t="s">
        <v>197</v>
      </c>
      <c r="E147" s="252" t="s">
        <v>1</v>
      </c>
      <c r="F147" s="253" t="s">
        <v>506</v>
      </c>
      <c r="G147" s="251"/>
      <c r="H147" s="254">
        <v>50</v>
      </c>
      <c r="I147" s="255"/>
      <c r="J147" s="251"/>
      <c r="K147" s="251"/>
      <c r="L147" s="256"/>
      <c r="M147" s="257"/>
      <c r="N147" s="258"/>
      <c r="O147" s="258"/>
      <c r="P147" s="258"/>
      <c r="Q147" s="258"/>
      <c r="R147" s="258"/>
      <c r="S147" s="258"/>
      <c r="T147" s="25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0" t="s">
        <v>197</v>
      </c>
      <c r="AU147" s="260" t="s">
        <v>83</v>
      </c>
      <c r="AV147" s="13" t="s">
        <v>83</v>
      </c>
      <c r="AW147" s="13" t="s">
        <v>31</v>
      </c>
      <c r="AX147" s="13" t="s">
        <v>74</v>
      </c>
      <c r="AY147" s="260" t="s">
        <v>134</v>
      </c>
    </row>
    <row r="148" s="16" customFormat="1">
      <c r="A148" s="16"/>
      <c r="B148" s="282"/>
      <c r="C148" s="283"/>
      <c r="D148" s="245" t="s">
        <v>197</v>
      </c>
      <c r="E148" s="284" t="s">
        <v>1</v>
      </c>
      <c r="F148" s="285" t="s">
        <v>270</v>
      </c>
      <c r="G148" s="283"/>
      <c r="H148" s="286">
        <v>275.10000000000002</v>
      </c>
      <c r="I148" s="287"/>
      <c r="J148" s="283"/>
      <c r="K148" s="283"/>
      <c r="L148" s="288"/>
      <c r="M148" s="289"/>
      <c r="N148" s="290"/>
      <c r="O148" s="290"/>
      <c r="P148" s="290"/>
      <c r="Q148" s="290"/>
      <c r="R148" s="290"/>
      <c r="S148" s="290"/>
      <c r="T148" s="291"/>
      <c r="U148" s="16"/>
      <c r="V148" s="16"/>
      <c r="W148" s="16"/>
      <c r="X148" s="16"/>
      <c r="Y148" s="16"/>
      <c r="Z148" s="16"/>
      <c r="AA148" s="16"/>
      <c r="AB148" s="16"/>
      <c r="AC148" s="16"/>
      <c r="AD148" s="16"/>
      <c r="AE148" s="16"/>
      <c r="AT148" s="292" t="s">
        <v>197</v>
      </c>
      <c r="AU148" s="292" t="s">
        <v>83</v>
      </c>
      <c r="AV148" s="16" t="s">
        <v>148</v>
      </c>
      <c r="AW148" s="16" t="s">
        <v>31</v>
      </c>
      <c r="AX148" s="16" t="s">
        <v>81</v>
      </c>
      <c r="AY148" s="292" t="s">
        <v>134</v>
      </c>
    </row>
    <row r="149" s="2" customFormat="1" ht="33" customHeight="1">
      <c r="A149" s="39"/>
      <c r="B149" s="40"/>
      <c r="C149" s="220" t="s">
        <v>155</v>
      </c>
      <c r="D149" s="220" t="s">
        <v>135</v>
      </c>
      <c r="E149" s="221" t="s">
        <v>271</v>
      </c>
      <c r="F149" s="222" t="s">
        <v>272</v>
      </c>
      <c r="G149" s="223" t="s">
        <v>192</v>
      </c>
      <c r="H149" s="224">
        <v>4.9800000000000004</v>
      </c>
      <c r="I149" s="225"/>
      <c r="J149" s="226">
        <f>ROUND(I149*H149,2)</f>
        <v>0</v>
      </c>
      <c r="K149" s="222" t="s">
        <v>193</v>
      </c>
      <c r="L149" s="45"/>
      <c r="M149" s="227" t="s">
        <v>1</v>
      </c>
      <c r="N149" s="228" t="s">
        <v>39</v>
      </c>
      <c r="O149" s="92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1" t="s">
        <v>148</v>
      </c>
      <c r="AT149" s="231" t="s">
        <v>135</v>
      </c>
      <c r="AU149" s="231" t="s">
        <v>83</v>
      </c>
      <c r="AY149" s="18" t="s">
        <v>134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8" t="s">
        <v>81</v>
      </c>
      <c r="BK149" s="232">
        <f>ROUND(I149*H149,2)</f>
        <v>0</v>
      </c>
      <c r="BL149" s="18" t="s">
        <v>148</v>
      </c>
      <c r="BM149" s="231" t="s">
        <v>507</v>
      </c>
    </row>
    <row r="150" s="2" customFormat="1">
      <c r="A150" s="39"/>
      <c r="B150" s="40"/>
      <c r="C150" s="41"/>
      <c r="D150" s="245" t="s">
        <v>195</v>
      </c>
      <c r="E150" s="41"/>
      <c r="F150" s="246" t="s">
        <v>245</v>
      </c>
      <c r="G150" s="41"/>
      <c r="H150" s="41"/>
      <c r="I150" s="247"/>
      <c r="J150" s="41"/>
      <c r="K150" s="41"/>
      <c r="L150" s="45"/>
      <c r="M150" s="248"/>
      <c r="N150" s="249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195</v>
      </c>
      <c r="AU150" s="18" t="s">
        <v>83</v>
      </c>
    </row>
    <row r="151" s="13" customFormat="1">
      <c r="A151" s="13"/>
      <c r="B151" s="250"/>
      <c r="C151" s="251"/>
      <c r="D151" s="245" t="s">
        <v>197</v>
      </c>
      <c r="E151" s="252" t="s">
        <v>1</v>
      </c>
      <c r="F151" s="253" t="s">
        <v>508</v>
      </c>
      <c r="G151" s="251"/>
      <c r="H151" s="254">
        <v>3.7200000000000002</v>
      </c>
      <c r="I151" s="255"/>
      <c r="J151" s="251"/>
      <c r="K151" s="251"/>
      <c r="L151" s="256"/>
      <c r="M151" s="257"/>
      <c r="N151" s="258"/>
      <c r="O151" s="258"/>
      <c r="P151" s="258"/>
      <c r="Q151" s="258"/>
      <c r="R151" s="258"/>
      <c r="S151" s="258"/>
      <c r="T151" s="25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60" t="s">
        <v>197</v>
      </c>
      <c r="AU151" s="260" t="s">
        <v>83</v>
      </c>
      <c r="AV151" s="13" t="s">
        <v>83</v>
      </c>
      <c r="AW151" s="13" t="s">
        <v>31</v>
      </c>
      <c r="AX151" s="13" t="s">
        <v>74</v>
      </c>
      <c r="AY151" s="260" t="s">
        <v>134</v>
      </c>
    </row>
    <row r="152" s="13" customFormat="1">
      <c r="A152" s="13"/>
      <c r="B152" s="250"/>
      <c r="C152" s="251"/>
      <c r="D152" s="245" t="s">
        <v>197</v>
      </c>
      <c r="E152" s="252" t="s">
        <v>1</v>
      </c>
      <c r="F152" s="253" t="s">
        <v>509</v>
      </c>
      <c r="G152" s="251"/>
      <c r="H152" s="254">
        <v>1.26</v>
      </c>
      <c r="I152" s="255"/>
      <c r="J152" s="251"/>
      <c r="K152" s="251"/>
      <c r="L152" s="256"/>
      <c r="M152" s="257"/>
      <c r="N152" s="258"/>
      <c r="O152" s="258"/>
      <c r="P152" s="258"/>
      <c r="Q152" s="258"/>
      <c r="R152" s="258"/>
      <c r="S152" s="258"/>
      <c r="T152" s="25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60" t="s">
        <v>197</v>
      </c>
      <c r="AU152" s="260" t="s">
        <v>83</v>
      </c>
      <c r="AV152" s="13" t="s">
        <v>83</v>
      </c>
      <c r="AW152" s="13" t="s">
        <v>31</v>
      </c>
      <c r="AX152" s="13" t="s">
        <v>74</v>
      </c>
      <c r="AY152" s="260" t="s">
        <v>134</v>
      </c>
    </row>
    <row r="153" s="16" customFormat="1">
      <c r="A153" s="16"/>
      <c r="B153" s="282"/>
      <c r="C153" s="283"/>
      <c r="D153" s="245" t="s">
        <v>197</v>
      </c>
      <c r="E153" s="284" t="s">
        <v>1</v>
      </c>
      <c r="F153" s="285" t="s">
        <v>270</v>
      </c>
      <c r="G153" s="283"/>
      <c r="H153" s="286">
        <v>4.9800000000000004</v>
      </c>
      <c r="I153" s="287"/>
      <c r="J153" s="283"/>
      <c r="K153" s="283"/>
      <c r="L153" s="288"/>
      <c r="M153" s="289"/>
      <c r="N153" s="290"/>
      <c r="O153" s="290"/>
      <c r="P153" s="290"/>
      <c r="Q153" s="290"/>
      <c r="R153" s="290"/>
      <c r="S153" s="290"/>
      <c r="T153" s="291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T153" s="292" t="s">
        <v>197</v>
      </c>
      <c r="AU153" s="292" t="s">
        <v>83</v>
      </c>
      <c r="AV153" s="16" t="s">
        <v>148</v>
      </c>
      <c r="AW153" s="16" t="s">
        <v>31</v>
      </c>
      <c r="AX153" s="16" t="s">
        <v>81</v>
      </c>
      <c r="AY153" s="292" t="s">
        <v>134</v>
      </c>
    </row>
    <row r="154" s="2" customFormat="1" ht="37.8" customHeight="1">
      <c r="A154" s="39"/>
      <c r="B154" s="40"/>
      <c r="C154" s="220" t="s">
        <v>160</v>
      </c>
      <c r="D154" s="220" t="s">
        <v>135</v>
      </c>
      <c r="E154" s="221" t="s">
        <v>282</v>
      </c>
      <c r="F154" s="222" t="s">
        <v>283</v>
      </c>
      <c r="G154" s="223" t="s">
        <v>192</v>
      </c>
      <c r="H154" s="224">
        <v>10</v>
      </c>
      <c r="I154" s="225"/>
      <c r="J154" s="226">
        <f>ROUND(I154*H154,2)</f>
        <v>0</v>
      </c>
      <c r="K154" s="222" t="s">
        <v>193</v>
      </c>
      <c r="L154" s="45"/>
      <c r="M154" s="227" t="s">
        <v>1</v>
      </c>
      <c r="N154" s="228" t="s">
        <v>39</v>
      </c>
      <c r="O154" s="92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1" t="s">
        <v>148</v>
      </c>
      <c r="AT154" s="231" t="s">
        <v>135</v>
      </c>
      <c r="AU154" s="231" t="s">
        <v>83</v>
      </c>
      <c r="AY154" s="18" t="s">
        <v>134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8" t="s">
        <v>81</v>
      </c>
      <c r="BK154" s="232">
        <f>ROUND(I154*H154,2)</f>
        <v>0</v>
      </c>
      <c r="BL154" s="18" t="s">
        <v>148</v>
      </c>
      <c r="BM154" s="231" t="s">
        <v>510</v>
      </c>
    </row>
    <row r="155" s="14" customFormat="1">
      <c r="A155" s="14"/>
      <c r="B155" s="261"/>
      <c r="C155" s="262"/>
      <c r="D155" s="245" t="s">
        <v>197</v>
      </c>
      <c r="E155" s="263" t="s">
        <v>1</v>
      </c>
      <c r="F155" s="264" t="s">
        <v>285</v>
      </c>
      <c r="G155" s="262"/>
      <c r="H155" s="263" t="s">
        <v>1</v>
      </c>
      <c r="I155" s="265"/>
      <c r="J155" s="262"/>
      <c r="K155" s="262"/>
      <c r="L155" s="266"/>
      <c r="M155" s="267"/>
      <c r="N155" s="268"/>
      <c r="O155" s="268"/>
      <c r="P155" s="268"/>
      <c r="Q155" s="268"/>
      <c r="R155" s="268"/>
      <c r="S155" s="268"/>
      <c r="T155" s="26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0" t="s">
        <v>197</v>
      </c>
      <c r="AU155" s="270" t="s">
        <v>83</v>
      </c>
      <c r="AV155" s="14" t="s">
        <v>81</v>
      </c>
      <c r="AW155" s="14" t="s">
        <v>31</v>
      </c>
      <c r="AX155" s="14" t="s">
        <v>74</v>
      </c>
      <c r="AY155" s="270" t="s">
        <v>134</v>
      </c>
    </row>
    <row r="156" s="13" customFormat="1">
      <c r="A156" s="13"/>
      <c r="B156" s="250"/>
      <c r="C156" s="251"/>
      <c r="D156" s="245" t="s">
        <v>197</v>
      </c>
      <c r="E156" s="252" t="s">
        <v>1</v>
      </c>
      <c r="F156" s="253" t="s">
        <v>505</v>
      </c>
      <c r="G156" s="251"/>
      <c r="H156" s="254">
        <v>10</v>
      </c>
      <c r="I156" s="255"/>
      <c r="J156" s="251"/>
      <c r="K156" s="251"/>
      <c r="L156" s="256"/>
      <c r="M156" s="257"/>
      <c r="N156" s="258"/>
      <c r="O156" s="258"/>
      <c r="P156" s="258"/>
      <c r="Q156" s="258"/>
      <c r="R156" s="258"/>
      <c r="S156" s="258"/>
      <c r="T156" s="25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60" t="s">
        <v>197</v>
      </c>
      <c r="AU156" s="260" t="s">
        <v>83</v>
      </c>
      <c r="AV156" s="13" t="s">
        <v>83</v>
      </c>
      <c r="AW156" s="13" t="s">
        <v>31</v>
      </c>
      <c r="AX156" s="13" t="s">
        <v>81</v>
      </c>
      <c r="AY156" s="260" t="s">
        <v>134</v>
      </c>
    </row>
    <row r="157" s="2" customFormat="1" ht="37.8" customHeight="1">
      <c r="A157" s="39"/>
      <c r="B157" s="40"/>
      <c r="C157" s="220" t="s">
        <v>164</v>
      </c>
      <c r="D157" s="220" t="s">
        <v>135</v>
      </c>
      <c r="E157" s="221" t="s">
        <v>288</v>
      </c>
      <c r="F157" s="222" t="s">
        <v>289</v>
      </c>
      <c r="G157" s="223" t="s">
        <v>192</v>
      </c>
      <c r="H157" s="224">
        <v>270.07999999999998</v>
      </c>
      <c r="I157" s="225"/>
      <c r="J157" s="226">
        <f>ROUND(I157*H157,2)</f>
        <v>0</v>
      </c>
      <c r="K157" s="222" t="s">
        <v>193</v>
      </c>
      <c r="L157" s="45"/>
      <c r="M157" s="227" t="s">
        <v>1</v>
      </c>
      <c r="N157" s="228" t="s">
        <v>39</v>
      </c>
      <c r="O157" s="92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1" t="s">
        <v>148</v>
      </c>
      <c r="AT157" s="231" t="s">
        <v>135</v>
      </c>
      <c r="AU157" s="231" t="s">
        <v>83</v>
      </c>
      <c r="AY157" s="18" t="s">
        <v>134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8" t="s">
        <v>81</v>
      </c>
      <c r="BK157" s="232">
        <f>ROUND(I157*H157,2)</f>
        <v>0</v>
      </c>
      <c r="BL157" s="18" t="s">
        <v>148</v>
      </c>
      <c r="BM157" s="231" t="s">
        <v>511</v>
      </c>
    </row>
    <row r="158" s="13" customFormat="1">
      <c r="A158" s="13"/>
      <c r="B158" s="250"/>
      <c r="C158" s="251"/>
      <c r="D158" s="245" t="s">
        <v>197</v>
      </c>
      <c r="E158" s="252" t="s">
        <v>1</v>
      </c>
      <c r="F158" s="253" t="s">
        <v>512</v>
      </c>
      <c r="G158" s="251"/>
      <c r="H158" s="254">
        <v>265.10000000000002</v>
      </c>
      <c r="I158" s="255"/>
      <c r="J158" s="251"/>
      <c r="K158" s="251"/>
      <c r="L158" s="256"/>
      <c r="M158" s="257"/>
      <c r="N158" s="258"/>
      <c r="O158" s="258"/>
      <c r="P158" s="258"/>
      <c r="Q158" s="258"/>
      <c r="R158" s="258"/>
      <c r="S158" s="258"/>
      <c r="T158" s="25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60" t="s">
        <v>197</v>
      </c>
      <c r="AU158" s="260" t="s">
        <v>83</v>
      </c>
      <c r="AV158" s="13" t="s">
        <v>83</v>
      </c>
      <c r="AW158" s="13" t="s">
        <v>31</v>
      </c>
      <c r="AX158" s="13" t="s">
        <v>74</v>
      </c>
      <c r="AY158" s="260" t="s">
        <v>134</v>
      </c>
    </row>
    <row r="159" s="13" customFormat="1">
      <c r="A159" s="13"/>
      <c r="B159" s="250"/>
      <c r="C159" s="251"/>
      <c r="D159" s="245" t="s">
        <v>197</v>
      </c>
      <c r="E159" s="252" t="s">
        <v>1</v>
      </c>
      <c r="F159" s="253" t="s">
        <v>513</v>
      </c>
      <c r="G159" s="251"/>
      <c r="H159" s="254">
        <v>4.9800000000000004</v>
      </c>
      <c r="I159" s="255"/>
      <c r="J159" s="251"/>
      <c r="K159" s="251"/>
      <c r="L159" s="256"/>
      <c r="M159" s="257"/>
      <c r="N159" s="258"/>
      <c r="O159" s="258"/>
      <c r="P159" s="258"/>
      <c r="Q159" s="258"/>
      <c r="R159" s="258"/>
      <c r="S159" s="258"/>
      <c r="T159" s="25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0" t="s">
        <v>197</v>
      </c>
      <c r="AU159" s="260" t="s">
        <v>83</v>
      </c>
      <c r="AV159" s="13" t="s">
        <v>83</v>
      </c>
      <c r="AW159" s="13" t="s">
        <v>31</v>
      </c>
      <c r="AX159" s="13" t="s">
        <v>74</v>
      </c>
      <c r="AY159" s="260" t="s">
        <v>134</v>
      </c>
    </row>
    <row r="160" s="16" customFormat="1">
      <c r="A160" s="16"/>
      <c r="B160" s="282"/>
      <c r="C160" s="283"/>
      <c r="D160" s="245" t="s">
        <v>197</v>
      </c>
      <c r="E160" s="284" t="s">
        <v>1</v>
      </c>
      <c r="F160" s="285" t="s">
        <v>270</v>
      </c>
      <c r="G160" s="283"/>
      <c r="H160" s="286">
        <v>270.07999999999998</v>
      </c>
      <c r="I160" s="287"/>
      <c r="J160" s="283"/>
      <c r="K160" s="283"/>
      <c r="L160" s="288"/>
      <c r="M160" s="289"/>
      <c r="N160" s="290"/>
      <c r="O160" s="290"/>
      <c r="P160" s="290"/>
      <c r="Q160" s="290"/>
      <c r="R160" s="290"/>
      <c r="S160" s="290"/>
      <c r="T160" s="291"/>
      <c r="U160" s="16"/>
      <c r="V160" s="16"/>
      <c r="W160" s="16"/>
      <c r="X160" s="16"/>
      <c r="Y160" s="16"/>
      <c r="Z160" s="16"/>
      <c r="AA160" s="16"/>
      <c r="AB160" s="16"/>
      <c r="AC160" s="16"/>
      <c r="AD160" s="16"/>
      <c r="AE160" s="16"/>
      <c r="AT160" s="292" t="s">
        <v>197</v>
      </c>
      <c r="AU160" s="292" t="s">
        <v>83</v>
      </c>
      <c r="AV160" s="16" t="s">
        <v>148</v>
      </c>
      <c r="AW160" s="16" t="s">
        <v>31</v>
      </c>
      <c r="AX160" s="16" t="s">
        <v>81</v>
      </c>
      <c r="AY160" s="292" t="s">
        <v>134</v>
      </c>
    </row>
    <row r="161" s="2" customFormat="1" ht="24.15" customHeight="1">
      <c r="A161" s="39"/>
      <c r="B161" s="40"/>
      <c r="C161" s="220" t="s">
        <v>169</v>
      </c>
      <c r="D161" s="220" t="s">
        <v>135</v>
      </c>
      <c r="E161" s="221" t="s">
        <v>308</v>
      </c>
      <c r="F161" s="222" t="s">
        <v>309</v>
      </c>
      <c r="G161" s="223" t="s">
        <v>210</v>
      </c>
      <c r="H161" s="224">
        <v>486.14400000000001</v>
      </c>
      <c r="I161" s="225"/>
      <c r="J161" s="226">
        <f>ROUND(I161*H161,2)</f>
        <v>0</v>
      </c>
      <c r="K161" s="222" t="s">
        <v>193</v>
      </c>
      <c r="L161" s="45"/>
      <c r="M161" s="227" t="s">
        <v>1</v>
      </c>
      <c r="N161" s="228" t="s">
        <v>39</v>
      </c>
      <c r="O161" s="92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1" t="s">
        <v>148</v>
      </c>
      <c r="AT161" s="231" t="s">
        <v>135</v>
      </c>
      <c r="AU161" s="231" t="s">
        <v>83</v>
      </c>
      <c r="AY161" s="18" t="s">
        <v>134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8" t="s">
        <v>81</v>
      </c>
      <c r="BK161" s="232">
        <f>ROUND(I161*H161,2)</f>
        <v>0</v>
      </c>
      <c r="BL161" s="18" t="s">
        <v>148</v>
      </c>
      <c r="BM161" s="231" t="s">
        <v>514</v>
      </c>
    </row>
    <row r="162" s="13" customFormat="1">
      <c r="A162" s="13"/>
      <c r="B162" s="250"/>
      <c r="C162" s="251"/>
      <c r="D162" s="245" t="s">
        <v>197</v>
      </c>
      <c r="E162" s="252" t="s">
        <v>1</v>
      </c>
      <c r="F162" s="253" t="s">
        <v>515</v>
      </c>
      <c r="G162" s="251"/>
      <c r="H162" s="254">
        <v>486.14400000000001</v>
      </c>
      <c r="I162" s="255"/>
      <c r="J162" s="251"/>
      <c r="K162" s="251"/>
      <c r="L162" s="256"/>
      <c r="M162" s="257"/>
      <c r="N162" s="258"/>
      <c r="O162" s="258"/>
      <c r="P162" s="258"/>
      <c r="Q162" s="258"/>
      <c r="R162" s="258"/>
      <c r="S162" s="258"/>
      <c r="T162" s="25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0" t="s">
        <v>197</v>
      </c>
      <c r="AU162" s="260" t="s">
        <v>83</v>
      </c>
      <c r="AV162" s="13" t="s">
        <v>83</v>
      </c>
      <c r="AW162" s="13" t="s">
        <v>31</v>
      </c>
      <c r="AX162" s="13" t="s">
        <v>81</v>
      </c>
      <c r="AY162" s="260" t="s">
        <v>134</v>
      </c>
    </row>
    <row r="163" s="2" customFormat="1" ht="16.5" customHeight="1">
      <c r="A163" s="39"/>
      <c r="B163" s="40"/>
      <c r="C163" s="220" t="s">
        <v>275</v>
      </c>
      <c r="D163" s="220" t="s">
        <v>135</v>
      </c>
      <c r="E163" s="221" t="s">
        <v>313</v>
      </c>
      <c r="F163" s="222" t="s">
        <v>314</v>
      </c>
      <c r="G163" s="223" t="s">
        <v>192</v>
      </c>
      <c r="H163" s="224">
        <v>280.07999999999998</v>
      </c>
      <c r="I163" s="225"/>
      <c r="J163" s="226">
        <f>ROUND(I163*H163,2)</f>
        <v>0</v>
      </c>
      <c r="K163" s="222" t="s">
        <v>193</v>
      </c>
      <c r="L163" s="45"/>
      <c r="M163" s="227" t="s">
        <v>1</v>
      </c>
      <c r="N163" s="228" t="s">
        <v>39</v>
      </c>
      <c r="O163" s="92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1" t="s">
        <v>148</v>
      </c>
      <c r="AT163" s="231" t="s">
        <v>135</v>
      </c>
      <c r="AU163" s="231" t="s">
        <v>83</v>
      </c>
      <c r="AY163" s="18" t="s">
        <v>134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8" t="s">
        <v>81</v>
      </c>
      <c r="BK163" s="232">
        <f>ROUND(I163*H163,2)</f>
        <v>0</v>
      </c>
      <c r="BL163" s="18" t="s">
        <v>148</v>
      </c>
      <c r="BM163" s="231" t="s">
        <v>516</v>
      </c>
    </row>
    <row r="164" s="13" customFormat="1">
      <c r="A164" s="13"/>
      <c r="B164" s="250"/>
      <c r="C164" s="251"/>
      <c r="D164" s="245" t="s">
        <v>197</v>
      </c>
      <c r="E164" s="252" t="s">
        <v>1</v>
      </c>
      <c r="F164" s="253" t="s">
        <v>517</v>
      </c>
      <c r="G164" s="251"/>
      <c r="H164" s="254">
        <v>280.07999999999998</v>
      </c>
      <c r="I164" s="255"/>
      <c r="J164" s="251"/>
      <c r="K164" s="251"/>
      <c r="L164" s="256"/>
      <c r="M164" s="257"/>
      <c r="N164" s="258"/>
      <c r="O164" s="258"/>
      <c r="P164" s="258"/>
      <c r="Q164" s="258"/>
      <c r="R164" s="258"/>
      <c r="S164" s="258"/>
      <c r="T164" s="25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60" t="s">
        <v>197</v>
      </c>
      <c r="AU164" s="260" t="s">
        <v>83</v>
      </c>
      <c r="AV164" s="13" t="s">
        <v>83</v>
      </c>
      <c r="AW164" s="13" t="s">
        <v>31</v>
      </c>
      <c r="AX164" s="13" t="s">
        <v>81</v>
      </c>
      <c r="AY164" s="260" t="s">
        <v>134</v>
      </c>
    </row>
    <row r="165" s="2" customFormat="1" ht="16.5" customHeight="1">
      <c r="A165" s="39"/>
      <c r="B165" s="40"/>
      <c r="C165" s="220" t="s">
        <v>281</v>
      </c>
      <c r="D165" s="220" t="s">
        <v>135</v>
      </c>
      <c r="E165" s="221" t="s">
        <v>318</v>
      </c>
      <c r="F165" s="222" t="s">
        <v>319</v>
      </c>
      <c r="G165" s="223" t="s">
        <v>167</v>
      </c>
      <c r="H165" s="224">
        <v>2</v>
      </c>
      <c r="I165" s="225"/>
      <c r="J165" s="226">
        <f>ROUND(I165*H165,2)</f>
        <v>0</v>
      </c>
      <c r="K165" s="222" t="s">
        <v>1</v>
      </c>
      <c r="L165" s="45"/>
      <c r="M165" s="227" t="s">
        <v>1</v>
      </c>
      <c r="N165" s="228" t="s">
        <v>39</v>
      </c>
      <c r="O165" s="92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1" t="s">
        <v>148</v>
      </c>
      <c r="AT165" s="231" t="s">
        <v>135</v>
      </c>
      <c r="AU165" s="231" t="s">
        <v>83</v>
      </c>
      <c r="AY165" s="18" t="s">
        <v>134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8" t="s">
        <v>81</v>
      </c>
      <c r="BK165" s="232">
        <f>ROUND(I165*H165,2)</f>
        <v>0</v>
      </c>
      <c r="BL165" s="18" t="s">
        <v>148</v>
      </c>
      <c r="BM165" s="231" t="s">
        <v>518</v>
      </c>
    </row>
    <row r="166" s="2" customFormat="1">
      <c r="A166" s="39"/>
      <c r="B166" s="40"/>
      <c r="C166" s="41"/>
      <c r="D166" s="245" t="s">
        <v>195</v>
      </c>
      <c r="E166" s="41"/>
      <c r="F166" s="246" t="s">
        <v>519</v>
      </c>
      <c r="G166" s="41"/>
      <c r="H166" s="41"/>
      <c r="I166" s="247"/>
      <c r="J166" s="41"/>
      <c r="K166" s="41"/>
      <c r="L166" s="45"/>
      <c r="M166" s="248"/>
      <c r="N166" s="249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195</v>
      </c>
      <c r="AU166" s="18" t="s">
        <v>83</v>
      </c>
    </row>
    <row r="167" s="2" customFormat="1" ht="24.15" customHeight="1">
      <c r="A167" s="39"/>
      <c r="B167" s="40"/>
      <c r="C167" s="220" t="s">
        <v>287</v>
      </c>
      <c r="D167" s="220" t="s">
        <v>135</v>
      </c>
      <c r="E167" s="221" t="s">
        <v>344</v>
      </c>
      <c r="F167" s="222" t="s">
        <v>345</v>
      </c>
      <c r="G167" s="223" t="s">
        <v>243</v>
      </c>
      <c r="H167" s="224">
        <v>151</v>
      </c>
      <c r="I167" s="225"/>
      <c r="J167" s="226">
        <f>ROUND(I167*H167,2)</f>
        <v>0</v>
      </c>
      <c r="K167" s="222" t="s">
        <v>193</v>
      </c>
      <c r="L167" s="45"/>
      <c r="M167" s="227" t="s">
        <v>1</v>
      </c>
      <c r="N167" s="228" t="s">
        <v>39</v>
      </c>
      <c r="O167" s="92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1" t="s">
        <v>148</v>
      </c>
      <c r="AT167" s="231" t="s">
        <v>135</v>
      </c>
      <c r="AU167" s="231" t="s">
        <v>83</v>
      </c>
      <c r="AY167" s="18" t="s">
        <v>134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8" t="s">
        <v>81</v>
      </c>
      <c r="BK167" s="232">
        <f>ROUND(I167*H167,2)</f>
        <v>0</v>
      </c>
      <c r="BL167" s="18" t="s">
        <v>148</v>
      </c>
      <c r="BM167" s="231" t="s">
        <v>520</v>
      </c>
    </row>
    <row r="168" s="2" customFormat="1">
      <c r="A168" s="39"/>
      <c r="B168" s="40"/>
      <c r="C168" s="41"/>
      <c r="D168" s="245" t="s">
        <v>195</v>
      </c>
      <c r="E168" s="41"/>
      <c r="F168" s="246" t="s">
        <v>325</v>
      </c>
      <c r="G168" s="41"/>
      <c r="H168" s="41"/>
      <c r="I168" s="247"/>
      <c r="J168" s="41"/>
      <c r="K168" s="41"/>
      <c r="L168" s="45"/>
      <c r="M168" s="248"/>
      <c r="N168" s="249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195</v>
      </c>
      <c r="AU168" s="18" t="s">
        <v>83</v>
      </c>
    </row>
    <row r="169" s="13" customFormat="1">
      <c r="A169" s="13"/>
      <c r="B169" s="250"/>
      <c r="C169" s="251"/>
      <c r="D169" s="245" t="s">
        <v>197</v>
      </c>
      <c r="E169" s="252" t="s">
        <v>1</v>
      </c>
      <c r="F169" s="253" t="s">
        <v>521</v>
      </c>
      <c r="G169" s="251"/>
      <c r="H169" s="254">
        <v>151</v>
      </c>
      <c r="I169" s="255"/>
      <c r="J169" s="251"/>
      <c r="K169" s="251"/>
      <c r="L169" s="256"/>
      <c r="M169" s="257"/>
      <c r="N169" s="258"/>
      <c r="O169" s="258"/>
      <c r="P169" s="258"/>
      <c r="Q169" s="258"/>
      <c r="R169" s="258"/>
      <c r="S169" s="258"/>
      <c r="T169" s="25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60" t="s">
        <v>197</v>
      </c>
      <c r="AU169" s="260" t="s">
        <v>83</v>
      </c>
      <c r="AV169" s="13" t="s">
        <v>83</v>
      </c>
      <c r="AW169" s="13" t="s">
        <v>31</v>
      </c>
      <c r="AX169" s="13" t="s">
        <v>81</v>
      </c>
      <c r="AY169" s="260" t="s">
        <v>134</v>
      </c>
    </row>
    <row r="170" s="2" customFormat="1" ht="24.15" customHeight="1">
      <c r="A170" s="39"/>
      <c r="B170" s="40"/>
      <c r="C170" s="220" t="s">
        <v>295</v>
      </c>
      <c r="D170" s="220" t="s">
        <v>135</v>
      </c>
      <c r="E170" s="221" t="s">
        <v>522</v>
      </c>
      <c r="F170" s="222" t="s">
        <v>523</v>
      </c>
      <c r="G170" s="223" t="s">
        <v>243</v>
      </c>
      <c r="H170" s="224">
        <v>28</v>
      </c>
      <c r="I170" s="225"/>
      <c r="J170" s="226">
        <f>ROUND(I170*H170,2)</f>
        <v>0</v>
      </c>
      <c r="K170" s="222" t="s">
        <v>193</v>
      </c>
      <c r="L170" s="45"/>
      <c r="M170" s="227" t="s">
        <v>1</v>
      </c>
      <c r="N170" s="228" t="s">
        <v>39</v>
      </c>
      <c r="O170" s="92"/>
      <c r="P170" s="229">
        <f>O170*H170</f>
        <v>0</v>
      </c>
      <c r="Q170" s="229">
        <v>0</v>
      </c>
      <c r="R170" s="229">
        <f>Q170*H170</f>
        <v>0</v>
      </c>
      <c r="S170" s="229">
        <v>0</v>
      </c>
      <c r="T170" s="23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1" t="s">
        <v>148</v>
      </c>
      <c r="AT170" s="231" t="s">
        <v>135</v>
      </c>
      <c r="AU170" s="231" t="s">
        <v>83</v>
      </c>
      <c r="AY170" s="18" t="s">
        <v>134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8" t="s">
        <v>81</v>
      </c>
      <c r="BK170" s="232">
        <f>ROUND(I170*H170,2)</f>
        <v>0</v>
      </c>
      <c r="BL170" s="18" t="s">
        <v>148</v>
      </c>
      <c r="BM170" s="231" t="s">
        <v>524</v>
      </c>
    </row>
    <row r="171" s="2" customFormat="1">
      <c r="A171" s="39"/>
      <c r="B171" s="40"/>
      <c r="C171" s="41"/>
      <c r="D171" s="245" t="s">
        <v>195</v>
      </c>
      <c r="E171" s="41"/>
      <c r="F171" s="246" t="s">
        <v>325</v>
      </c>
      <c r="G171" s="41"/>
      <c r="H171" s="41"/>
      <c r="I171" s="247"/>
      <c r="J171" s="41"/>
      <c r="K171" s="41"/>
      <c r="L171" s="45"/>
      <c r="M171" s="248"/>
      <c r="N171" s="249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195</v>
      </c>
      <c r="AU171" s="18" t="s">
        <v>83</v>
      </c>
    </row>
    <row r="172" s="13" customFormat="1">
      <c r="A172" s="13"/>
      <c r="B172" s="250"/>
      <c r="C172" s="251"/>
      <c r="D172" s="245" t="s">
        <v>197</v>
      </c>
      <c r="E172" s="252" t="s">
        <v>1</v>
      </c>
      <c r="F172" s="253" t="s">
        <v>525</v>
      </c>
      <c r="G172" s="251"/>
      <c r="H172" s="254">
        <v>28</v>
      </c>
      <c r="I172" s="255"/>
      <c r="J172" s="251"/>
      <c r="K172" s="251"/>
      <c r="L172" s="256"/>
      <c r="M172" s="257"/>
      <c r="N172" s="258"/>
      <c r="O172" s="258"/>
      <c r="P172" s="258"/>
      <c r="Q172" s="258"/>
      <c r="R172" s="258"/>
      <c r="S172" s="258"/>
      <c r="T172" s="25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0" t="s">
        <v>197</v>
      </c>
      <c r="AU172" s="260" t="s">
        <v>83</v>
      </c>
      <c r="AV172" s="13" t="s">
        <v>83</v>
      </c>
      <c r="AW172" s="13" t="s">
        <v>31</v>
      </c>
      <c r="AX172" s="13" t="s">
        <v>81</v>
      </c>
      <c r="AY172" s="260" t="s">
        <v>134</v>
      </c>
    </row>
    <row r="173" s="11" customFormat="1" ht="22.8" customHeight="1">
      <c r="A173" s="11"/>
      <c r="B173" s="206"/>
      <c r="C173" s="207"/>
      <c r="D173" s="208" t="s">
        <v>73</v>
      </c>
      <c r="E173" s="243" t="s">
        <v>83</v>
      </c>
      <c r="F173" s="243" t="s">
        <v>348</v>
      </c>
      <c r="G173" s="207"/>
      <c r="H173" s="207"/>
      <c r="I173" s="210"/>
      <c r="J173" s="244">
        <f>BK173</f>
        <v>0</v>
      </c>
      <c r="K173" s="207"/>
      <c r="L173" s="212"/>
      <c r="M173" s="213"/>
      <c r="N173" s="214"/>
      <c r="O173" s="214"/>
      <c r="P173" s="215">
        <f>SUM(P174:P184)</f>
        <v>0</v>
      </c>
      <c r="Q173" s="214"/>
      <c r="R173" s="215">
        <f>SUM(R174:R184)</f>
        <v>7.2086964</v>
      </c>
      <c r="S173" s="214"/>
      <c r="T173" s="216">
        <f>SUM(T174:T184)</f>
        <v>0</v>
      </c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R173" s="217" t="s">
        <v>81</v>
      </c>
      <c r="AT173" s="218" t="s">
        <v>73</v>
      </c>
      <c r="AU173" s="218" t="s">
        <v>81</v>
      </c>
      <c r="AY173" s="217" t="s">
        <v>134</v>
      </c>
      <c r="BK173" s="219">
        <f>SUM(BK174:BK184)</f>
        <v>0</v>
      </c>
    </row>
    <row r="174" s="2" customFormat="1" ht="33" customHeight="1">
      <c r="A174" s="39"/>
      <c r="B174" s="40"/>
      <c r="C174" s="220" t="s">
        <v>301</v>
      </c>
      <c r="D174" s="220" t="s">
        <v>135</v>
      </c>
      <c r="E174" s="221" t="s">
        <v>350</v>
      </c>
      <c r="F174" s="222" t="s">
        <v>351</v>
      </c>
      <c r="G174" s="223" t="s">
        <v>192</v>
      </c>
      <c r="H174" s="224">
        <v>2</v>
      </c>
      <c r="I174" s="225"/>
      <c r="J174" s="226">
        <f>ROUND(I174*H174,2)</f>
        <v>0</v>
      </c>
      <c r="K174" s="222" t="s">
        <v>193</v>
      </c>
      <c r="L174" s="45"/>
      <c r="M174" s="227" t="s">
        <v>1</v>
      </c>
      <c r="N174" s="228" t="s">
        <v>39</v>
      </c>
      <c r="O174" s="92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1" t="s">
        <v>148</v>
      </c>
      <c r="AT174" s="231" t="s">
        <v>135</v>
      </c>
      <c r="AU174" s="231" t="s">
        <v>83</v>
      </c>
      <c r="AY174" s="18" t="s">
        <v>134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8" t="s">
        <v>81</v>
      </c>
      <c r="BK174" s="232">
        <f>ROUND(I174*H174,2)</f>
        <v>0</v>
      </c>
      <c r="BL174" s="18" t="s">
        <v>148</v>
      </c>
      <c r="BM174" s="231" t="s">
        <v>526</v>
      </c>
    </row>
    <row r="175" s="2" customFormat="1">
      <c r="A175" s="39"/>
      <c r="B175" s="40"/>
      <c r="C175" s="41"/>
      <c r="D175" s="245" t="s">
        <v>195</v>
      </c>
      <c r="E175" s="41"/>
      <c r="F175" s="246" t="s">
        <v>325</v>
      </c>
      <c r="G175" s="41"/>
      <c r="H175" s="41"/>
      <c r="I175" s="247"/>
      <c r="J175" s="41"/>
      <c r="K175" s="41"/>
      <c r="L175" s="45"/>
      <c r="M175" s="248"/>
      <c r="N175" s="249"/>
      <c r="O175" s="92"/>
      <c r="P175" s="92"/>
      <c r="Q175" s="92"/>
      <c r="R175" s="92"/>
      <c r="S175" s="92"/>
      <c r="T175" s="93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195</v>
      </c>
      <c r="AU175" s="18" t="s">
        <v>83</v>
      </c>
    </row>
    <row r="176" s="14" customFormat="1">
      <c r="A176" s="14"/>
      <c r="B176" s="261"/>
      <c r="C176" s="262"/>
      <c r="D176" s="245" t="s">
        <v>197</v>
      </c>
      <c r="E176" s="263" t="s">
        <v>1</v>
      </c>
      <c r="F176" s="264" t="s">
        <v>527</v>
      </c>
      <c r="G176" s="262"/>
      <c r="H176" s="263" t="s">
        <v>1</v>
      </c>
      <c r="I176" s="265"/>
      <c r="J176" s="262"/>
      <c r="K176" s="262"/>
      <c r="L176" s="266"/>
      <c r="M176" s="267"/>
      <c r="N176" s="268"/>
      <c r="O176" s="268"/>
      <c r="P176" s="268"/>
      <c r="Q176" s="268"/>
      <c r="R176" s="268"/>
      <c r="S176" s="268"/>
      <c r="T176" s="26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70" t="s">
        <v>197</v>
      </c>
      <c r="AU176" s="270" t="s">
        <v>83</v>
      </c>
      <c r="AV176" s="14" t="s">
        <v>81</v>
      </c>
      <c r="AW176" s="14" t="s">
        <v>31</v>
      </c>
      <c r="AX176" s="14" t="s">
        <v>74</v>
      </c>
      <c r="AY176" s="270" t="s">
        <v>134</v>
      </c>
    </row>
    <row r="177" s="13" customFormat="1">
      <c r="A177" s="13"/>
      <c r="B177" s="250"/>
      <c r="C177" s="251"/>
      <c r="D177" s="245" t="s">
        <v>197</v>
      </c>
      <c r="E177" s="252" t="s">
        <v>1</v>
      </c>
      <c r="F177" s="253" t="s">
        <v>528</v>
      </c>
      <c r="G177" s="251"/>
      <c r="H177" s="254">
        <v>2</v>
      </c>
      <c r="I177" s="255"/>
      <c r="J177" s="251"/>
      <c r="K177" s="251"/>
      <c r="L177" s="256"/>
      <c r="M177" s="257"/>
      <c r="N177" s="258"/>
      <c r="O177" s="258"/>
      <c r="P177" s="258"/>
      <c r="Q177" s="258"/>
      <c r="R177" s="258"/>
      <c r="S177" s="258"/>
      <c r="T177" s="25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60" t="s">
        <v>197</v>
      </c>
      <c r="AU177" s="260" t="s">
        <v>83</v>
      </c>
      <c r="AV177" s="13" t="s">
        <v>83</v>
      </c>
      <c r="AW177" s="13" t="s">
        <v>31</v>
      </c>
      <c r="AX177" s="13" t="s">
        <v>81</v>
      </c>
      <c r="AY177" s="260" t="s">
        <v>134</v>
      </c>
    </row>
    <row r="178" s="2" customFormat="1" ht="37.8" customHeight="1">
      <c r="A178" s="39"/>
      <c r="B178" s="40"/>
      <c r="C178" s="220" t="s">
        <v>8</v>
      </c>
      <c r="D178" s="220" t="s">
        <v>135</v>
      </c>
      <c r="E178" s="221" t="s">
        <v>356</v>
      </c>
      <c r="F178" s="222" t="s">
        <v>357</v>
      </c>
      <c r="G178" s="223" t="s">
        <v>358</v>
      </c>
      <c r="H178" s="224">
        <v>20</v>
      </c>
      <c r="I178" s="225"/>
      <c r="J178" s="226">
        <f>ROUND(I178*H178,2)</f>
        <v>0</v>
      </c>
      <c r="K178" s="222" t="s">
        <v>193</v>
      </c>
      <c r="L178" s="45"/>
      <c r="M178" s="227" t="s">
        <v>1</v>
      </c>
      <c r="N178" s="228" t="s">
        <v>39</v>
      </c>
      <c r="O178" s="92"/>
      <c r="P178" s="229">
        <f>O178*H178</f>
        <v>0</v>
      </c>
      <c r="Q178" s="229">
        <v>0.20469000000000001</v>
      </c>
      <c r="R178" s="229">
        <f>Q178*H178</f>
        <v>4.0937999999999999</v>
      </c>
      <c r="S178" s="229">
        <v>0</v>
      </c>
      <c r="T178" s="23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1" t="s">
        <v>148</v>
      </c>
      <c r="AT178" s="231" t="s">
        <v>135</v>
      </c>
      <c r="AU178" s="231" t="s">
        <v>83</v>
      </c>
      <c r="AY178" s="18" t="s">
        <v>134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18" t="s">
        <v>81</v>
      </c>
      <c r="BK178" s="232">
        <f>ROUND(I178*H178,2)</f>
        <v>0</v>
      </c>
      <c r="BL178" s="18" t="s">
        <v>148</v>
      </c>
      <c r="BM178" s="231" t="s">
        <v>529</v>
      </c>
    </row>
    <row r="179" s="2" customFormat="1">
      <c r="A179" s="39"/>
      <c r="B179" s="40"/>
      <c r="C179" s="41"/>
      <c r="D179" s="245" t="s">
        <v>195</v>
      </c>
      <c r="E179" s="41"/>
      <c r="F179" s="246" t="s">
        <v>325</v>
      </c>
      <c r="G179" s="41"/>
      <c r="H179" s="41"/>
      <c r="I179" s="247"/>
      <c r="J179" s="41"/>
      <c r="K179" s="41"/>
      <c r="L179" s="45"/>
      <c r="M179" s="248"/>
      <c r="N179" s="249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195</v>
      </c>
      <c r="AU179" s="18" t="s">
        <v>83</v>
      </c>
    </row>
    <row r="180" s="14" customFormat="1">
      <c r="A180" s="14"/>
      <c r="B180" s="261"/>
      <c r="C180" s="262"/>
      <c r="D180" s="245" t="s">
        <v>197</v>
      </c>
      <c r="E180" s="263" t="s">
        <v>1</v>
      </c>
      <c r="F180" s="264" t="s">
        <v>527</v>
      </c>
      <c r="G180" s="262"/>
      <c r="H180" s="263" t="s">
        <v>1</v>
      </c>
      <c r="I180" s="265"/>
      <c r="J180" s="262"/>
      <c r="K180" s="262"/>
      <c r="L180" s="266"/>
      <c r="M180" s="267"/>
      <c r="N180" s="268"/>
      <c r="O180" s="268"/>
      <c r="P180" s="268"/>
      <c r="Q180" s="268"/>
      <c r="R180" s="268"/>
      <c r="S180" s="268"/>
      <c r="T180" s="26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70" t="s">
        <v>197</v>
      </c>
      <c r="AU180" s="270" t="s">
        <v>83</v>
      </c>
      <c r="AV180" s="14" t="s">
        <v>81</v>
      </c>
      <c r="AW180" s="14" t="s">
        <v>31</v>
      </c>
      <c r="AX180" s="14" t="s">
        <v>74</v>
      </c>
      <c r="AY180" s="270" t="s">
        <v>134</v>
      </c>
    </row>
    <row r="181" s="13" customFormat="1">
      <c r="A181" s="13"/>
      <c r="B181" s="250"/>
      <c r="C181" s="251"/>
      <c r="D181" s="245" t="s">
        <v>197</v>
      </c>
      <c r="E181" s="252" t="s">
        <v>1</v>
      </c>
      <c r="F181" s="253" t="s">
        <v>333</v>
      </c>
      <c r="G181" s="251"/>
      <c r="H181" s="254">
        <v>20</v>
      </c>
      <c r="I181" s="255"/>
      <c r="J181" s="251"/>
      <c r="K181" s="251"/>
      <c r="L181" s="256"/>
      <c r="M181" s="257"/>
      <c r="N181" s="258"/>
      <c r="O181" s="258"/>
      <c r="P181" s="258"/>
      <c r="Q181" s="258"/>
      <c r="R181" s="258"/>
      <c r="S181" s="258"/>
      <c r="T181" s="25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0" t="s">
        <v>197</v>
      </c>
      <c r="AU181" s="260" t="s">
        <v>83</v>
      </c>
      <c r="AV181" s="13" t="s">
        <v>83</v>
      </c>
      <c r="AW181" s="13" t="s">
        <v>31</v>
      </c>
      <c r="AX181" s="13" t="s">
        <v>81</v>
      </c>
      <c r="AY181" s="260" t="s">
        <v>134</v>
      </c>
    </row>
    <row r="182" s="2" customFormat="1" ht="24.15" customHeight="1">
      <c r="A182" s="39"/>
      <c r="B182" s="40"/>
      <c r="C182" s="220" t="s">
        <v>312</v>
      </c>
      <c r="D182" s="220" t="s">
        <v>135</v>
      </c>
      <c r="E182" s="221" t="s">
        <v>530</v>
      </c>
      <c r="F182" s="222" t="s">
        <v>531</v>
      </c>
      <c r="G182" s="223" t="s">
        <v>192</v>
      </c>
      <c r="H182" s="224">
        <v>1.26</v>
      </c>
      <c r="I182" s="225"/>
      <c r="J182" s="226">
        <f>ROUND(I182*H182,2)</f>
        <v>0</v>
      </c>
      <c r="K182" s="222" t="s">
        <v>193</v>
      </c>
      <c r="L182" s="45"/>
      <c r="M182" s="227" t="s">
        <v>1</v>
      </c>
      <c r="N182" s="228" t="s">
        <v>39</v>
      </c>
      <c r="O182" s="92"/>
      <c r="P182" s="229">
        <f>O182*H182</f>
        <v>0</v>
      </c>
      <c r="Q182" s="229">
        <v>2.47214</v>
      </c>
      <c r="R182" s="229">
        <f>Q182*H182</f>
        <v>3.1148964000000001</v>
      </c>
      <c r="S182" s="229">
        <v>0</v>
      </c>
      <c r="T182" s="23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1" t="s">
        <v>148</v>
      </c>
      <c r="AT182" s="231" t="s">
        <v>135</v>
      </c>
      <c r="AU182" s="231" t="s">
        <v>83</v>
      </c>
      <c r="AY182" s="18" t="s">
        <v>134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18" t="s">
        <v>81</v>
      </c>
      <c r="BK182" s="232">
        <f>ROUND(I182*H182,2)</f>
        <v>0</v>
      </c>
      <c r="BL182" s="18" t="s">
        <v>148</v>
      </c>
      <c r="BM182" s="231" t="s">
        <v>532</v>
      </c>
    </row>
    <row r="183" s="2" customFormat="1">
      <c r="A183" s="39"/>
      <c r="B183" s="40"/>
      <c r="C183" s="41"/>
      <c r="D183" s="245" t="s">
        <v>195</v>
      </c>
      <c r="E183" s="41"/>
      <c r="F183" s="246" t="s">
        <v>325</v>
      </c>
      <c r="G183" s="41"/>
      <c r="H183" s="41"/>
      <c r="I183" s="247"/>
      <c r="J183" s="41"/>
      <c r="K183" s="41"/>
      <c r="L183" s="45"/>
      <c r="M183" s="248"/>
      <c r="N183" s="249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195</v>
      </c>
      <c r="AU183" s="18" t="s">
        <v>83</v>
      </c>
    </row>
    <row r="184" s="13" customFormat="1">
      <c r="A184" s="13"/>
      <c r="B184" s="250"/>
      <c r="C184" s="251"/>
      <c r="D184" s="245" t="s">
        <v>197</v>
      </c>
      <c r="E184" s="252" t="s">
        <v>1</v>
      </c>
      <c r="F184" s="253" t="s">
        <v>509</v>
      </c>
      <c r="G184" s="251"/>
      <c r="H184" s="254">
        <v>1.26</v>
      </c>
      <c r="I184" s="255"/>
      <c r="J184" s="251"/>
      <c r="K184" s="251"/>
      <c r="L184" s="256"/>
      <c r="M184" s="257"/>
      <c r="N184" s="258"/>
      <c r="O184" s="258"/>
      <c r="P184" s="258"/>
      <c r="Q184" s="258"/>
      <c r="R184" s="258"/>
      <c r="S184" s="258"/>
      <c r="T184" s="25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0" t="s">
        <v>197</v>
      </c>
      <c r="AU184" s="260" t="s">
        <v>83</v>
      </c>
      <c r="AV184" s="13" t="s">
        <v>83</v>
      </c>
      <c r="AW184" s="13" t="s">
        <v>31</v>
      </c>
      <c r="AX184" s="13" t="s">
        <v>81</v>
      </c>
      <c r="AY184" s="260" t="s">
        <v>134</v>
      </c>
    </row>
    <row r="185" s="11" customFormat="1" ht="22.8" customHeight="1">
      <c r="A185" s="11"/>
      <c r="B185" s="206"/>
      <c r="C185" s="207"/>
      <c r="D185" s="208" t="s">
        <v>73</v>
      </c>
      <c r="E185" s="243" t="s">
        <v>133</v>
      </c>
      <c r="F185" s="243" t="s">
        <v>361</v>
      </c>
      <c r="G185" s="207"/>
      <c r="H185" s="207"/>
      <c r="I185" s="210"/>
      <c r="J185" s="244">
        <f>BK185</f>
        <v>0</v>
      </c>
      <c r="K185" s="207"/>
      <c r="L185" s="212"/>
      <c r="M185" s="213"/>
      <c r="N185" s="214"/>
      <c r="O185" s="214"/>
      <c r="P185" s="215">
        <f>SUM(P186:P228)</f>
        <v>0</v>
      </c>
      <c r="Q185" s="214"/>
      <c r="R185" s="215">
        <f>SUM(R186:R228)</f>
        <v>164.50313920000002</v>
      </c>
      <c r="S185" s="214"/>
      <c r="T185" s="216">
        <f>SUM(T186:T228)</f>
        <v>0</v>
      </c>
      <c r="U185" s="11"/>
      <c r="V185" s="11"/>
      <c r="W185" s="11"/>
      <c r="X185" s="11"/>
      <c r="Y185" s="11"/>
      <c r="Z185" s="11"/>
      <c r="AA185" s="11"/>
      <c r="AB185" s="11"/>
      <c r="AC185" s="11"/>
      <c r="AD185" s="11"/>
      <c r="AE185" s="11"/>
      <c r="AR185" s="217" t="s">
        <v>81</v>
      </c>
      <c r="AT185" s="218" t="s">
        <v>73</v>
      </c>
      <c r="AU185" s="218" t="s">
        <v>81</v>
      </c>
      <c r="AY185" s="217" t="s">
        <v>134</v>
      </c>
      <c r="BK185" s="219">
        <f>SUM(BK186:BK228)</f>
        <v>0</v>
      </c>
    </row>
    <row r="186" s="2" customFormat="1" ht="37.8" customHeight="1">
      <c r="A186" s="39"/>
      <c r="B186" s="40"/>
      <c r="C186" s="220" t="s">
        <v>317</v>
      </c>
      <c r="D186" s="220" t="s">
        <v>135</v>
      </c>
      <c r="E186" s="221" t="s">
        <v>363</v>
      </c>
      <c r="F186" s="222" t="s">
        <v>364</v>
      </c>
      <c r="G186" s="223" t="s">
        <v>243</v>
      </c>
      <c r="H186" s="224">
        <v>151</v>
      </c>
      <c r="I186" s="225"/>
      <c r="J186" s="226">
        <f>ROUND(I186*H186,2)</f>
        <v>0</v>
      </c>
      <c r="K186" s="222" t="s">
        <v>193</v>
      </c>
      <c r="L186" s="45"/>
      <c r="M186" s="227" t="s">
        <v>1</v>
      </c>
      <c r="N186" s="228" t="s">
        <v>39</v>
      </c>
      <c r="O186" s="92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1" t="s">
        <v>148</v>
      </c>
      <c r="AT186" s="231" t="s">
        <v>135</v>
      </c>
      <c r="AU186" s="231" t="s">
        <v>83</v>
      </c>
      <c r="AY186" s="18" t="s">
        <v>134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8" t="s">
        <v>81</v>
      </c>
      <c r="BK186" s="232">
        <f>ROUND(I186*H186,2)</f>
        <v>0</v>
      </c>
      <c r="BL186" s="18" t="s">
        <v>148</v>
      </c>
      <c r="BM186" s="231" t="s">
        <v>533</v>
      </c>
    </row>
    <row r="187" s="2" customFormat="1">
      <c r="A187" s="39"/>
      <c r="B187" s="40"/>
      <c r="C187" s="41"/>
      <c r="D187" s="245" t="s">
        <v>195</v>
      </c>
      <c r="E187" s="41"/>
      <c r="F187" s="246" t="s">
        <v>325</v>
      </c>
      <c r="G187" s="41"/>
      <c r="H187" s="41"/>
      <c r="I187" s="247"/>
      <c r="J187" s="41"/>
      <c r="K187" s="41"/>
      <c r="L187" s="45"/>
      <c r="M187" s="248"/>
      <c r="N187" s="249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195</v>
      </c>
      <c r="AU187" s="18" t="s">
        <v>83</v>
      </c>
    </row>
    <row r="188" s="13" customFormat="1">
      <c r="A188" s="13"/>
      <c r="B188" s="250"/>
      <c r="C188" s="251"/>
      <c r="D188" s="245" t="s">
        <v>197</v>
      </c>
      <c r="E188" s="252" t="s">
        <v>1</v>
      </c>
      <c r="F188" s="253" t="s">
        <v>534</v>
      </c>
      <c r="G188" s="251"/>
      <c r="H188" s="254">
        <v>151</v>
      </c>
      <c r="I188" s="255"/>
      <c r="J188" s="251"/>
      <c r="K188" s="251"/>
      <c r="L188" s="256"/>
      <c r="M188" s="257"/>
      <c r="N188" s="258"/>
      <c r="O188" s="258"/>
      <c r="P188" s="258"/>
      <c r="Q188" s="258"/>
      <c r="R188" s="258"/>
      <c r="S188" s="258"/>
      <c r="T188" s="25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60" t="s">
        <v>197</v>
      </c>
      <c r="AU188" s="260" t="s">
        <v>83</v>
      </c>
      <c r="AV188" s="13" t="s">
        <v>83</v>
      </c>
      <c r="AW188" s="13" t="s">
        <v>31</v>
      </c>
      <c r="AX188" s="13" t="s">
        <v>81</v>
      </c>
      <c r="AY188" s="260" t="s">
        <v>134</v>
      </c>
    </row>
    <row r="189" s="2" customFormat="1" ht="24.15" customHeight="1">
      <c r="A189" s="39"/>
      <c r="B189" s="40"/>
      <c r="C189" s="220" t="s">
        <v>321</v>
      </c>
      <c r="D189" s="220" t="s">
        <v>135</v>
      </c>
      <c r="E189" s="221" t="s">
        <v>378</v>
      </c>
      <c r="F189" s="222" t="s">
        <v>379</v>
      </c>
      <c r="G189" s="223" t="s">
        <v>243</v>
      </c>
      <c r="H189" s="224">
        <v>151</v>
      </c>
      <c r="I189" s="225"/>
      <c r="J189" s="226">
        <f>ROUND(I189*H189,2)</f>
        <v>0</v>
      </c>
      <c r="K189" s="222" t="s">
        <v>193</v>
      </c>
      <c r="L189" s="45"/>
      <c r="M189" s="227" t="s">
        <v>1</v>
      </c>
      <c r="N189" s="228" t="s">
        <v>39</v>
      </c>
      <c r="O189" s="92"/>
      <c r="P189" s="229">
        <f>O189*H189</f>
        <v>0</v>
      </c>
      <c r="Q189" s="229">
        <v>0</v>
      </c>
      <c r="R189" s="229">
        <f>Q189*H189</f>
        <v>0</v>
      </c>
      <c r="S189" s="229">
        <v>0</v>
      </c>
      <c r="T189" s="23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1" t="s">
        <v>148</v>
      </c>
      <c r="AT189" s="231" t="s">
        <v>135</v>
      </c>
      <c r="AU189" s="231" t="s">
        <v>83</v>
      </c>
      <c r="AY189" s="18" t="s">
        <v>134</v>
      </c>
      <c r="BE189" s="232">
        <f>IF(N189="základní",J189,0)</f>
        <v>0</v>
      </c>
      <c r="BF189" s="232">
        <f>IF(N189="snížená",J189,0)</f>
        <v>0</v>
      </c>
      <c r="BG189" s="232">
        <f>IF(N189="zákl. přenesená",J189,0)</f>
        <v>0</v>
      </c>
      <c r="BH189" s="232">
        <f>IF(N189="sníž. přenesená",J189,0)</f>
        <v>0</v>
      </c>
      <c r="BI189" s="232">
        <f>IF(N189="nulová",J189,0)</f>
        <v>0</v>
      </c>
      <c r="BJ189" s="18" t="s">
        <v>81</v>
      </c>
      <c r="BK189" s="232">
        <f>ROUND(I189*H189,2)</f>
        <v>0</v>
      </c>
      <c r="BL189" s="18" t="s">
        <v>148</v>
      </c>
      <c r="BM189" s="231" t="s">
        <v>535</v>
      </c>
    </row>
    <row r="190" s="2" customFormat="1">
      <c r="A190" s="39"/>
      <c r="B190" s="40"/>
      <c r="C190" s="41"/>
      <c r="D190" s="245" t="s">
        <v>195</v>
      </c>
      <c r="E190" s="41"/>
      <c r="F190" s="246" t="s">
        <v>325</v>
      </c>
      <c r="G190" s="41"/>
      <c r="H190" s="41"/>
      <c r="I190" s="247"/>
      <c r="J190" s="41"/>
      <c r="K190" s="41"/>
      <c r="L190" s="45"/>
      <c r="M190" s="248"/>
      <c r="N190" s="249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195</v>
      </c>
      <c r="AU190" s="18" t="s">
        <v>83</v>
      </c>
    </row>
    <row r="191" s="13" customFormat="1">
      <c r="A191" s="13"/>
      <c r="B191" s="250"/>
      <c r="C191" s="251"/>
      <c r="D191" s="245" t="s">
        <v>197</v>
      </c>
      <c r="E191" s="252" t="s">
        <v>1</v>
      </c>
      <c r="F191" s="253" t="s">
        <v>536</v>
      </c>
      <c r="G191" s="251"/>
      <c r="H191" s="254">
        <v>151</v>
      </c>
      <c r="I191" s="255"/>
      <c r="J191" s="251"/>
      <c r="K191" s="251"/>
      <c r="L191" s="256"/>
      <c r="M191" s="257"/>
      <c r="N191" s="258"/>
      <c r="O191" s="258"/>
      <c r="P191" s="258"/>
      <c r="Q191" s="258"/>
      <c r="R191" s="258"/>
      <c r="S191" s="258"/>
      <c r="T191" s="25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60" t="s">
        <v>197</v>
      </c>
      <c r="AU191" s="260" t="s">
        <v>83</v>
      </c>
      <c r="AV191" s="13" t="s">
        <v>83</v>
      </c>
      <c r="AW191" s="13" t="s">
        <v>31</v>
      </c>
      <c r="AX191" s="13" t="s">
        <v>81</v>
      </c>
      <c r="AY191" s="260" t="s">
        <v>134</v>
      </c>
    </row>
    <row r="192" s="2" customFormat="1" ht="24.15" customHeight="1">
      <c r="A192" s="39"/>
      <c r="B192" s="40"/>
      <c r="C192" s="220" t="s">
        <v>328</v>
      </c>
      <c r="D192" s="220" t="s">
        <v>135</v>
      </c>
      <c r="E192" s="221" t="s">
        <v>387</v>
      </c>
      <c r="F192" s="222" t="s">
        <v>388</v>
      </c>
      <c r="G192" s="223" t="s">
        <v>243</v>
      </c>
      <c r="H192" s="224">
        <v>151</v>
      </c>
      <c r="I192" s="225"/>
      <c r="J192" s="226">
        <f>ROUND(I192*H192,2)</f>
        <v>0</v>
      </c>
      <c r="K192" s="222" t="s">
        <v>193</v>
      </c>
      <c r="L192" s="45"/>
      <c r="M192" s="227" t="s">
        <v>1</v>
      </c>
      <c r="N192" s="228" t="s">
        <v>39</v>
      </c>
      <c r="O192" s="92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1" t="s">
        <v>148</v>
      </c>
      <c r="AT192" s="231" t="s">
        <v>135</v>
      </c>
      <c r="AU192" s="231" t="s">
        <v>83</v>
      </c>
      <c r="AY192" s="18" t="s">
        <v>134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8" t="s">
        <v>81</v>
      </c>
      <c r="BK192" s="232">
        <f>ROUND(I192*H192,2)</f>
        <v>0</v>
      </c>
      <c r="BL192" s="18" t="s">
        <v>148</v>
      </c>
      <c r="BM192" s="231" t="s">
        <v>537</v>
      </c>
    </row>
    <row r="193" s="2" customFormat="1">
      <c r="A193" s="39"/>
      <c r="B193" s="40"/>
      <c r="C193" s="41"/>
      <c r="D193" s="245" t="s">
        <v>195</v>
      </c>
      <c r="E193" s="41"/>
      <c r="F193" s="246" t="s">
        <v>325</v>
      </c>
      <c r="G193" s="41"/>
      <c r="H193" s="41"/>
      <c r="I193" s="247"/>
      <c r="J193" s="41"/>
      <c r="K193" s="41"/>
      <c r="L193" s="45"/>
      <c r="M193" s="248"/>
      <c r="N193" s="249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195</v>
      </c>
      <c r="AU193" s="18" t="s">
        <v>83</v>
      </c>
    </row>
    <row r="194" s="13" customFormat="1">
      <c r="A194" s="13"/>
      <c r="B194" s="250"/>
      <c r="C194" s="251"/>
      <c r="D194" s="245" t="s">
        <v>197</v>
      </c>
      <c r="E194" s="252" t="s">
        <v>1</v>
      </c>
      <c r="F194" s="253" t="s">
        <v>536</v>
      </c>
      <c r="G194" s="251"/>
      <c r="H194" s="254">
        <v>151</v>
      </c>
      <c r="I194" s="255"/>
      <c r="J194" s="251"/>
      <c r="K194" s="251"/>
      <c r="L194" s="256"/>
      <c r="M194" s="257"/>
      <c r="N194" s="258"/>
      <c r="O194" s="258"/>
      <c r="P194" s="258"/>
      <c r="Q194" s="258"/>
      <c r="R194" s="258"/>
      <c r="S194" s="258"/>
      <c r="T194" s="25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60" t="s">
        <v>197</v>
      </c>
      <c r="AU194" s="260" t="s">
        <v>83</v>
      </c>
      <c r="AV194" s="13" t="s">
        <v>83</v>
      </c>
      <c r="AW194" s="13" t="s">
        <v>31</v>
      </c>
      <c r="AX194" s="13" t="s">
        <v>81</v>
      </c>
      <c r="AY194" s="260" t="s">
        <v>134</v>
      </c>
    </row>
    <row r="195" s="2" customFormat="1" ht="33" customHeight="1">
      <c r="A195" s="39"/>
      <c r="B195" s="40"/>
      <c r="C195" s="220" t="s">
        <v>333</v>
      </c>
      <c r="D195" s="220" t="s">
        <v>135</v>
      </c>
      <c r="E195" s="221" t="s">
        <v>391</v>
      </c>
      <c r="F195" s="222" t="s">
        <v>392</v>
      </c>
      <c r="G195" s="223" t="s">
        <v>243</v>
      </c>
      <c r="H195" s="224">
        <v>151</v>
      </c>
      <c r="I195" s="225"/>
      <c r="J195" s="226">
        <f>ROUND(I195*H195,2)</f>
        <v>0</v>
      </c>
      <c r="K195" s="222" t="s">
        <v>193</v>
      </c>
      <c r="L195" s="45"/>
      <c r="M195" s="227" t="s">
        <v>1</v>
      </c>
      <c r="N195" s="228" t="s">
        <v>39</v>
      </c>
      <c r="O195" s="92"/>
      <c r="P195" s="229">
        <f>O195*H195</f>
        <v>0</v>
      </c>
      <c r="Q195" s="229">
        <v>0</v>
      </c>
      <c r="R195" s="229">
        <f>Q195*H195</f>
        <v>0</v>
      </c>
      <c r="S195" s="229">
        <v>0</v>
      </c>
      <c r="T195" s="230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1" t="s">
        <v>148</v>
      </c>
      <c r="AT195" s="231" t="s">
        <v>135</v>
      </c>
      <c r="AU195" s="231" t="s">
        <v>83</v>
      </c>
      <c r="AY195" s="18" t="s">
        <v>134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18" t="s">
        <v>81</v>
      </c>
      <c r="BK195" s="232">
        <f>ROUND(I195*H195,2)</f>
        <v>0</v>
      </c>
      <c r="BL195" s="18" t="s">
        <v>148</v>
      </c>
      <c r="BM195" s="231" t="s">
        <v>538</v>
      </c>
    </row>
    <row r="196" s="2" customFormat="1">
      <c r="A196" s="39"/>
      <c r="B196" s="40"/>
      <c r="C196" s="41"/>
      <c r="D196" s="245" t="s">
        <v>195</v>
      </c>
      <c r="E196" s="41"/>
      <c r="F196" s="246" t="s">
        <v>325</v>
      </c>
      <c r="G196" s="41"/>
      <c r="H196" s="41"/>
      <c r="I196" s="247"/>
      <c r="J196" s="41"/>
      <c r="K196" s="41"/>
      <c r="L196" s="45"/>
      <c r="M196" s="248"/>
      <c r="N196" s="249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195</v>
      </c>
      <c r="AU196" s="18" t="s">
        <v>83</v>
      </c>
    </row>
    <row r="197" s="13" customFormat="1">
      <c r="A197" s="13"/>
      <c r="B197" s="250"/>
      <c r="C197" s="251"/>
      <c r="D197" s="245" t="s">
        <v>197</v>
      </c>
      <c r="E197" s="252" t="s">
        <v>1</v>
      </c>
      <c r="F197" s="253" t="s">
        <v>536</v>
      </c>
      <c r="G197" s="251"/>
      <c r="H197" s="254">
        <v>151</v>
      </c>
      <c r="I197" s="255"/>
      <c r="J197" s="251"/>
      <c r="K197" s="251"/>
      <c r="L197" s="256"/>
      <c r="M197" s="257"/>
      <c r="N197" s="258"/>
      <c r="O197" s="258"/>
      <c r="P197" s="258"/>
      <c r="Q197" s="258"/>
      <c r="R197" s="258"/>
      <c r="S197" s="258"/>
      <c r="T197" s="25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60" t="s">
        <v>197</v>
      </c>
      <c r="AU197" s="260" t="s">
        <v>83</v>
      </c>
      <c r="AV197" s="13" t="s">
        <v>83</v>
      </c>
      <c r="AW197" s="13" t="s">
        <v>31</v>
      </c>
      <c r="AX197" s="13" t="s">
        <v>81</v>
      </c>
      <c r="AY197" s="260" t="s">
        <v>134</v>
      </c>
    </row>
    <row r="198" s="2" customFormat="1" ht="24.15" customHeight="1">
      <c r="A198" s="39"/>
      <c r="B198" s="40"/>
      <c r="C198" s="220" t="s">
        <v>7</v>
      </c>
      <c r="D198" s="220" t="s">
        <v>135</v>
      </c>
      <c r="E198" s="221" t="s">
        <v>539</v>
      </c>
      <c r="F198" s="222" t="s">
        <v>540</v>
      </c>
      <c r="G198" s="223" t="s">
        <v>243</v>
      </c>
      <c r="H198" s="224">
        <v>70.480000000000004</v>
      </c>
      <c r="I198" s="225"/>
      <c r="J198" s="226">
        <f>ROUND(I198*H198,2)</f>
        <v>0</v>
      </c>
      <c r="K198" s="222" t="s">
        <v>193</v>
      </c>
      <c r="L198" s="45"/>
      <c r="M198" s="227" t="s">
        <v>1</v>
      </c>
      <c r="N198" s="228" t="s">
        <v>39</v>
      </c>
      <c r="O198" s="92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1" t="s">
        <v>148</v>
      </c>
      <c r="AT198" s="231" t="s">
        <v>135</v>
      </c>
      <c r="AU198" s="231" t="s">
        <v>83</v>
      </c>
      <c r="AY198" s="18" t="s">
        <v>134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8" t="s">
        <v>81</v>
      </c>
      <c r="BK198" s="232">
        <f>ROUND(I198*H198,2)</f>
        <v>0</v>
      </c>
      <c r="BL198" s="18" t="s">
        <v>148</v>
      </c>
      <c r="BM198" s="231" t="s">
        <v>541</v>
      </c>
    </row>
    <row r="199" s="2" customFormat="1">
      <c r="A199" s="39"/>
      <c r="B199" s="40"/>
      <c r="C199" s="41"/>
      <c r="D199" s="245" t="s">
        <v>195</v>
      </c>
      <c r="E199" s="41"/>
      <c r="F199" s="246" t="s">
        <v>325</v>
      </c>
      <c r="G199" s="41"/>
      <c r="H199" s="41"/>
      <c r="I199" s="247"/>
      <c r="J199" s="41"/>
      <c r="K199" s="41"/>
      <c r="L199" s="45"/>
      <c r="M199" s="248"/>
      <c r="N199" s="249"/>
      <c r="O199" s="92"/>
      <c r="P199" s="92"/>
      <c r="Q199" s="92"/>
      <c r="R199" s="92"/>
      <c r="S199" s="92"/>
      <c r="T199" s="93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195</v>
      </c>
      <c r="AU199" s="18" t="s">
        <v>83</v>
      </c>
    </row>
    <row r="200" s="14" customFormat="1">
      <c r="A200" s="14"/>
      <c r="B200" s="261"/>
      <c r="C200" s="262"/>
      <c r="D200" s="245" t="s">
        <v>197</v>
      </c>
      <c r="E200" s="263" t="s">
        <v>1</v>
      </c>
      <c r="F200" s="264" t="s">
        <v>542</v>
      </c>
      <c r="G200" s="262"/>
      <c r="H200" s="263" t="s">
        <v>1</v>
      </c>
      <c r="I200" s="265"/>
      <c r="J200" s="262"/>
      <c r="K200" s="262"/>
      <c r="L200" s="266"/>
      <c r="M200" s="267"/>
      <c r="N200" s="268"/>
      <c r="O200" s="268"/>
      <c r="P200" s="268"/>
      <c r="Q200" s="268"/>
      <c r="R200" s="268"/>
      <c r="S200" s="268"/>
      <c r="T200" s="26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70" t="s">
        <v>197</v>
      </c>
      <c r="AU200" s="270" t="s">
        <v>83</v>
      </c>
      <c r="AV200" s="14" t="s">
        <v>81</v>
      </c>
      <c r="AW200" s="14" t="s">
        <v>31</v>
      </c>
      <c r="AX200" s="14" t="s">
        <v>74</v>
      </c>
      <c r="AY200" s="270" t="s">
        <v>134</v>
      </c>
    </row>
    <row r="201" s="13" customFormat="1">
      <c r="A201" s="13"/>
      <c r="B201" s="250"/>
      <c r="C201" s="251"/>
      <c r="D201" s="245" t="s">
        <v>197</v>
      </c>
      <c r="E201" s="252" t="s">
        <v>1</v>
      </c>
      <c r="F201" s="253" t="s">
        <v>543</v>
      </c>
      <c r="G201" s="251"/>
      <c r="H201" s="254">
        <v>32</v>
      </c>
      <c r="I201" s="255"/>
      <c r="J201" s="251"/>
      <c r="K201" s="251"/>
      <c r="L201" s="256"/>
      <c r="M201" s="257"/>
      <c r="N201" s="258"/>
      <c r="O201" s="258"/>
      <c r="P201" s="258"/>
      <c r="Q201" s="258"/>
      <c r="R201" s="258"/>
      <c r="S201" s="258"/>
      <c r="T201" s="25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60" t="s">
        <v>197</v>
      </c>
      <c r="AU201" s="260" t="s">
        <v>83</v>
      </c>
      <c r="AV201" s="13" t="s">
        <v>83</v>
      </c>
      <c r="AW201" s="13" t="s">
        <v>31</v>
      </c>
      <c r="AX201" s="13" t="s">
        <v>74</v>
      </c>
      <c r="AY201" s="260" t="s">
        <v>134</v>
      </c>
    </row>
    <row r="202" s="14" customFormat="1">
      <c r="A202" s="14"/>
      <c r="B202" s="261"/>
      <c r="C202" s="262"/>
      <c r="D202" s="245" t="s">
        <v>197</v>
      </c>
      <c r="E202" s="263" t="s">
        <v>1</v>
      </c>
      <c r="F202" s="264" t="s">
        <v>544</v>
      </c>
      <c r="G202" s="262"/>
      <c r="H202" s="263" t="s">
        <v>1</v>
      </c>
      <c r="I202" s="265"/>
      <c r="J202" s="262"/>
      <c r="K202" s="262"/>
      <c r="L202" s="266"/>
      <c r="M202" s="267"/>
      <c r="N202" s="268"/>
      <c r="O202" s="268"/>
      <c r="P202" s="268"/>
      <c r="Q202" s="268"/>
      <c r="R202" s="268"/>
      <c r="S202" s="268"/>
      <c r="T202" s="26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0" t="s">
        <v>197</v>
      </c>
      <c r="AU202" s="270" t="s">
        <v>83</v>
      </c>
      <c r="AV202" s="14" t="s">
        <v>81</v>
      </c>
      <c r="AW202" s="14" t="s">
        <v>31</v>
      </c>
      <c r="AX202" s="14" t="s">
        <v>74</v>
      </c>
      <c r="AY202" s="270" t="s">
        <v>134</v>
      </c>
    </row>
    <row r="203" s="13" customFormat="1">
      <c r="A203" s="13"/>
      <c r="B203" s="250"/>
      <c r="C203" s="251"/>
      <c r="D203" s="245" t="s">
        <v>197</v>
      </c>
      <c r="E203" s="252" t="s">
        <v>1</v>
      </c>
      <c r="F203" s="253" t="s">
        <v>545</v>
      </c>
      <c r="G203" s="251"/>
      <c r="H203" s="254">
        <v>38.479999999999997</v>
      </c>
      <c r="I203" s="255"/>
      <c r="J203" s="251"/>
      <c r="K203" s="251"/>
      <c r="L203" s="256"/>
      <c r="M203" s="257"/>
      <c r="N203" s="258"/>
      <c r="O203" s="258"/>
      <c r="P203" s="258"/>
      <c r="Q203" s="258"/>
      <c r="R203" s="258"/>
      <c r="S203" s="258"/>
      <c r="T203" s="25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0" t="s">
        <v>197</v>
      </c>
      <c r="AU203" s="260" t="s">
        <v>83</v>
      </c>
      <c r="AV203" s="13" t="s">
        <v>83</v>
      </c>
      <c r="AW203" s="13" t="s">
        <v>31</v>
      </c>
      <c r="AX203" s="13" t="s">
        <v>74</v>
      </c>
      <c r="AY203" s="260" t="s">
        <v>134</v>
      </c>
    </row>
    <row r="204" s="16" customFormat="1">
      <c r="A204" s="16"/>
      <c r="B204" s="282"/>
      <c r="C204" s="283"/>
      <c r="D204" s="245" t="s">
        <v>197</v>
      </c>
      <c r="E204" s="284" t="s">
        <v>1</v>
      </c>
      <c r="F204" s="285" t="s">
        <v>270</v>
      </c>
      <c r="G204" s="283"/>
      <c r="H204" s="286">
        <v>70.480000000000004</v>
      </c>
      <c r="I204" s="287"/>
      <c r="J204" s="283"/>
      <c r="K204" s="283"/>
      <c r="L204" s="288"/>
      <c r="M204" s="289"/>
      <c r="N204" s="290"/>
      <c r="O204" s="290"/>
      <c r="P204" s="290"/>
      <c r="Q204" s="290"/>
      <c r="R204" s="290"/>
      <c r="S204" s="290"/>
      <c r="T204" s="291"/>
      <c r="U204" s="16"/>
      <c r="V204" s="16"/>
      <c r="W204" s="16"/>
      <c r="X204" s="16"/>
      <c r="Y204" s="16"/>
      <c r="Z204" s="16"/>
      <c r="AA204" s="16"/>
      <c r="AB204" s="16"/>
      <c r="AC204" s="16"/>
      <c r="AD204" s="16"/>
      <c r="AE204" s="16"/>
      <c r="AT204" s="292" t="s">
        <v>197</v>
      </c>
      <c r="AU204" s="292" t="s">
        <v>83</v>
      </c>
      <c r="AV204" s="16" t="s">
        <v>148</v>
      </c>
      <c r="AW204" s="16" t="s">
        <v>31</v>
      </c>
      <c r="AX204" s="16" t="s">
        <v>81</v>
      </c>
      <c r="AY204" s="292" t="s">
        <v>134</v>
      </c>
    </row>
    <row r="205" s="2" customFormat="1" ht="21.75" customHeight="1">
      <c r="A205" s="39"/>
      <c r="B205" s="40"/>
      <c r="C205" s="220" t="s">
        <v>343</v>
      </c>
      <c r="D205" s="220" t="s">
        <v>135</v>
      </c>
      <c r="E205" s="221" t="s">
        <v>546</v>
      </c>
      <c r="F205" s="222" t="s">
        <v>547</v>
      </c>
      <c r="G205" s="223" t="s">
        <v>243</v>
      </c>
      <c r="H205" s="224">
        <v>37</v>
      </c>
      <c r="I205" s="225"/>
      <c r="J205" s="226">
        <f>ROUND(I205*H205,2)</f>
        <v>0</v>
      </c>
      <c r="K205" s="222" t="s">
        <v>193</v>
      </c>
      <c r="L205" s="45"/>
      <c r="M205" s="227" t="s">
        <v>1</v>
      </c>
      <c r="N205" s="228" t="s">
        <v>39</v>
      </c>
      <c r="O205" s="92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1" t="s">
        <v>148</v>
      </c>
      <c r="AT205" s="231" t="s">
        <v>135</v>
      </c>
      <c r="AU205" s="231" t="s">
        <v>83</v>
      </c>
      <c r="AY205" s="18" t="s">
        <v>134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8" t="s">
        <v>81</v>
      </c>
      <c r="BK205" s="232">
        <f>ROUND(I205*H205,2)</f>
        <v>0</v>
      </c>
      <c r="BL205" s="18" t="s">
        <v>148</v>
      </c>
      <c r="BM205" s="231" t="s">
        <v>548</v>
      </c>
    </row>
    <row r="206" s="2" customFormat="1">
      <c r="A206" s="39"/>
      <c r="B206" s="40"/>
      <c r="C206" s="41"/>
      <c r="D206" s="245" t="s">
        <v>195</v>
      </c>
      <c r="E206" s="41"/>
      <c r="F206" s="246" t="s">
        <v>325</v>
      </c>
      <c r="G206" s="41"/>
      <c r="H206" s="41"/>
      <c r="I206" s="247"/>
      <c r="J206" s="41"/>
      <c r="K206" s="41"/>
      <c r="L206" s="45"/>
      <c r="M206" s="248"/>
      <c r="N206" s="249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195</v>
      </c>
      <c r="AU206" s="18" t="s">
        <v>83</v>
      </c>
    </row>
    <row r="207" s="13" customFormat="1">
      <c r="A207" s="13"/>
      <c r="B207" s="250"/>
      <c r="C207" s="251"/>
      <c r="D207" s="245" t="s">
        <v>197</v>
      </c>
      <c r="E207" s="252" t="s">
        <v>1</v>
      </c>
      <c r="F207" s="253" t="s">
        <v>549</v>
      </c>
      <c r="G207" s="251"/>
      <c r="H207" s="254">
        <v>37</v>
      </c>
      <c r="I207" s="255"/>
      <c r="J207" s="251"/>
      <c r="K207" s="251"/>
      <c r="L207" s="256"/>
      <c r="M207" s="257"/>
      <c r="N207" s="258"/>
      <c r="O207" s="258"/>
      <c r="P207" s="258"/>
      <c r="Q207" s="258"/>
      <c r="R207" s="258"/>
      <c r="S207" s="258"/>
      <c r="T207" s="25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60" t="s">
        <v>197</v>
      </c>
      <c r="AU207" s="260" t="s">
        <v>83</v>
      </c>
      <c r="AV207" s="13" t="s">
        <v>83</v>
      </c>
      <c r="AW207" s="13" t="s">
        <v>31</v>
      </c>
      <c r="AX207" s="13" t="s">
        <v>81</v>
      </c>
      <c r="AY207" s="260" t="s">
        <v>134</v>
      </c>
    </row>
    <row r="208" s="2" customFormat="1" ht="21.75" customHeight="1">
      <c r="A208" s="39"/>
      <c r="B208" s="40"/>
      <c r="C208" s="220" t="s">
        <v>349</v>
      </c>
      <c r="D208" s="220" t="s">
        <v>135</v>
      </c>
      <c r="E208" s="221" t="s">
        <v>395</v>
      </c>
      <c r="F208" s="222" t="s">
        <v>396</v>
      </c>
      <c r="G208" s="223" t="s">
        <v>243</v>
      </c>
      <c r="H208" s="224">
        <v>152.5</v>
      </c>
      <c r="I208" s="225"/>
      <c r="J208" s="226">
        <f>ROUND(I208*H208,2)</f>
        <v>0</v>
      </c>
      <c r="K208" s="222" t="s">
        <v>193</v>
      </c>
      <c r="L208" s="45"/>
      <c r="M208" s="227" t="s">
        <v>1</v>
      </c>
      <c r="N208" s="228" t="s">
        <v>39</v>
      </c>
      <c r="O208" s="92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1" t="s">
        <v>148</v>
      </c>
      <c r="AT208" s="231" t="s">
        <v>135</v>
      </c>
      <c r="AU208" s="231" t="s">
        <v>83</v>
      </c>
      <c r="AY208" s="18" t="s">
        <v>134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8" t="s">
        <v>81</v>
      </c>
      <c r="BK208" s="232">
        <f>ROUND(I208*H208,2)</f>
        <v>0</v>
      </c>
      <c r="BL208" s="18" t="s">
        <v>148</v>
      </c>
      <c r="BM208" s="231" t="s">
        <v>550</v>
      </c>
    </row>
    <row r="209" s="2" customFormat="1">
      <c r="A209" s="39"/>
      <c r="B209" s="40"/>
      <c r="C209" s="41"/>
      <c r="D209" s="245" t="s">
        <v>195</v>
      </c>
      <c r="E209" s="41"/>
      <c r="F209" s="246" t="s">
        <v>325</v>
      </c>
      <c r="G209" s="41"/>
      <c r="H209" s="41"/>
      <c r="I209" s="247"/>
      <c r="J209" s="41"/>
      <c r="K209" s="41"/>
      <c r="L209" s="45"/>
      <c r="M209" s="248"/>
      <c r="N209" s="249"/>
      <c r="O209" s="92"/>
      <c r="P209" s="92"/>
      <c r="Q209" s="92"/>
      <c r="R209" s="92"/>
      <c r="S209" s="92"/>
      <c r="T209" s="93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195</v>
      </c>
      <c r="AU209" s="18" t="s">
        <v>83</v>
      </c>
    </row>
    <row r="210" s="13" customFormat="1">
      <c r="A210" s="13"/>
      <c r="B210" s="250"/>
      <c r="C210" s="251"/>
      <c r="D210" s="245" t="s">
        <v>197</v>
      </c>
      <c r="E210" s="252" t="s">
        <v>1</v>
      </c>
      <c r="F210" s="253" t="s">
        <v>536</v>
      </c>
      <c r="G210" s="251"/>
      <c r="H210" s="254">
        <v>151</v>
      </c>
      <c r="I210" s="255"/>
      <c r="J210" s="251"/>
      <c r="K210" s="251"/>
      <c r="L210" s="256"/>
      <c r="M210" s="257"/>
      <c r="N210" s="258"/>
      <c r="O210" s="258"/>
      <c r="P210" s="258"/>
      <c r="Q210" s="258"/>
      <c r="R210" s="258"/>
      <c r="S210" s="258"/>
      <c r="T210" s="25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60" t="s">
        <v>197</v>
      </c>
      <c r="AU210" s="260" t="s">
        <v>83</v>
      </c>
      <c r="AV210" s="13" t="s">
        <v>83</v>
      </c>
      <c r="AW210" s="13" t="s">
        <v>31</v>
      </c>
      <c r="AX210" s="13" t="s">
        <v>74</v>
      </c>
      <c r="AY210" s="260" t="s">
        <v>134</v>
      </c>
    </row>
    <row r="211" s="13" customFormat="1">
      <c r="A211" s="13"/>
      <c r="B211" s="250"/>
      <c r="C211" s="251"/>
      <c r="D211" s="245" t="s">
        <v>197</v>
      </c>
      <c r="E211" s="252" t="s">
        <v>1</v>
      </c>
      <c r="F211" s="253" t="s">
        <v>501</v>
      </c>
      <c r="G211" s="251"/>
      <c r="H211" s="254">
        <v>1.5</v>
      </c>
      <c r="I211" s="255"/>
      <c r="J211" s="251"/>
      <c r="K211" s="251"/>
      <c r="L211" s="256"/>
      <c r="M211" s="257"/>
      <c r="N211" s="258"/>
      <c r="O211" s="258"/>
      <c r="P211" s="258"/>
      <c r="Q211" s="258"/>
      <c r="R211" s="258"/>
      <c r="S211" s="258"/>
      <c r="T211" s="25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60" t="s">
        <v>197</v>
      </c>
      <c r="AU211" s="260" t="s">
        <v>83</v>
      </c>
      <c r="AV211" s="13" t="s">
        <v>83</v>
      </c>
      <c r="AW211" s="13" t="s">
        <v>31</v>
      </c>
      <c r="AX211" s="13" t="s">
        <v>74</v>
      </c>
      <c r="AY211" s="260" t="s">
        <v>134</v>
      </c>
    </row>
    <row r="212" s="16" customFormat="1">
      <c r="A212" s="16"/>
      <c r="B212" s="282"/>
      <c r="C212" s="283"/>
      <c r="D212" s="245" t="s">
        <v>197</v>
      </c>
      <c r="E212" s="284" t="s">
        <v>1</v>
      </c>
      <c r="F212" s="285" t="s">
        <v>270</v>
      </c>
      <c r="G212" s="283"/>
      <c r="H212" s="286">
        <v>152.5</v>
      </c>
      <c r="I212" s="287"/>
      <c r="J212" s="283"/>
      <c r="K212" s="283"/>
      <c r="L212" s="288"/>
      <c r="M212" s="289"/>
      <c r="N212" s="290"/>
      <c r="O212" s="290"/>
      <c r="P212" s="290"/>
      <c r="Q212" s="290"/>
      <c r="R212" s="290"/>
      <c r="S212" s="290"/>
      <c r="T212" s="291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T212" s="292" t="s">
        <v>197</v>
      </c>
      <c r="AU212" s="292" t="s">
        <v>83</v>
      </c>
      <c r="AV212" s="16" t="s">
        <v>148</v>
      </c>
      <c r="AW212" s="16" t="s">
        <v>31</v>
      </c>
      <c r="AX212" s="16" t="s">
        <v>81</v>
      </c>
      <c r="AY212" s="292" t="s">
        <v>134</v>
      </c>
    </row>
    <row r="213" s="2" customFormat="1" ht="33" customHeight="1">
      <c r="A213" s="39"/>
      <c r="B213" s="40"/>
      <c r="C213" s="220" t="s">
        <v>355</v>
      </c>
      <c r="D213" s="220" t="s">
        <v>135</v>
      </c>
      <c r="E213" s="221" t="s">
        <v>399</v>
      </c>
      <c r="F213" s="222" t="s">
        <v>400</v>
      </c>
      <c r="G213" s="223" t="s">
        <v>243</v>
      </c>
      <c r="H213" s="224">
        <v>152.5</v>
      </c>
      <c r="I213" s="225"/>
      <c r="J213" s="226">
        <f>ROUND(I213*H213,2)</f>
        <v>0</v>
      </c>
      <c r="K213" s="222" t="s">
        <v>193</v>
      </c>
      <c r="L213" s="45"/>
      <c r="M213" s="227" t="s">
        <v>1</v>
      </c>
      <c r="N213" s="228" t="s">
        <v>39</v>
      </c>
      <c r="O213" s="92"/>
      <c r="P213" s="229">
        <f>O213*H213</f>
        <v>0</v>
      </c>
      <c r="Q213" s="229">
        <v>0</v>
      </c>
      <c r="R213" s="229">
        <f>Q213*H213</f>
        <v>0</v>
      </c>
      <c r="S213" s="229">
        <v>0</v>
      </c>
      <c r="T213" s="230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1" t="s">
        <v>148</v>
      </c>
      <c r="AT213" s="231" t="s">
        <v>135</v>
      </c>
      <c r="AU213" s="231" t="s">
        <v>83</v>
      </c>
      <c r="AY213" s="18" t="s">
        <v>134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18" t="s">
        <v>81</v>
      </c>
      <c r="BK213" s="232">
        <f>ROUND(I213*H213,2)</f>
        <v>0</v>
      </c>
      <c r="BL213" s="18" t="s">
        <v>148</v>
      </c>
      <c r="BM213" s="231" t="s">
        <v>551</v>
      </c>
    </row>
    <row r="214" s="2" customFormat="1">
      <c r="A214" s="39"/>
      <c r="B214" s="40"/>
      <c r="C214" s="41"/>
      <c r="D214" s="245" t="s">
        <v>195</v>
      </c>
      <c r="E214" s="41"/>
      <c r="F214" s="246" t="s">
        <v>325</v>
      </c>
      <c r="G214" s="41"/>
      <c r="H214" s="41"/>
      <c r="I214" s="247"/>
      <c r="J214" s="41"/>
      <c r="K214" s="41"/>
      <c r="L214" s="45"/>
      <c r="M214" s="248"/>
      <c r="N214" s="249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195</v>
      </c>
      <c r="AU214" s="18" t="s">
        <v>83</v>
      </c>
    </row>
    <row r="215" s="13" customFormat="1">
      <c r="A215" s="13"/>
      <c r="B215" s="250"/>
      <c r="C215" s="251"/>
      <c r="D215" s="245" t="s">
        <v>197</v>
      </c>
      <c r="E215" s="252" t="s">
        <v>1</v>
      </c>
      <c r="F215" s="253" t="s">
        <v>536</v>
      </c>
      <c r="G215" s="251"/>
      <c r="H215" s="254">
        <v>151</v>
      </c>
      <c r="I215" s="255"/>
      <c r="J215" s="251"/>
      <c r="K215" s="251"/>
      <c r="L215" s="256"/>
      <c r="M215" s="257"/>
      <c r="N215" s="258"/>
      <c r="O215" s="258"/>
      <c r="P215" s="258"/>
      <c r="Q215" s="258"/>
      <c r="R215" s="258"/>
      <c r="S215" s="258"/>
      <c r="T215" s="25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60" t="s">
        <v>197</v>
      </c>
      <c r="AU215" s="260" t="s">
        <v>83</v>
      </c>
      <c r="AV215" s="13" t="s">
        <v>83</v>
      </c>
      <c r="AW215" s="13" t="s">
        <v>31</v>
      </c>
      <c r="AX215" s="13" t="s">
        <v>74</v>
      </c>
      <c r="AY215" s="260" t="s">
        <v>134</v>
      </c>
    </row>
    <row r="216" s="13" customFormat="1">
      <c r="A216" s="13"/>
      <c r="B216" s="250"/>
      <c r="C216" s="251"/>
      <c r="D216" s="245" t="s">
        <v>197</v>
      </c>
      <c r="E216" s="252" t="s">
        <v>1</v>
      </c>
      <c r="F216" s="253" t="s">
        <v>552</v>
      </c>
      <c r="G216" s="251"/>
      <c r="H216" s="254">
        <v>1.5</v>
      </c>
      <c r="I216" s="255"/>
      <c r="J216" s="251"/>
      <c r="K216" s="251"/>
      <c r="L216" s="256"/>
      <c r="M216" s="257"/>
      <c r="N216" s="258"/>
      <c r="O216" s="258"/>
      <c r="P216" s="258"/>
      <c r="Q216" s="258"/>
      <c r="R216" s="258"/>
      <c r="S216" s="258"/>
      <c r="T216" s="25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60" t="s">
        <v>197</v>
      </c>
      <c r="AU216" s="260" t="s">
        <v>83</v>
      </c>
      <c r="AV216" s="13" t="s">
        <v>83</v>
      </c>
      <c r="AW216" s="13" t="s">
        <v>31</v>
      </c>
      <c r="AX216" s="13" t="s">
        <v>74</v>
      </c>
      <c r="AY216" s="260" t="s">
        <v>134</v>
      </c>
    </row>
    <row r="217" s="16" customFormat="1">
      <c r="A217" s="16"/>
      <c r="B217" s="282"/>
      <c r="C217" s="283"/>
      <c r="D217" s="245" t="s">
        <v>197</v>
      </c>
      <c r="E217" s="284" t="s">
        <v>1</v>
      </c>
      <c r="F217" s="285" t="s">
        <v>270</v>
      </c>
      <c r="G217" s="283"/>
      <c r="H217" s="286">
        <v>152.5</v>
      </c>
      <c r="I217" s="287"/>
      <c r="J217" s="283"/>
      <c r="K217" s="283"/>
      <c r="L217" s="288"/>
      <c r="M217" s="289"/>
      <c r="N217" s="290"/>
      <c r="O217" s="290"/>
      <c r="P217" s="290"/>
      <c r="Q217" s="290"/>
      <c r="R217" s="290"/>
      <c r="S217" s="290"/>
      <c r="T217" s="291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T217" s="292" t="s">
        <v>197</v>
      </c>
      <c r="AU217" s="292" t="s">
        <v>83</v>
      </c>
      <c r="AV217" s="16" t="s">
        <v>148</v>
      </c>
      <c r="AW217" s="16" t="s">
        <v>31</v>
      </c>
      <c r="AX217" s="16" t="s">
        <v>81</v>
      </c>
      <c r="AY217" s="292" t="s">
        <v>134</v>
      </c>
    </row>
    <row r="218" s="2" customFormat="1" ht="24.15" customHeight="1">
      <c r="A218" s="39"/>
      <c r="B218" s="40"/>
      <c r="C218" s="220" t="s">
        <v>362</v>
      </c>
      <c r="D218" s="220" t="s">
        <v>135</v>
      </c>
      <c r="E218" s="221" t="s">
        <v>553</v>
      </c>
      <c r="F218" s="222" t="s">
        <v>554</v>
      </c>
      <c r="G218" s="223" t="s">
        <v>243</v>
      </c>
      <c r="H218" s="224">
        <v>37</v>
      </c>
      <c r="I218" s="225"/>
      <c r="J218" s="226">
        <f>ROUND(I218*H218,2)</f>
        <v>0</v>
      </c>
      <c r="K218" s="222" t="s">
        <v>193</v>
      </c>
      <c r="L218" s="45"/>
      <c r="M218" s="227" t="s">
        <v>1</v>
      </c>
      <c r="N218" s="228" t="s">
        <v>39</v>
      </c>
      <c r="O218" s="92"/>
      <c r="P218" s="229">
        <f>O218*H218</f>
        <v>0</v>
      </c>
      <c r="Q218" s="229">
        <v>0</v>
      </c>
      <c r="R218" s="229">
        <f>Q218*H218</f>
        <v>0</v>
      </c>
      <c r="S218" s="229">
        <v>0</v>
      </c>
      <c r="T218" s="230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1" t="s">
        <v>148</v>
      </c>
      <c r="AT218" s="231" t="s">
        <v>135</v>
      </c>
      <c r="AU218" s="231" t="s">
        <v>83</v>
      </c>
      <c r="AY218" s="18" t="s">
        <v>134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8" t="s">
        <v>81</v>
      </c>
      <c r="BK218" s="232">
        <f>ROUND(I218*H218,2)</f>
        <v>0</v>
      </c>
      <c r="BL218" s="18" t="s">
        <v>148</v>
      </c>
      <c r="BM218" s="231" t="s">
        <v>555</v>
      </c>
    </row>
    <row r="219" s="13" customFormat="1">
      <c r="A219" s="13"/>
      <c r="B219" s="250"/>
      <c r="C219" s="251"/>
      <c r="D219" s="245" t="s">
        <v>197</v>
      </c>
      <c r="E219" s="252" t="s">
        <v>1</v>
      </c>
      <c r="F219" s="253" t="s">
        <v>549</v>
      </c>
      <c r="G219" s="251"/>
      <c r="H219" s="254">
        <v>37</v>
      </c>
      <c r="I219" s="255"/>
      <c r="J219" s="251"/>
      <c r="K219" s="251"/>
      <c r="L219" s="256"/>
      <c r="M219" s="257"/>
      <c r="N219" s="258"/>
      <c r="O219" s="258"/>
      <c r="P219" s="258"/>
      <c r="Q219" s="258"/>
      <c r="R219" s="258"/>
      <c r="S219" s="258"/>
      <c r="T219" s="25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0" t="s">
        <v>197</v>
      </c>
      <c r="AU219" s="260" t="s">
        <v>83</v>
      </c>
      <c r="AV219" s="13" t="s">
        <v>83</v>
      </c>
      <c r="AW219" s="13" t="s">
        <v>31</v>
      </c>
      <c r="AX219" s="13" t="s">
        <v>81</v>
      </c>
      <c r="AY219" s="260" t="s">
        <v>134</v>
      </c>
    </row>
    <row r="220" s="2" customFormat="1" ht="24.15" customHeight="1">
      <c r="A220" s="39"/>
      <c r="B220" s="40"/>
      <c r="C220" s="220" t="s">
        <v>367</v>
      </c>
      <c r="D220" s="220" t="s">
        <v>135</v>
      </c>
      <c r="E220" s="221" t="s">
        <v>556</v>
      </c>
      <c r="F220" s="222" t="s">
        <v>557</v>
      </c>
      <c r="G220" s="223" t="s">
        <v>243</v>
      </c>
      <c r="H220" s="224">
        <v>70.480000000000004</v>
      </c>
      <c r="I220" s="225"/>
      <c r="J220" s="226">
        <f>ROUND(I220*H220,2)</f>
        <v>0</v>
      </c>
      <c r="K220" s="222" t="s">
        <v>193</v>
      </c>
      <c r="L220" s="45"/>
      <c r="M220" s="227" t="s">
        <v>1</v>
      </c>
      <c r="N220" s="228" t="s">
        <v>39</v>
      </c>
      <c r="O220" s="92"/>
      <c r="P220" s="229">
        <f>O220*H220</f>
        <v>0</v>
      </c>
      <c r="Q220" s="229">
        <v>0.13403999999999999</v>
      </c>
      <c r="R220" s="229">
        <f>Q220*H220</f>
        <v>9.4471392000000005</v>
      </c>
      <c r="S220" s="229">
        <v>0</v>
      </c>
      <c r="T220" s="230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1" t="s">
        <v>148</v>
      </c>
      <c r="AT220" s="231" t="s">
        <v>135</v>
      </c>
      <c r="AU220" s="231" t="s">
        <v>83</v>
      </c>
      <c r="AY220" s="18" t="s">
        <v>134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8" t="s">
        <v>81</v>
      </c>
      <c r="BK220" s="232">
        <f>ROUND(I220*H220,2)</f>
        <v>0</v>
      </c>
      <c r="BL220" s="18" t="s">
        <v>148</v>
      </c>
      <c r="BM220" s="231" t="s">
        <v>558</v>
      </c>
    </row>
    <row r="221" s="2" customFormat="1">
      <c r="A221" s="39"/>
      <c r="B221" s="40"/>
      <c r="C221" s="41"/>
      <c r="D221" s="245" t="s">
        <v>195</v>
      </c>
      <c r="E221" s="41"/>
      <c r="F221" s="246" t="s">
        <v>325</v>
      </c>
      <c r="G221" s="41"/>
      <c r="H221" s="41"/>
      <c r="I221" s="247"/>
      <c r="J221" s="41"/>
      <c r="K221" s="41"/>
      <c r="L221" s="45"/>
      <c r="M221" s="248"/>
      <c r="N221" s="249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195</v>
      </c>
      <c r="AU221" s="18" t="s">
        <v>83</v>
      </c>
    </row>
    <row r="222" s="14" customFormat="1">
      <c r="A222" s="14"/>
      <c r="B222" s="261"/>
      <c r="C222" s="262"/>
      <c r="D222" s="245" t="s">
        <v>197</v>
      </c>
      <c r="E222" s="263" t="s">
        <v>1</v>
      </c>
      <c r="F222" s="264" t="s">
        <v>542</v>
      </c>
      <c r="G222" s="262"/>
      <c r="H222" s="263" t="s">
        <v>1</v>
      </c>
      <c r="I222" s="265"/>
      <c r="J222" s="262"/>
      <c r="K222" s="262"/>
      <c r="L222" s="266"/>
      <c r="M222" s="267"/>
      <c r="N222" s="268"/>
      <c r="O222" s="268"/>
      <c r="P222" s="268"/>
      <c r="Q222" s="268"/>
      <c r="R222" s="268"/>
      <c r="S222" s="268"/>
      <c r="T222" s="26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70" t="s">
        <v>197</v>
      </c>
      <c r="AU222" s="270" t="s">
        <v>83</v>
      </c>
      <c r="AV222" s="14" t="s">
        <v>81</v>
      </c>
      <c r="AW222" s="14" t="s">
        <v>31</v>
      </c>
      <c r="AX222" s="14" t="s">
        <v>74</v>
      </c>
      <c r="AY222" s="270" t="s">
        <v>134</v>
      </c>
    </row>
    <row r="223" s="13" customFormat="1">
      <c r="A223" s="13"/>
      <c r="B223" s="250"/>
      <c r="C223" s="251"/>
      <c r="D223" s="245" t="s">
        <v>197</v>
      </c>
      <c r="E223" s="252" t="s">
        <v>1</v>
      </c>
      <c r="F223" s="253" t="s">
        <v>559</v>
      </c>
      <c r="G223" s="251"/>
      <c r="H223" s="254">
        <v>32</v>
      </c>
      <c r="I223" s="255"/>
      <c r="J223" s="251"/>
      <c r="K223" s="251"/>
      <c r="L223" s="256"/>
      <c r="M223" s="257"/>
      <c r="N223" s="258"/>
      <c r="O223" s="258"/>
      <c r="P223" s="258"/>
      <c r="Q223" s="258"/>
      <c r="R223" s="258"/>
      <c r="S223" s="258"/>
      <c r="T223" s="25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0" t="s">
        <v>197</v>
      </c>
      <c r="AU223" s="260" t="s">
        <v>83</v>
      </c>
      <c r="AV223" s="13" t="s">
        <v>83</v>
      </c>
      <c r="AW223" s="13" t="s">
        <v>31</v>
      </c>
      <c r="AX223" s="13" t="s">
        <v>74</v>
      </c>
      <c r="AY223" s="260" t="s">
        <v>134</v>
      </c>
    </row>
    <row r="224" s="14" customFormat="1">
      <c r="A224" s="14"/>
      <c r="B224" s="261"/>
      <c r="C224" s="262"/>
      <c r="D224" s="245" t="s">
        <v>197</v>
      </c>
      <c r="E224" s="263" t="s">
        <v>1</v>
      </c>
      <c r="F224" s="264" t="s">
        <v>544</v>
      </c>
      <c r="G224" s="262"/>
      <c r="H224" s="263" t="s">
        <v>1</v>
      </c>
      <c r="I224" s="265"/>
      <c r="J224" s="262"/>
      <c r="K224" s="262"/>
      <c r="L224" s="266"/>
      <c r="M224" s="267"/>
      <c r="N224" s="268"/>
      <c r="O224" s="268"/>
      <c r="P224" s="268"/>
      <c r="Q224" s="268"/>
      <c r="R224" s="268"/>
      <c r="S224" s="268"/>
      <c r="T224" s="269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70" t="s">
        <v>197</v>
      </c>
      <c r="AU224" s="270" t="s">
        <v>83</v>
      </c>
      <c r="AV224" s="14" t="s">
        <v>81</v>
      </c>
      <c r="AW224" s="14" t="s">
        <v>31</v>
      </c>
      <c r="AX224" s="14" t="s">
        <v>74</v>
      </c>
      <c r="AY224" s="270" t="s">
        <v>134</v>
      </c>
    </row>
    <row r="225" s="13" customFormat="1">
      <c r="A225" s="13"/>
      <c r="B225" s="250"/>
      <c r="C225" s="251"/>
      <c r="D225" s="245" t="s">
        <v>197</v>
      </c>
      <c r="E225" s="252" t="s">
        <v>1</v>
      </c>
      <c r="F225" s="253" t="s">
        <v>560</v>
      </c>
      <c r="G225" s="251"/>
      <c r="H225" s="254">
        <v>38.479999999999997</v>
      </c>
      <c r="I225" s="255"/>
      <c r="J225" s="251"/>
      <c r="K225" s="251"/>
      <c r="L225" s="256"/>
      <c r="M225" s="257"/>
      <c r="N225" s="258"/>
      <c r="O225" s="258"/>
      <c r="P225" s="258"/>
      <c r="Q225" s="258"/>
      <c r="R225" s="258"/>
      <c r="S225" s="258"/>
      <c r="T225" s="25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0" t="s">
        <v>197</v>
      </c>
      <c r="AU225" s="260" t="s">
        <v>83</v>
      </c>
      <c r="AV225" s="13" t="s">
        <v>83</v>
      </c>
      <c r="AW225" s="13" t="s">
        <v>31</v>
      </c>
      <c r="AX225" s="13" t="s">
        <v>74</v>
      </c>
      <c r="AY225" s="260" t="s">
        <v>134</v>
      </c>
    </row>
    <row r="226" s="16" customFormat="1">
      <c r="A226" s="16"/>
      <c r="B226" s="282"/>
      <c r="C226" s="283"/>
      <c r="D226" s="245" t="s">
        <v>197</v>
      </c>
      <c r="E226" s="284" t="s">
        <v>1</v>
      </c>
      <c r="F226" s="285" t="s">
        <v>270</v>
      </c>
      <c r="G226" s="283"/>
      <c r="H226" s="286">
        <v>70.480000000000004</v>
      </c>
      <c r="I226" s="287"/>
      <c r="J226" s="283"/>
      <c r="K226" s="283"/>
      <c r="L226" s="288"/>
      <c r="M226" s="289"/>
      <c r="N226" s="290"/>
      <c r="O226" s="290"/>
      <c r="P226" s="290"/>
      <c r="Q226" s="290"/>
      <c r="R226" s="290"/>
      <c r="S226" s="290"/>
      <c r="T226" s="291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T226" s="292" t="s">
        <v>197</v>
      </c>
      <c r="AU226" s="292" t="s">
        <v>83</v>
      </c>
      <c r="AV226" s="16" t="s">
        <v>148</v>
      </c>
      <c r="AW226" s="16" t="s">
        <v>31</v>
      </c>
      <c r="AX226" s="16" t="s">
        <v>81</v>
      </c>
      <c r="AY226" s="292" t="s">
        <v>134</v>
      </c>
    </row>
    <row r="227" s="2" customFormat="1" ht="16.5" customHeight="1">
      <c r="A227" s="39"/>
      <c r="B227" s="40"/>
      <c r="C227" s="293" t="s">
        <v>372</v>
      </c>
      <c r="D227" s="293" t="s">
        <v>334</v>
      </c>
      <c r="E227" s="294" t="s">
        <v>561</v>
      </c>
      <c r="F227" s="295" t="s">
        <v>562</v>
      </c>
      <c r="G227" s="296" t="s">
        <v>210</v>
      </c>
      <c r="H227" s="297">
        <v>155.05600000000001</v>
      </c>
      <c r="I227" s="298"/>
      <c r="J227" s="299">
        <f>ROUND(I227*H227,2)</f>
        <v>0</v>
      </c>
      <c r="K227" s="295" t="s">
        <v>1</v>
      </c>
      <c r="L227" s="300"/>
      <c r="M227" s="301" t="s">
        <v>1</v>
      </c>
      <c r="N227" s="302" t="s">
        <v>39</v>
      </c>
      <c r="O227" s="92"/>
      <c r="P227" s="229">
        <f>O227*H227</f>
        <v>0</v>
      </c>
      <c r="Q227" s="229">
        <v>1</v>
      </c>
      <c r="R227" s="229">
        <f>Q227*H227</f>
        <v>155.05600000000001</v>
      </c>
      <c r="S227" s="229">
        <v>0</v>
      </c>
      <c r="T227" s="230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1" t="s">
        <v>164</v>
      </c>
      <c r="AT227" s="231" t="s">
        <v>334</v>
      </c>
      <c r="AU227" s="231" t="s">
        <v>83</v>
      </c>
      <c r="AY227" s="18" t="s">
        <v>134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8" t="s">
        <v>81</v>
      </c>
      <c r="BK227" s="232">
        <f>ROUND(I227*H227,2)</f>
        <v>0</v>
      </c>
      <c r="BL227" s="18" t="s">
        <v>148</v>
      </c>
      <c r="BM227" s="231" t="s">
        <v>563</v>
      </c>
    </row>
    <row r="228" s="13" customFormat="1">
      <c r="A228" s="13"/>
      <c r="B228" s="250"/>
      <c r="C228" s="251"/>
      <c r="D228" s="245" t="s">
        <v>197</v>
      </c>
      <c r="E228" s="251"/>
      <c r="F228" s="253" t="s">
        <v>564</v>
      </c>
      <c r="G228" s="251"/>
      <c r="H228" s="254">
        <v>155.05600000000001</v>
      </c>
      <c r="I228" s="255"/>
      <c r="J228" s="251"/>
      <c r="K228" s="251"/>
      <c r="L228" s="256"/>
      <c r="M228" s="257"/>
      <c r="N228" s="258"/>
      <c r="O228" s="258"/>
      <c r="P228" s="258"/>
      <c r="Q228" s="258"/>
      <c r="R228" s="258"/>
      <c r="S228" s="258"/>
      <c r="T228" s="25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0" t="s">
        <v>197</v>
      </c>
      <c r="AU228" s="260" t="s">
        <v>83</v>
      </c>
      <c r="AV228" s="13" t="s">
        <v>83</v>
      </c>
      <c r="AW228" s="13" t="s">
        <v>4</v>
      </c>
      <c r="AX228" s="13" t="s">
        <v>81</v>
      </c>
      <c r="AY228" s="260" t="s">
        <v>134</v>
      </c>
    </row>
    <row r="229" s="11" customFormat="1" ht="22.8" customHeight="1">
      <c r="A229" s="11"/>
      <c r="B229" s="206"/>
      <c r="C229" s="207"/>
      <c r="D229" s="208" t="s">
        <v>73</v>
      </c>
      <c r="E229" s="243" t="s">
        <v>169</v>
      </c>
      <c r="F229" s="243" t="s">
        <v>189</v>
      </c>
      <c r="G229" s="207"/>
      <c r="H229" s="207"/>
      <c r="I229" s="210"/>
      <c r="J229" s="244">
        <f>BK229</f>
        <v>0</v>
      </c>
      <c r="K229" s="207"/>
      <c r="L229" s="212"/>
      <c r="M229" s="213"/>
      <c r="N229" s="214"/>
      <c r="O229" s="214"/>
      <c r="P229" s="215">
        <f>SUM(P230:P236)</f>
        <v>0</v>
      </c>
      <c r="Q229" s="214"/>
      <c r="R229" s="215">
        <f>SUM(R230:R236)</f>
        <v>3.0000000000000004E-05</v>
      </c>
      <c r="S229" s="214"/>
      <c r="T229" s="216">
        <f>SUM(T230:T236)</f>
        <v>0</v>
      </c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R229" s="217" t="s">
        <v>81</v>
      </c>
      <c r="AT229" s="218" t="s">
        <v>73</v>
      </c>
      <c r="AU229" s="218" t="s">
        <v>81</v>
      </c>
      <c r="AY229" s="217" t="s">
        <v>134</v>
      </c>
      <c r="BK229" s="219">
        <f>SUM(BK230:BK236)</f>
        <v>0</v>
      </c>
    </row>
    <row r="230" s="2" customFormat="1" ht="24.15" customHeight="1">
      <c r="A230" s="39"/>
      <c r="B230" s="40"/>
      <c r="C230" s="220" t="s">
        <v>377</v>
      </c>
      <c r="D230" s="220" t="s">
        <v>135</v>
      </c>
      <c r="E230" s="221" t="s">
        <v>453</v>
      </c>
      <c r="F230" s="222" t="s">
        <v>454</v>
      </c>
      <c r="G230" s="223" t="s">
        <v>358</v>
      </c>
      <c r="H230" s="224">
        <v>3</v>
      </c>
      <c r="I230" s="225"/>
      <c r="J230" s="226">
        <f>ROUND(I230*H230,2)</f>
        <v>0</v>
      </c>
      <c r="K230" s="222" t="s">
        <v>193</v>
      </c>
      <c r="L230" s="45"/>
      <c r="M230" s="227" t="s">
        <v>1</v>
      </c>
      <c r="N230" s="228" t="s">
        <v>39</v>
      </c>
      <c r="O230" s="92"/>
      <c r="P230" s="229">
        <f>O230*H230</f>
        <v>0</v>
      </c>
      <c r="Q230" s="229">
        <v>1.0000000000000001E-05</v>
      </c>
      <c r="R230" s="229">
        <f>Q230*H230</f>
        <v>3.0000000000000004E-05</v>
      </c>
      <c r="S230" s="229">
        <v>0</v>
      </c>
      <c r="T230" s="230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1" t="s">
        <v>148</v>
      </c>
      <c r="AT230" s="231" t="s">
        <v>135</v>
      </c>
      <c r="AU230" s="231" t="s">
        <v>83</v>
      </c>
      <c r="AY230" s="18" t="s">
        <v>134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8" t="s">
        <v>81</v>
      </c>
      <c r="BK230" s="232">
        <f>ROUND(I230*H230,2)</f>
        <v>0</v>
      </c>
      <c r="BL230" s="18" t="s">
        <v>148</v>
      </c>
      <c r="BM230" s="231" t="s">
        <v>565</v>
      </c>
    </row>
    <row r="231" s="2" customFormat="1">
      <c r="A231" s="39"/>
      <c r="B231" s="40"/>
      <c r="C231" s="41"/>
      <c r="D231" s="245" t="s">
        <v>195</v>
      </c>
      <c r="E231" s="41"/>
      <c r="F231" s="246" t="s">
        <v>196</v>
      </c>
      <c r="G231" s="41"/>
      <c r="H231" s="41"/>
      <c r="I231" s="247"/>
      <c r="J231" s="41"/>
      <c r="K231" s="41"/>
      <c r="L231" s="45"/>
      <c r="M231" s="248"/>
      <c r="N231" s="249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195</v>
      </c>
      <c r="AU231" s="18" t="s">
        <v>83</v>
      </c>
    </row>
    <row r="232" s="13" customFormat="1">
      <c r="A232" s="13"/>
      <c r="B232" s="250"/>
      <c r="C232" s="251"/>
      <c r="D232" s="245" t="s">
        <v>197</v>
      </c>
      <c r="E232" s="252" t="s">
        <v>1</v>
      </c>
      <c r="F232" s="253" t="s">
        <v>566</v>
      </c>
      <c r="G232" s="251"/>
      <c r="H232" s="254">
        <v>3</v>
      </c>
      <c r="I232" s="255"/>
      <c r="J232" s="251"/>
      <c r="K232" s="251"/>
      <c r="L232" s="256"/>
      <c r="M232" s="257"/>
      <c r="N232" s="258"/>
      <c r="O232" s="258"/>
      <c r="P232" s="258"/>
      <c r="Q232" s="258"/>
      <c r="R232" s="258"/>
      <c r="S232" s="258"/>
      <c r="T232" s="25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0" t="s">
        <v>197</v>
      </c>
      <c r="AU232" s="260" t="s">
        <v>83</v>
      </c>
      <c r="AV232" s="13" t="s">
        <v>83</v>
      </c>
      <c r="AW232" s="13" t="s">
        <v>31</v>
      </c>
      <c r="AX232" s="13" t="s">
        <v>81</v>
      </c>
      <c r="AY232" s="260" t="s">
        <v>134</v>
      </c>
    </row>
    <row r="233" s="2" customFormat="1" ht="16.5" customHeight="1">
      <c r="A233" s="39"/>
      <c r="B233" s="40"/>
      <c r="C233" s="220" t="s">
        <v>382</v>
      </c>
      <c r="D233" s="220" t="s">
        <v>135</v>
      </c>
      <c r="E233" s="221" t="s">
        <v>462</v>
      </c>
      <c r="F233" s="222" t="s">
        <v>463</v>
      </c>
      <c r="G233" s="223" t="s">
        <v>358</v>
      </c>
      <c r="H233" s="224">
        <v>3</v>
      </c>
      <c r="I233" s="225"/>
      <c r="J233" s="226">
        <f>ROUND(I233*H233,2)</f>
        <v>0</v>
      </c>
      <c r="K233" s="222" t="s">
        <v>193</v>
      </c>
      <c r="L233" s="45"/>
      <c r="M233" s="227" t="s">
        <v>1</v>
      </c>
      <c r="N233" s="228" t="s">
        <v>39</v>
      </c>
      <c r="O233" s="92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1" t="s">
        <v>148</v>
      </c>
      <c r="AT233" s="231" t="s">
        <v>135</v>
      </c>
      <c r="AU233" s="231" t="s">
        <v>83</v>
      </c>
      <c r="AY233" s="18" t="s">
        <v>134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8" t="s">
        <v>81</v>
      </c>
      <c r="BK233" s="232">
        <f>ROUND(I233*H233,2)</f>
        <v>0</v>
      </c>
      <c r="BL233" s="18" t="s">
        <v>148</v>
      </c>
      <c r="BM233" s="231" t="s">
        <v>567</v>
      </c>
    </row>
    <row r="234" s="2" customFormat="1">
      <c r="A234" s="39"/>
      <c r="B234" s="40"/>
      <c r="C234" s="41"/>
      <c r="D234" s="245" t="s">
        <v>195</v>
      </c>
      <c r="E234" s="41"/>
      <c r="F234" s="246" t="s">
        <v>196</v>
      </c>
      <c r="G234" s="41"/>
      <c r="H234" s="41"/>
      <c r="I234" s="247"/>
      <c r="J234" s="41"/>
      <c r="K234" s="41"/>
      <c r="L234" s="45"/>
      <c r="M234" s="248"/>
      <c r="N234" s="249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195</v>
      </c>
      <c r="AU234" s="18" t="s">
        <v>83</v>
      </c>
    </row>
    <row r="235" s="14" customFormat="1">
      <c r="A235" s="14"/>
      <c r="B235" s="261"/>
      <c r="C235" s="262"/>
      <c r="D235" s="245" t="s">
        <v>197</v>
      </c>
      <c r="E235" s="263" t="s">
        <v>1</v>
      </c>
      <c r="F235" s="264" t="s">
        <v>465</v>
      </c>
      <c r="G235" s="262"/>
      <c r="H235" s="263" t="s">
        <v>1</v>
      </c>
      <c r="I235" s="265"/>
      <c r="J235" s="262"/>
      <c r="K235" s="262"/>
      <c r="L235" s="266"/>
      <c r="M235" s="267"/>
      <c r="N235" s="268"/>
      <c r="O235" s="268"/>
      <c r="P235" s="268"/>
      <c r="Q235" s="268"/>
      <c r="R235" s="268"/>
      <c r="S235" s="268"/>
      <c r="T235" s="26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70" t="s">
        <v>197</v>
      </c>
      <c r="AU235" s="270" t="s">
        <v>83</v>
      </c>
      <c r="AV235" s="14" t="s">
        <v>81</v>
      </c>
      <c r="AW235" s="14" t="s">
        <v>31</v>
      </c>
      <c r="AX235" s="14" t="s">
        <v>74</v>
      </c>
      <c r="AY235" s="270" t="s">
        <v>134</v>
      </c>
    </row>
    <row r="236" s="13" customFormat="1">
      <c r="A236" s="13"/>
      <c r="B236" s="250"/>
      <c r="C236" s="251"/>
      <c r="D236" s="245" t="s">
        <v>197</v>
      </c>
      <c r="E236" s="252" t="s">
        <v>1</v>
      </c>
      <c r="F236" s="253" t="s">
        <v>566</v>
      </c>
      <c r="G236" s="251"/>
      <c r="H236" s="254">
        <v>3</v>
      </c>
      <c r="I236" s="255"/>
      <c r="J236" s="251"/>
      <c r="K236" s="251"/>
      <c r="L236" s="256"/>
      <c r="M236" s="257"/>
      <c r="N236" s="258"/>
      <c r="O236" s="258"/>
      <c r="P236" s="258"/>
      <c r="Q236" s="258"/>
      <c r="R236" s="258"/>
      <c r="S236" s="258"/>
      <c r="T236" s="25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0" t="s">
        <v>197</v>
      </c>
      <c r="AU236" s="260" t="s">
        <v>83</v>
      </c>
      <c r="AV236" s="13" t="s">
        <v>83</v>
      </c>
      <c r="AW236" s="13" t="s">
        <v>31</v>
      </c>
      <c r="AX236" s="13" t="s">
        <v>81</v>
      </c>
      <c r="AY236" s="260" t="s">
        <v>134</v>
      </c>
    </row>
    <row r="237" s="11" customFormat="1" ht="22.8" customHeight="1">
      <c r="A237" s="11"/>
      <c r="B237" s="206"/>
      <c r="C237" s="207"/>
      <c r="D237" s="208" t="s">
        <v>73</v>
      </c>
      <c r="E237" s="243" t="s">
        <v>206</v>
      </c>
      <c r="F237" s="243" t="s">
        <v>207</v>
      </c>
      <c r="G237" s="207"/>
      <c r="H237" s="207"/>
      <c r="I237" s="210"/>
      <c r="J237" s="244">
        <f>BK237</f>
        <v>0</v>
      </c>
      <c r="K237" s="207"/>
      <c r="L237" s="212"/>
      <c r="M237" s="213"/>
      <c r="N237" s="214"/>
      <c r="O237" s="214"/>
      <c r="P237" s="215">
        <f>SUM(P238:P247)</f>
        <v>0</v>
      </c>
      <c r="Q237" s="214"/>
      <c r="R237" s="215">
        <f>SUM(R238:R247)</f>
        <v>0</v>
      </c>
      <c r="S237" s="214"/>
      <c r="T237" s="216">
        <f>SUM(T238:T247)</f>
        <v>0</v>
      </c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R237" s="217" t="s">
        <v>81</v>
      </c>
      <c r="AT237" s="218" t="s">
        <v>73</v>
      </c>
      <c r="AU237" s="218" t="s">
        <v>81</v>
      </c>
      <c r="AY237" s="217" t="s">
        <v>134</v>
      </c>
      <c r="BK237" s="219">
        <f>SUM(BK238:BK247)</f>
        <v>0</v>
      </c>
    </row>
    <row r="238" s="2" customFormat="1" ht="21.75" customHeight="1">
      <c r="A238" s="39"/>
      <c r="B238" s="40"/>
      <c r="C238" s="220" t="s">
        <v>386</v>
      </c>
      <c r="D238" s="220" t="s">
        <v>135</v>
      </c>
      <c r="E238" s="221" t="s">
        <v>467</v>
      </c>
      <c r="F238" s="222" t="s">
        <v>468</v>
      </c>
      <c r="G238" s="223" t="s">
        <v>210</v>
      </c>
      <c r="H238" s="224">
        <v>92.138000000000005</v>
      </c>
      <c r="I238" s="225"/>
      <c r="J238" s="226">
        <f>ROUND(I238*H238,2)</f>
        <v>0</v>
      </c>
      <c r="K238" s="222" t="s">
        <v>193</v>
      </c>
      <c r="L238" s="45"/>
      <c r="M238" s="227" t="s">
        <v>1</v>
      </c>
      <c r="N238" s="228" t="s">
        <v>39</v>
      </c>
      <c r="O238" s="92"/>
      <c r="P238" s="229">
        <f>O238*H238</f>
        <v>0</v>
      </c>
      <c r="Q238" s="229">
        <v>0</v>
      </c>
      <c r="R238" s="229">
        <f>Q238*H238</f>
        <v>0</v>
      </c>
      <c r="S238" s="229">
        <v>0</v>
      </c>
      <c r="T238" s="230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1" t="s">
        <v>148</v>
      </c>
      <c r="AT238" s="231" t="s">
        <v>135</v>
      </c>
      <c r="AU238" s="231" t="s">
        <v>83</v>
      </c>
      <c r="AY238" s="18" t="s">
        <v>134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8" t="s">
        <v>81</v>
      </c>
      <c r="BK238" s="232">
        <f>ROUND(I238*H238,2)</f>
        <v>0</v>
      </c>
      <c r="BL238" s="18" t="s">
        <v>148</v>
      </c>
      <c r="BM238" s="231" t="s">
        <v>568</v>
      </c>
    </row>
    <row r="239" s="13" customFormat="1">
      <c r="A239" s="13"/>
      <c r="B239" s="250"/>
      <c r="C239" s="251"/>
      <c r="D239" s="245" t="s">
        <v>197</v>
      </c>
      <c r="E239" s="252" t="s">
        <v>1</v>
      </c>
      <c r="F239" s="253" t="s">
        <v>569</v>
      </c>
      <c r="G239" s="251"/>
      <c r="H239" s="254">
        <v>92</v>
      </c>
      <c r="I239" s="255"/>
      <c r="J239" s="251"/>
      <c r="K239" s="251"/>
      <c r="L239" s="256"/>
      <c r="M239" s="257"/>
      <c r="N239" s="258"/>
      <c r="O239" s="258"/>
      <c r="P239" s="258"/>
      <c r="Q239" s="258"/>
      <c r="R239" s="258"/>
      <c r="S239" s="258"/>
      <c r="T239" s="25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0" t="s">
        <v>197</v>
      </c>
      <c r="AU239" s="260" t="s">
        <v>83</v>
      </c>
      <c r="AV239" s="13" t="s">
        <v>83</v>
      </c>
      <c r="AW239" s="13" t="s">
        <v>31</v>
      </c>
      <c r="AX239" s="13" t="s">
        <v>74</v>
      </c>
      <c r="AY239" s="260" t="s">
        <v>134</v>
      </c>
    </row>
    <row r="240" s="13" customFormat="1">
      <c r="A240" s="13"/>
      <c r="B240" s="250"/>
      <c r="C240" s="251"/>
      <c r="D240" s="245" t="s">
        <v>197</v>
      </c>
      <c r="E240" s="252" t="s">
        <v>1</v>
      </c>
      <c r="F240" s="253" t="s">
        <v>570</v>
      </c>
      <c r="G240" s="251"/>
      <c r="H240" s="254">
        <v>0.13800000000000001</v>
      </c>
      <c r="I240" s="255"/>
      <c r="J240" s="251"/>
      <c r="K240" s="251"/>
      <c r="L240" s="256"/>
      <c r="M240" s="257"/>
      <c r="N240" s="258"/>
      <c r="O240" s="258"/>
      <c r="P240" s="258"/>
      <c r="Q240" s="258"/>
      <c r="R240" s="258"/>
      <c r="S240" s="258"/>
      <c r="T240" s="25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60" t="s">
        <v>197</v>
      </c>
      <c r="AU240" s="260" t="s">
        <v>83</v>
      </c>
      <c r="AV240" s="13" t="s">
        <v>83</v>
      </c>
      <c r="AW240" s="13" t="s">
        <v>31</v>
      </c>
      <c r="AX240" s="13" t="s">
        <v>74</v>
      </c>
      <c r="AY240" s="260" t="s">
        <v>134</v>
      </c>
    </row>
    <row r="241" s="16" customFormat="1">
      <c r="A241" s="16"/>
      <c r="B241" s="282"/>
      <c r="C241" s="283"/>
      <c r="D241" s="245" t="s">
        <v>197</v>
      </c>
      <c r="E241" s="284" t="s">
        <v>1</v>
      </c>
      <c r="F241" s="285" t="s">
        <v>270</v>
      </c>
      <c r="G241" s="283"/>
      <c r="H241" s="286">
        <v>92.138000000000005</v>
      </c>
      <c r="I241" s="287"/>
      <c r="J241" s="283"/>
      <c r="K241" s="283"/>
      <c r="L241" s="288"/>
      <c r="M241" s="289"/>
      <c r="N241" s="290"/>
      <c r="O241" s="290"/>
      <c r="P241" s="290"/>
      <c r="Q241" s="290"/>
      <c r="R241" s="290"/>
      <c r="S241" s="290"/>
      <c r="T241" s="291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T241" s="292" t="s">
        <v>197</v>
      </c>
      <c r="AU241" s="292" t="s">
        <v>83</v>
      </c>
      <c r="AV241" s="16" t="s">
        <v>148</v>
      </c>
      <c r="AW241" s="16" t="s">
        <v>31</v>
      </c>
      <c r="AX241" s="16" t="s">
        <v>81</v>
      </c>
      <c r="AY241" s="292" t="s">
        <v>134</v>
      </c>
    </row>
    <row r="242" s="2" customFormat="1" ht="24.15" customHeight="1">
      <c r="A242" s="39"/>
      <c r="B242" s="40"/>
      <c r="C242" s="220" t="s">
        <v>390</v>
      </c>
      <c r="D242" s="220" t="s">
        <v>135</v>
      </c>
      <c r="E242" s="221" t="s">
        <v>473</v>
      </c>
      <c r="F242" s="222" t="s">
        <v>474</v>
      </c>
      <c r="G242" s="223" t="s">
        <v>210</v>
      </c>
      <c r="H242" s="224">
        <v>829.24199999999996</v>
      </c>
      <c r="I242" s="225"/>
      <c r="J242" s="226">
        <f>ROUND(I242*H242,2)</f>
        <v>0</v>
      </c>
      <c r="K242" s="222" t="s">
        <v>193</v>
      </c>
      <c r="L242" s="45"/>
      <c r="M242" s="227" t="s">
        <v>1</v>
      </c>
      <c r="N242" s="228" t="s">
        <v>39</v>
      </c>
      <c r="O242" s="92"/>
      <c r="P242" s="229">
        <f>O242*H242</f>
        <v>0</v>
      </c>
      <c r="Q242" s="229">
        <v>0</v>
      </c>
      <c r="R242" s="229">
        <f>Q242*H242</f>
        <v>0</v>
      </c>
      <c r="S242" s="229">
        <v>0</v>
      </c>
      <c r="T242" s="230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1" t="s">
        <v>148</v>
      </c>
      <c r="AT242" s="231" t="s">
        <v>135</v>
      </c>
      <c r="AU242" s="231" t="s">
        <v>83</v>
      </c>
      <c r="AY242" s="18" t="s">
        <v>134</v>
      </c>
      <c r="BE242" s="232">
        <f>IF(N242="základní",J242,0)</f>
        <v>0</v>
      </c>
      <c r="BF242" s="232">
        <f>IF(N242="snížená",J242,0)</f>
        <v>0</v>
      </c>
      <c r="BG242" s="232">
        <f>IF(N242="zákl. přenesená",J242,0)</f>
        <v>0</v>
      </c>
      <c r="BH242" s="232">
        <f>IF(N242="sníž. přenesená",J242,0)</f>
        <v>0</v>
      </c>
      <c r="BI242" s="232">
        <f>IF(N242="nulová",J242,0)</f>
        <v>0</v>
      </c>
      <c r="BJ242" s="18" t="s">
        <v>81</v>
      </c>
      <c r="BK242" s="232">
        <f>ROUND(I242*H242,2)</f>
        <v>0</v>
      </c>
      <c r="BL242" s="18" t="s">
        <v>148</v>
      </c>
      <c r="BM242" s="231" t="s">
        <v>571</v>
      </c>
    </row>
    <row r="243" s="13" customFormat="1">
      <c r="A243" s="13"/>
      <c r="B243" s="250"/>
      <c r="C243" s="251"/>
      <c r="D243" s="245" t="s">
        <v>197</v>
      </c>
      <c r="E243" s="252" t="s">
        <v>1</v>
      </c>
      <c r="F243" s="253" t="s">
        <v>572</v>
      </c>
      <c r="G243" s="251"/>
      <c r="H243" s="254">
        <v>829.24199999999996</v>
      </c>
      <c r="I243" s="255"/>
      <c r="J243" s="251"/>
      <c r="K243" s="251"/>
      <c r="L243" s="256"/>
      <c r="M243" s="257"/>
      <c r="N243" s="258"/>
      <c r="O243" s="258"/>
      <c r="P243" s="258"/>
      <c r="Q243" s="258"/>
      <c r="R243" s="258"/>
      <c r="S243" s="258"/>
      <c r="T243" s="259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60" t="s">
        <v>197</v>
      </c>
      <c r="AU243" s="260" t="s">
        <v>83</v>
      </c>
      <c r="AV243" s="13" t="s">
        <v>83</v>
      </c>
      <c r="AW243" s="13" t="s">
        <v>31</v>
      </c>
      <c r="AX243" s="13" t="s">
        <v>81</v>
      </c>
      <c r="AY243" s="260" t="s">
        <v>134</v>
      </c>
    </row>
    <row r="244" s="2" customFormat="1" ht="44.25" customHeight="1">
      <c r="A244" s="39"/>
      <c r="B244" s="40"/>
      <c r="C244" s="220" t="s">
        <v>394</v>
      </c>
      <c r="D244" s="220" t="s">
        <v>135</v>
      </c>
      <c r="E244" s="221" t="s">
        <v>478</v>
      </c>
      <c r="F244" s="222" t="s">
        <v>479</v>
      </c>
      <c r="G244" s="223" t="s">
        <v>210</v>
      </c>
      <c r="H244" s="224">
        <v>92</v>
      </c>
      <c r="I244" s="225"/>
      <c r="J244" s="226">
        <f>ROUND(I244*H244,2)</f>
        <v>0</v>
      </c>
      <c r="K244" s="222" t="s">
        <v>193</v>
      </c>
      <c r="L244" s="45"/>
      <c r="M244" s="227" t="s">
        <v>1</v>
      </c>
      <c r="N244" s="228" t="s">
        <v>39</v>
      </c>
      <c r="O244" s="92"/>
      <c r="P244" s="229">
        <f>O244*H244</f>
        <v>0</v>
      </c>
      <c r="Q244" s="229">
        <v>0</v>
      </c>
      <c r="R244" s="229">
        <f>Q244*H244</f>
        <v>0</v>
      </c>
      <c r="S244" s="229">
        <v>0</v>
      </c>
      <c r="T244" s="230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1" t="s">
        <v>148</v>
      </c>
      <c r="AT244" s="231" t="s">
        <v>135</v>
      </c>
      <c r="AU244" s="231" t="s">
        <v>83</v>
      </c>
      <c r="AY244" s="18" t="s">
        <v>134</v>
      </c>
      <c r="BE244" s="232">
        <f>IF(N244="základní",J244,0)</f>
        <v>0</v>
      </c>
      <c r="BF244" s="232">
        <f>IF(N244="snížená",J244,0)</f>
        <v>0</v>
      </c>
      <c r="BG244" s="232">
        <f>IF(N244="zákl. přenesená",J244,0)</f>
        <v>0</v>
      </c>
      <c r="BH244" s="232">
        <f>IF(N244="sníž. přenesená",J244,0)</f>
        <v>0</v>
      </c>
      <c r="BI244" s="232">
        <f>IF(N244="nulová",J244,0)</f>
        <v>0</v>
      </c>
      <c r="BJ244" s="18" t="s">
        <v>81</v>
      </c>
      <c r="BK244" s="232">
        <f>ROUND(I244*H244,2)</f>
        <v>0</v>
      </c>
      <c r="BL244" s="18" t="s">
        <v>148</v>
      </c>
      <c r="BM244" s="231" t="s">
        <v>573</v>
      </c>
    </row>
    <row r="245" s="13" customFormat="1">
      <c r="A245" s="13"/>
      <c r="B245" s="250"/>
      <c r="C245" s="251"/>
      <c r="D245" s="245" t="s">
        <v>197</v>
      </c>
      <c r="E245" s="252" t="s">
        <v>1</v>
      </c>
      <c r="F245" s="253" t="s">
        <v>569</v>
      </c>
      <c r="G245" s="251"/>
      <c r="H245" s="254">
        <v>92</v>
      </c>
      <c r="I245" s="255"/>
      <c r="J245" s="251"/>
      <c r="K245" s="251"/>
      <c r="L245" s="256"/>
      <c r="M245" s="257"/>
      <c r="N245" s="258"/>
      <c r="O245" s="258"/>
      <c r="P245" s="258"/>
      <c r="Q245" s="258"/>
      <c r="R245" s="258"/>
      <c r="S245" s="258"/>
      <c r="T245" s="25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60" t="s">
        <v>197</v>
      </c>
      <c r="AU245" s="260" t="s">
        <v>83</v>
      </c>
      <c r="AV245" s="13" t="s">
        <v>83</v>
      </c>
      <c r="AW245" s="13" t="s">
        <v>31</v>
      </c>
      <c r="AX245" s="13" t="s">
        <v>81</v>
      </c>
      <c r="AY245" s="260" t="s">
        <v>134</v>
      </c>
    </row>
    <row r="246" s="2" customFormat="1" ht="44.25" customHeight="1">
      <c r="A246" s="39"/>
      <c r="B246" s="40"/>
      <c r="C246" s="220" t="s">
        <v>398</v>
      </c>
      <c r="D246" s="220" t="s">
        <v>135</v>
      </c>
      <c r="E246" s="221" t="s">
        <v>482</v>
      </c>
      <c r="F246" s="222" t="s">
        <v>483</v>
      </c>
      <c r="G246" s="223" t="s">
        <v>210</v>
      </c>
      <c r="H246" s="224">
        <v>0.13800000000000001</v>
      </c>
      <c r="I246" s="225"/>
      <c r="J246" s="226">
        <f>ROUND(I246*H246,2)</f>
        <v>0</v>
      </c>
      <c r="K246" s="222" t="s">
        <v>193</v>
      </c>
      <c r="L246" s="45"/>
      <c r="M246" s="227" t="s">
        <v>1</v>
      </c>
      <c r="N246" s="228" t="s">
        <v>39</v>
      </c>
      <c r="O246" s="92"/>
      <c r="P246" s="229">
        <f>O246*H246</f>
        <v>0</v>
      </c>
      <c r="Q246" s="229">
        <v>0</v>
      </c>
      <c r="R246" s="229">
        <f>Q246*H246</f>
        <v>0</v>
      </c>
      <c r="S246" s="229">
        <v>0</v>
      </c>
      <c r="T246" s="230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1" t="s">
        <v>148</v>
      </c>
      <c r="AT246" s="231" t="s">
        <v>135</v>
      </c>
      <c r="AU246" s="231" t="s">
        <v>83</v>
      </c>
      <c r="AY246" s="18" t="s">
        <v>134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8" t="s">
        <v>81</v>
      </c>
      <c r="BK246" s="232">
        <f>ROUND(I246*H246,2)</f>
        <v>0</v>
      </c>
      <c r="BL246" s="18" t="s">
        <v>148</v>
      </c>
      <c r="BM246" s="231" t="s">
        <v>574</v>
      </c>
    </row>
    <row r="247" s="13" customFormat="1">
      <c r="A247" s="13"/>
      <c r="B247" s="250"/>
      <c r="C247" s="251"/>
      <c r="D247" s="245" t="s">
        <v>197</v>
      </c>
      <c r="E247" s="252" t="s">
        <v>1</v>
      </c>
      <c r="F247" s="253" t="s">
        <v>570</v>
      </c>
      <c r="G247" s="251"/>
      <c r="H247" s="254">
        <v>0.13800000000000001</v>
      </c>
      <c r="I247" s="255"/>
      <c r="J247" s="251"/>
      <c r="K247" s="251"/>
      <c r="L247" s="256"/>
      <c r="M247" s="257"/>
      <c r="N247" s="258"/>
      <c r="O247" s="258"/>
      <c r="P247" s="258"/>
      <c r="Q247" s="258"/>
      <c r="R247" s="258"/>
      <c r="S247" s="258"/>
      <c r="T247" s="25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0" t="s">
        <v>197</v>
      </c>
      <c r="AU247" s="260" t="s">
        <v>83</v>
      </c>
      <c r="AV247" s="13" t="s">
        <v>83</v>
      </c>
      <c r="AW247" s="13" t="s">
        <v>31</v>
      </c>
      <c r="AX247" s="13" t="s">
        <v>81</v>
      </c>
      <c r="AY247" s="260" t="s">
        <v>134</v>
      </c>
    </row>
    <row r="248" s="11" customFormat="1" ht="22.8" customHeight="1">
      <c r="A248" s="11"/>
      <c r="B248" s="206"/>
      <c r="C248" s="207"/>
      <c r="D248" s="208" t="s">
        <v>73</v>
      </c>
      <c r="E248" s="243" t="s">
        <v>485</v>
      </c>
      <c r="F248" s="243" t="s">
        <v>486</v>
      </c>
      <c r="G248" s="207"/>
      <c r="H248" s="207"/>
      <c r="I248" s="210"/>
      <c r="J248" s="244">
        <f>BK248</f>
        <v>0</v>
      </c>
      <c r="K248" s="207"/>
      <c r="L248" s="212"/>
      <c r="M248" s="213"/>
      <c r="N248" s="214"/>
      <c r="O248" s="214"/>
      <c r="P248" s="215">
        <f>P249</f>
        <v>0</v>
      </c>
      <c r="Q248" s="214"/>
      <c r="R248" s="215">
        <f>R249</f>
        <v>0</v>
      </c>
      <c r="S248" s="214"/>
      <c r="T248" s="216">
        <f>T249</f>
        <v>0</v>
      </c>
      <c r="U248" s="11"/>
      <c r="V248" s="11"/>
      <c r="W248" s="11"/>
      <c r="X248" s="11"/>
      <c r="Y248" s="11"/>
      <c r="Z248" s="11"/>
      <c r="AA248" s="11"/>
      <c r="AB248" s="11"/>
      <c r="AC248" s="11"/>
      <c r="AD248" s="11"/>
      <c r="AE248" s="11"/>
      <c r="AR248" s="217" t="s">
        <v>81</v>
      </c>
      <c r="AT248" s="218" t="s">
        <v>73</v>
      </c>
      <c r="AU248" s="218" t="s">
        <v>81</v>
      </c>
      <c r="AY248" s="217" t="s">
        <v>134</v>
      </c>
      <c r="BK248" s="219">
        <f>BK249</f>
        <v>0</v>
      </c>
    </row>
    <row r="249" s="2" customFormat="1" ht="33" customHeight="1">
      <c r="A249" s="39"/>
      <c r="B249" s="40"/>
      <c r="C249" s="220" t="s">
        <v>402</v>
      </c>
      <c r="D249" s="220" t="s">
        <v>135</v>
      </c>
      <c r="E249" s="221" t="s">
        <v>488</v>
      </c>
      <c r="F249" s="222" t="s">
        <v>489</v>
      </c>
      <c r="G249" s="223" t="s">
        <v>210</v>
      </c>
      <c r="H249" s="224">
        <v>171.71199999999999</v>
      </c>
      <c r="I249" s="225"/>
      <c r="J249" s="226">
        <f>ROUND(I249*H249,2)</f>
        <v>0</v>
      </c>
      <c r="K249" s="222" t="s">
        <v>193</v>
      </c>
      <c r="L249" s="45"/>
      <c r="M249" s="233" t="s">
        <v>1</v>
      </c>
      <c r="N249" s="234" t="s">
        <v>39</v>
      </c>
      <c r="O249" s="235"/>
      <c r="P249" s="236">
        <f>O249*H249</f>
        <v>0</v>
      </c>
      <c r="Q249" s="236">
        <v>0</v>
      </c>
      <c r="R249" s="236">
        <f>Q249*H249</f>
        <v>0</v>
      </c>
      <c r="S249" s="236">
        <v>0</v>
      </c>
      <c r="T249" s="237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1" t="s">
        <v>148</v>
      </c>
      <c r="AT249" s="231" t="s">
        <v>135</v>
      </c>
      <c r="AU249" s="231" t="s">
        <v>83</v>
      </c>
      <c r="AY249" s="18" t="s">
        <v>134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8" t="s">
        <v>81</v>
      </c>
      <c r="BK249" s="232">
        <f>ROUND(I249*H249,2)</f>
        <v>0</v>
      </c>
      <c r="BL249" s="18" t="s">
        <v>148</v>
      </c>
      <c r="BM249" s="231" t="s">
        <v>575</v>
      </c>
    </row>
    <row r="250" s="2" customFormat="1" ht="6.96" customHeight="1">
      <c r="A250" s="39"/>
      <c r="B250" s="67"/>
      <c r="C250" s="68"/>
      <c r="D250" s="68"/>
      <c r="E250" s="68"/>
      <c r="F250" s="68"/>
      <c r="G250" s="68"/>
      <c r="H250" s="68"/>
      <c r="I250" s="68"/>
      <c r="J250" s="68"/>
      <c r="K250" s="68"/>
      <c r="L250" s="45"/>
      <c r="M250" s="39"/>
      <c r="O250" s="39"/>
      <c r="P250" s="39"/>
      <c r="Q250" s="39"/>
      <c r="R250" s="39"/>
      <c r="S250" s="39"/>
      <c r="T250" s="39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</row>
  </sheetData>
  <sheetProtection sheet="1" autoFilter="0" formatColumns="0" formatRows="0" objects="1" scenarios="1" spinCount="100000" saltValue="GQYoqTng86FqJ8EoJNTXJiuWPpleNX+B2uzo5+0p4917KKSUgQNTjyuXxal/i52ua9l5bXPfAxBbO4I4M6CHOA==" hashValue="3kdPlooTq8f+1G+DkDH9s5XBk+6qWEUVXon6GIeppUlIcSyrX5U5hg8YExOJUqHTcPzMVnGkdqDvkxaqdI9gbg==" algorithmName="SHA-512" password="CC35"/>
  <autoFilter ref="C126:K24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83</v>
      </c>
    </row>
    <row r="4" s="1" customFormat="1" ht="24.96" customHeight="1">
      <c r="B4" s="21"/>
      <c r="D4" s="149" t="s">
        <v>107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16.5" customHeight="1">
      <c r="B7" s="21"/>
      <c r="E7" s="152" t="str">
        <f>'Rekapitulace stavby'!K6</f>
        <v>Realizace polní cesty HC1, k.ú. Rozehnaly, Hradišťko II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108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576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2. 9. 2022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tr">
        <f>IF('Rekapitulace stavby'!E11="","",'Rekapitulace stavby'!E11)</f>
        <v xml:space="preserve"> </v>
      </c>
      <c r="F15" s="39"/>
      <c r="G15" s="39"/>
      <c r="H15" s="39"/>
      <c r="I15" s="151" t="s">
        <v>27</v>
      </c>
      <c r="J15" s="142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tr">
        <f>IF('Rekapitulace stavby'!E17="","",'Rekapitulace stavby'!E17)</f>
        <v xml:space="preserve"> </v>
      </c>
      <c r="F21" s="39"/>
      <c r="G21" s="39"/>
      <c r="H21" s="39"/>
      <c r="I21" s="151" t="s">
        <v>27</v>
      </c>
      <c r="J21" s="142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32</v>
      </c>
      <c r="E23" s="39"/>
      <c r="F23" s="39"/>
      <c r="G23" s="39"/>
      <c r="H23" s="39"/>
      <c r="I23" s="151" t="s">
        <v>25</v>
      </c>
      <c r="J23" s="142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tr">
        <f>IF('Rekapitulace stavby'!E20="","",'Rekapitulace stavby'!E20)</f>
        <v xml:space="preserve"> </v>
      </c>
      <c r="F24" s="39"/>
      <c r="G24" s="39"/>
      <c r="H24" s="39"/>
      <c r="I24" s="151" t="s">
        <v>27</v>
      </c>
      <c r="J24" s="142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33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34</v>
      </c>
      <c r="E30" s="39"/>
      <c r="F30" s="39"/>
      <c r="G30" s="39"/>
      <c r="H30" s="39"/>
      <c r="I30" s="39"/>
      <c r="J30" s="161">
        <f>ROUND(J126,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36</v>
      </c>
      <c r="G32" s="39"/>
      <c r="H32" s="39"/>
      <c r="I32" s="162" t="s">
        <v>35</v>
      </c>
      <c r="J32" s="162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38</v>
      </c>
      <c r="E33" s="151" t="s">
        <v>39</v>
      </c>
      <c r="F33" s="164">
        <f>ROUND((SUM(BE126:BE250)),  2)</f>
        <v>0</v>
      </c>
      <c r="G33" s="39"/>
      <c r="H33" s="39"/>
      <c r="I33" s="165">
        <v>0.20999999999999999</v>
      </c>
      <c r="J33" s="164">
        <f>ROUND(((SUM(BE126:BE250))*I33),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40</v>
      </c>
      <c r="F34" s="164">
        <f>ROUND((SUM(BF126:BF250)),  2)</f>
        <v>0</v>
      </c>
      <c r="G34" s="39"/>
      <c r="H34" s="39"/>
      <c r="I34" s="165">
        <v>0.14999999999999999</v>
      </c>
      <c r="J34" s="164">
        <f>ROUND(((SUM(BF126:BF250))*I34),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41</v>
      </c>
      <c r="F35" s="164">
        <f>ROUND((SUM(BG126:BG250)),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42</v>
      </c>
      <c r="F36" s="164">
        <f>ROUND((SUM(BH126:BH250)),  2)</f>
        <v>0</v>
      </c>
      <c r="G36" s="39"/>
      <c r="H36" s="39"/>
      <c r="I36" s="165">
        <v>0.14999999999999999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43</v>
      </c>
      <c r="F37" s="164">
        <f>ROUND((SUM(BI126:BI250)),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44</v>
      </c>
      <c r="E39" s="168"/>
      <c r="F39" s="168"/>
      <c r="G39" s="169" t="s">
        <v>45</v>
      </c>
      <c r="H39" s="170" t="s">
        <v>46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47</v>
      </c>
      <c r="E50" s="174"/>
      <c r="F50" s="174"/>
      <c r="G50" s="173" t="s">
        <v>48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49</v>
      </c>
      <c r="E61" s="176"/>
      <c r="F61" s="177" t="s">
        <v>50</v>
      </c>
      <c r="G61" s="175" t="s">
        <v>49</v>
      </c>
      <c r="H61" s="176"/>
      <c r="I61" s="176"/>
      <c r="J61" s="178" t="s">
        <v>50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51</v>
      </c>
      <c r="E65" s="179"/>
      <c r="F65" s="179"/>
      <c r="G65" s="173" t="s">
        <v>52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49</v>
      </c>
      <c r="E76" s="176"/>
      <c r="F76" s="177" t="s">
        <v>50</v>
      </c>
      <c r="G76" s="175" t="s">
        <v>49</v>
      </c>
      <c r="H76" s="176"/>
      <c r="I76" s="176"/>
      <c r="J76" s="178" t="s">
        <v>50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84" t="str">
        <f>E7</f>
        <v>Realizace polní cesty HC1, k.ú. Rozehnaly, Hradišťko II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108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201 - Mostek M1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k.ú. Rozehnaly, Hradišťko II</v>
      </c>
      <c r="G89" s="41"/>
      <c r="H89" s="41"/>
      <c r="I89" s="33" t="s">
        <v>22</v>
      </c>
      <c r="J89" s="80" t="str">
        <f>IF(J12="","",J12)</f>
        <v>2. 9. 2022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30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32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113</v>
      </c>
      <c r="D94" s="186"/>
      <c r="E94" s="186"/>
      <c r="F94" s="186"/>
      <c r="G94" s="186"/>
      <c r="H94" s="186"/>
      <c r="I94" s="186"/>
      <c r="J94" s="187" t="s">
        <v>114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115</v>
      </c>
      <c r="D96" s="41"/>
      <c r="E96" s="41"/>
      <c r="F96" s="41"/>
      <c r="G96" s="41"/>
      <c r="H96" s="41"/>
      <c r="I96" s="41"/>
      <c r="J96" s="111">
        <f>J126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116</v>
      </c>
    </row>
    <row r="97" s="9" customFormat="1" ht="24.96" customHeight="1">
      <c r="A97" s="9"/>
      <c r="B97" s="189"/>
      <c r="C97" s="190"/>
      <c r="D97" s="191" t="s">
        <v>184</v>
      </c>
      <c r="E97" s="192"/>
      <c r="F97" s="192"/>
      <c r="G97" s="192"/>
      <c r="H97" s="192"/>
      <c r="I97" s="192"/>
      <c r="J97" s="193">
        <f>J127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38"/>
      <c r="C98" s="134"/>
      <c r="D98" s="239" t="s">
        <v>227</v>
      </c>
      <c r="E98" s="240"/>
      <c r="F98" s="240"/>
      <c r="G98" s="240"/>
      <c r="H98" s="240"/>
      <c r="I98" s="240"/>
      <c r="J98" s="241">
        <f>J128</f>
        <v>0</v>
      </c>
      <c r="K98" s="134"/>
      <c r="L98" s="242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12" customFormat="1" ht="19.92" customHeight="1">
      <c r="A99" s="12"/>
      <c r="B99" s="238"/>
      <c r="C99" s="134"/>
      <c r="D99" s="239" t="s">
        <v>228</v>
      </c>
      <c r="E99" s="240"/>
      <c r="F99" s="240"/>
      <c r="G99" s="240"/>
      <c r="H99" s="240"/>
      <c r="I99" s="240"/>
      <c r="J99" s="241">
        <f>J163</f>
        <v>0</v>
      </c>
      <c r="K99" s="134"/>
      <c r="L99" s="242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s="12" customFormat="1" ht="19.92" customHeight="1">
      <c r="A100" s="12"/>
      <c r="B100" s="238"/>
      <c r="C100" s="134"/>
      <c r="D100" s="239" t="s">
        <v>577</v>
      </c>
      <c r="E100" s="240"/>
      <c r="F100" s="240"/>
      <c r="G100" s="240"/>
      <c r="H100" s="240"/>
      <c r="I100" s="240"/>
      <c r="J100" s="241">
        <f>J167</f>
        <v>0</v>
      </c>
      <c r="K100" s="134"/>
      <c r="L100" s="242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38"/>
      <c r="C101" s="134"/>
      <c r="D101" s="239" t="s">
        <v>578</v>
      </c>
      <c r="E101" s="240"/>
      <c r="F101" s="240"/>
      <c r="G101" s="240"/>
      <c r="H101" s="240"/>
      <c r="I101" s="240"/>
      <c r="J101" s="241">
        <f>J196</f>
        <v>0</v>
      </c>
      <c r="K101" s="134"/>
      <c r="L101" s="242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9.92" customHeight="1">
      <c r="A102" s="12"/>
      <c r="B102" s="238"/>
      <c r="C102" s="134"/>
      <c r="D102" s="239" t="s">
        <v>229</v>
      </c>
      <c r="E102" s="240"/>
      <c r="F102" s="240"/>
      <c r="G102" s="240"/>
      <c r="H102" s="240"/>
      <c r="I102" s="240"/>
      <c r="J102" s="241">
        <f>J200</f>
        <v>0</v>
      </c>
      <c r="K102" s="134"/>
      <c r="L102" s="24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12" customFormat="1" ht="19.92" customHeight="1">
      <c r="A103" s="12"/>
      <c r="B103" s="238"/>
      <c r="C103" s="134"/>
      <c r="D103" s="239" t="s">
        <v>185</v>
      </c>
      <c r="E103" s="240"/>
      <c r="F103" s="240"/>
      <c r="G103" s="240"/>
      <c r="H103" s="240"/>
      <c r="I103" s="240"/>
      <c r="J103" s="241">
        <f>J209</f>
        <v>0</v>
      </c>
      <c r="K103" s="134"/>
      <c r="L103" s="24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="12" customFormat="1" ht="19.92" customHeight="1">
      <c r="A104" s="12"/>
      <c r="B104" s="238"/>
      <c r="C104" s="134"/>
      <c r="D104" s="239" t="s">
        <v>230</v>
      </c>
      <c r="E104" s="240"/>
      <c r="F104" s="240"/>
      <c r="G104" s="240"/>
      <c r="H104" s="240"/>
      <c r="I104" s="240"/>
      <c r="J104" s="241">
        <f>J213</f>
        <v>0</v>
      </c>
      <c r="K104" s="134"/>
      <c r="L104" s="24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</row>
    <row r="105" s="9" customFormat="1" ht="24.96" customHeight="1">
      <c r="A105" s="9"/>
      <c r="B105" s="189"/>
      <c r="C105" s="190"/>
      <c r="D105" s="191" t="s">
        <v>579</v>
      </c>
      <c r="E105" s="192"/>
      <c r="F105" s="192"/>
      <c r="G105" s="192"/>
      <c r="H105" s="192"/>
      <c r="I105" s="192"/>
      <c r="J105" s="193">
        <f>J215</f>
        <v>0</v>
      </c>
      <c r="K105" s="190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2" customFormat="1" ht="19.92" customHeight="1">
      <c r="A106" s="12"/>
      <c r="B106" s="238"/>
      <c r="C106" s="134"/>
      <c r="D106" s="239" t="s">
        <v>580</v>
      </c>
      <c r="E106" s="240"/>
      <c r="F106" s="240"/>
      <c r="G106" s="240"/>
      <c r="H106" s="240"/>
      <c r="I106" s="240"/>
      <c r="J106" s="241">
        <f>J216</f>
        <v>0</v>
      </c>
      <c r="K106" s="134"/>
      <c r="L106" s="24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118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184" t="str">
        <f>E7</f>
        <v>Realizace polní cesty HC1, k.ú. Rozehnaly, Hradišťko II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108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77" t="str">
        <f>E9</f>
        <v>SO 201 - Mostek M1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F12</f>
        <v>k.ú. Rozehnaly, Hradišťko II</v>
      </c>
      <c r="G120" s="41"/>
      <c r="H120" s="41"/>
      <c r="I120" s="33" t="s">
        <v>22</v>
      </c>
      <c r="J120" s="80" t="str">
        <f>IF(J12="","",J12)</f>
        <v>2. 9. 2022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E15</f>
        <v xml:space="preserve"> </v>
      </c>
      <c r="G122" s="41"/>
      <c r="H122" s="41"/>
      <c r="I122" s="33" t="s">
        <v>30</v>
      </c>
      <c r="J122" s="37" t="str">
        <f>E21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28</v>
      </c>
      <c r="D123" s="41"/>
      <c r="E123" s="41"/>
      <c r="F123" s="28" t="str">
        <f>IF(E18="","",E18)</f>
        <v>Vyplň údaj</v>
      </c>
      <c r="G123" s="41"/>
      <c r="H123" s="41"/>
      <c r="I123" s="33" t="s">
        <v>32</v>
      </c>
      <c r="J123" s="37" t="str">
        <f>E24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0" customFormat="1" ht="29.28" customHeight="1">
      <c r="A125" s="195"/>
      <c r="B125" s="196"/>
      <c r="C125" s="197" t="s">
        <v>119</v>
      </c>
      <c r="D125" s="198" t="s">
        <v>59</v>
      </c>
      <c r="E125" s="198" t="s">
        <v>55</v>
      </c>
      <c r="F125" s="198" t="s">
        <v>56</v>
      </c>
      <c r="G125" s="198" t="s">
        <v>120</v>
      </c>
      <c r="H125" s="198" t="s">
        <v>121</v>
      </c>
      <c r="I125" s="198" t="s">
        <v>122</v>
      </c>
      <c r="J125" s="198" t="s">
        <v>114</v>
      </c>
      <c r="K125" s="199" t="s">
        <v>123</v>
      </c>
      <c r="L125" s="200"/>
      <c r="M125" s="101" t="s">
        <v>1</v>
      </c>
      <c r="N125" s="102" t="s">
        <v>38</v>
      </c>
      <c r="O125" s="102" t="s">
        <v>124</v>
      </c>
      <c r="P125" s="102" t="s">
        <v>125</v>
      </c>
      <c r="Q125" s="102" t="s">
        <v>126</v>
      </c>
      <c r="R125" s="102" t="s">
        <v>127</v>
      </c>
      <c r="S125" s="102" t="s">
        <v>128</v>
      </c>
      <c r="T125" s="103" t="s">
        <v>129</v>
      </c>
      <c r="U125" s="195"/>
      <c r="V125" s="195"/>
      <c r="W125" s="195"/>
      <c r="X125" s="195"/>
      <c r="Y125" s="195"/>
      <c r="Z125" s="195"/>
      <c r="AA125" s="195"/>
      <c r="AB125" s="195"/>
      <c r="AC125" s="195"/>
      <c r="AD125" s="195"/>
      <c r="AE125" s="195"/>
    </row>
    <row r="126" s="2" customFormat="1" ht="22.8" customHeight="1">
      <c r="A126" s="39"/>
      <c r="B126" s="40"/>
      <c r="C126" s="108" t="s">
        <v>130</v>
      </c>
      <c r="D126" s="41"/>
      <c r="E126" s="41"/>
      <c r="F126" s="41"/>
      <c r="G126" s="41"/>
      <c r="H126" s="41"/>
      <c r="I126" s="41"/>
      <c r="J126" s="201">
        <f>BK126</f>
        <v>0</v>
      </c>
      <c r="K126" s="41"/>
      <c r="L126" s="45"/>
      <c r="M126" s="104"/>
      <c r="N126" s="202"/>
      <c r="O126" s="105"/>
      <c r="P126" s="203">
        <f>P127+P215</f>
        <v>0</v>
      </c>
      <c r="Q126" s="105"/>
      <c r="R126" s="203">
        <f>R127+R215</f>
        <v>255.26602844000001</v>
      </c>
      <c r="S126" s="105"/>
      <c r="T126" s="204">
        <f>T127+T215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73</v>
      </c>
      <c r="AU126" s="18" t="s">
        <v>116</v>
      </c>
      <c r="BK126" s="205">
        <f>BK127+BK215</f>
        <v>0</v>
      </c>
    </row>
    <row r="127" s="11" customFormat="1" ht="25.92" customHeight="1">
      <c r="A127" s="11"/>
      <c r="B127" s="206"/>
      <c r="C127" s="207"/>
      <c r="D127" s="208" t="s">
        <v>73</v>
      </c>
      <c r="E127" s="209" t="s">
        <v>187</v>
      </c>
      <c r="F127" s="209" t="s">
        <v>188</v>
      </c>
      <c r="G127" s="207"/>
      <c r="H127" s="207"/>
      <c r="I127" s="210"/>
      <c r="J127" s="211">
        <f>BK127</f>
        <v>0</v>
      </c>
      <c r="K127" s="207"/>
      <c r="L127" s="212"/>
      <c r="M127" s="213"/>
      <c r="N127" s="214"/>
      <c r="O127" s="214"/>
      <c r="P127" s="215">
        <f>P128+P163+P167+P196+P200+P209+P213</f>
        <v>0</v>
      </c>
      <c r="Q127" s="214"/>
      <c r="R127" s="215">
        <f>R128+R163+R167+R196+R200+R209+R213</f>
        <v>254.57104584000001</v>
      </c>
      <c r="S127" s="214"/>
      <c r="T127" s="216">
        <f>T128+T163+T167+T196+T200+T209+T213</f>
        <v>0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17" t="s">
        <v>81</v>
      </c>
      <c r="AT127" s="218" t="s">
        <v>73</v>
      </c>
      <c r="AU127" s="218" t="s">
        <v>74</v>
      </c>
      <c r="AY127" s="217" t="s">
        <v>134</v>
      </c>
      <c r="BK127" s="219">
        <f>BK128+BK163+BK167+BK196+BK200+BK209+BK213</f>
        <v>0</v>
      </c>
    </row>
    <row r="128" s="11" customFormat="1" ht="22.8" customHeight="1">
      <c r="A128" s="11"/>
      <c r="B128" s="206"/>
      <c r="C128" s="207"/>
      <c r="D128" s="208" t="s">
        <v>73</v>
      </c>
      <c r="E128" s="243" t="s">
        <v>81</v>
      </c>
      <c r="F128" s="243" t="s">
        <v>231</v>
      </c>
      <c r="G128" s="207"/>
      <c r="H128" s="207"/>
      <c r="I128" s="210"/>
      <c r="J128" s="244">
        <f>BK128</f>
        <v>0</v>
      </c>
      <c r="K128" s="207"/>
      <c r="L128" s="212"/>
      <c r="M128" s="213"/>
      <c r="N128" s="214"/>
      <c r="O128" s="214"/>
      <c r="P128" s="215">
        <f>SUM(P129:P162)</f>
        <v>0</v>
      </c>
      <c r="Q128" s="214"/>
      <c r="R128" s="215">
        <f>SUM(R129:R162)</f>
        <v>38.081699999999998</v>
      </c>
      <c r="S128" s="214"/>
      <c r="T128" s="216">
        <f>SUM(T129:T162)</f>
        <v>0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17" t="s">
        <v>81</v>
      </c>
      <c r="AT128" s="218" t="s">
        <v>73</v>
      </c>
      <c r="AU128" s="218" t="s">
        <v>81</v>
      </c>
      <c r="AY128" s="217" t="s">
        <v>134</v>
      </c>
      <c r="BK128" s="219">
        <f>SUM(BK129:BK162)</f>
        <v>0</v>
      </c>
    </row>
    <row r="129" s="2" customFormat="1" ht="16.5" customHeight="1">
      <c r="A129" s="39"/>
      <c r="B129" s="40"/>
      <c r="C129" s="220" t="s">
        <v>81</v>
      </c>
      <c r="D129" s="220" t="s">
        <v>135</v>
      </c>
      <c r="E129" s="221" t="s">
        <v>581</v>
      </c>
      <c r="F129" s="222" t="s">
        <v>582</v>
      </c>
      <c r="G129" s="223" t="s">
        <v>358</v>
      </c>
      <c r="H129" s="224">
        <v>10</v>
      </c>
      <c r="I129" s="225"/>
      <c r="J129" s="226">
        <f>ROUND(I129*H129,2)</f>
        <v>0</v>
      </c>
      <c r="K129" s="222" t="s">
        <v>193</v>
      </c>
      <c r="L129" s="45"/>
      <c r="M129" s="227" t="s">
        <v>1</v>
      </c>
      <c r="N129" s="228" t="s">
        <v>39</v>
      </c>
      <c r="O129" s="92"/>
      <c r="P129" s="229">
        <f>O129*H129</f>
        <v>0</v>
      </c>
      <c r="Q129" s="229">
        <v>0.0078700000000000003</v>
      </c>
      <c r="R129" s="229">
        <f>Q129*H129</f>
        <v>0.078700000000000006</v>
      </c>
      <c r="S129" s="229">
        <v>0</v>
      </c>
      <c r="T129" s="23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1" t="s">
        <v>148</v>
      </c>
      <c r="AT129" s="231" t="s">
        <v>135</v>
      </c>
      <c r="AU129" s="231" t="s">
        <v>83</v>
      </c>
      <c r="AY129" s="18" t="s">
        <v>134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18" t="s">
        <v>81</v>
      </c>
      <c r="BK129" s="232">
        <f>ROUND(I129*H129,2)</f>
        <v>0</v>
      </c>
      <c r="BL129" s="18" t="s">
        <v>148</v>
      </c>
      <c r="BM129" s="231" t="s">
        <v>583</v>
      </c>
    </row>
    <row r="130" s="2" customFormat="1">
      <c r="A130" s="39"/>
      <c r="B130" s="40"/>
      <c r="C130" s="41"/>
      <c r="D130" s="245" t="s">
        <v>195</v>
      </c>
      <c r="E130" s="41"/>
      <c r="F130" s="246" t="s">
        <v>584</v>
      </c>
      <c r="G130" s="41"/>
      <c r="H130" s="41"/>
      <c r="I130" s="247"/>
      <c r="J130" s="41"/>
      <c r="K130" s="41"/>
      <c r="L130" s="45"/>
      <c r="M130" s="248"/>
      <c r="N130" s="249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195</v>
      </c>
      <c r="AU130" s="18" t="s">
        <v>83</v>
      </c>
    </row>
    <row r="131" s="2" customFormat="1" ht="24.15" customHeight="1">
      <c r="A131" s="39"/>
      <c r="B131" s="40"/>
      <c r="C131" s="220" t="s">
        <v>83</v>
      </c>
      <c r="D131" s="220" t="s">
        <v>135</v>
      </c>
      <c r="E131" s="221" t="s">
        <v>585</v>
      </c>
      <c r="F131" s="222" t="s">
        <v>586</v>
      </c>
      <c r="G131" s="223" t="s">
        <v>587</v>
      </c>
      <c r="H131" s="224">
        <v>100</v>
      </c>
      <c r="I131" s="225"/>
      <c r="J131" s="226">
        <f>ROUND(I131*H131,2)</f>
        <v>0</v>
      </c>
      <c r="K131" s="222" t="s">
        <v>193</v>
      </c>
      <c r="L131" s="45"/>
      <c r="M131" s="227" t="s">
        <v>1</v>
      </c>
      <c r="N131" s="228" t="s">
        <v>39</v>
      </c>
      <c r="O131" s="92"/>
      <c r="P131" s="229">
        <f>O131*H131</f>
        <v>0</v>
      </c>
      <c r="Q131" s="229">
        <v>3.0000000000000001E-05</v>
      </c>
      <c r="R131" s="229">
        <f>Q131*H131</f>
        <v>0.0030000000000000001</v>
      </c>
      <c r="S131" s="229">
        <v>0</v>
      </c>
      <c r="T131" s="23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1" t="s">
        <v>148</v>
      </c>
      <c r="AT131" s="231" t="s">
        <v>135</v>
      </c>
      <c r="AU131" s="231" t="s">
        <v>83</v>
      </c>
      <c r="AY131" s="18" t="s">
        <v>134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8" t="s">
        <v>81</v>
      </c>
      <c r="BK131" s="232">
        <f>ROUND(I131*H131,2)</f>
        <v>0</v>
      </c>
      <c r="BL131" s="18" t="s">
        <v>148</v>
      </c>
      <c r="BM131" s="231" t="s">
        <v>588</v>
      </c>
    </row>
    <row r="132" s="2" customFormat="1">
      <c r="A132" s="39"/>
      <c r="B132" s="40"/>
      <c r="C132" s="41"/>
      <c r="D132" s="245" t="s">
        <v>195</v>
      </c>
      <c r="E132" s="41"/>
      <c r="F132" s="246" t="s">
        <v>584</v>
      </c>
      <c r="G132" s="41"/>
      <c r="H132" s="41"/>
      <c r="I132" s="247"/>
      <c r="J132" s="41"/>
      <c r="K132" s="41"/>
      <c r="L132" s="45"/>
      <c r="M132" s="248"/>
      <c r="N132" s="249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195</v>
      </c>
      <c r="AU132" s="18" t="s">
        <v>83</v>
      </c>
    </row>
    <row r="133" s="2" customFormat="1" ht="24.15" customHeight="1">
      <c r="A133" s="39"/>
      <c r="B133" s="40"/>
      <c r="C133" s="220" t="s">
        <v>144</v>
      </c>
      <c r="D133" s="220" t="s">
        <v>135</v>
      </c>
      <c r="E133" s="221" t="s">
        <v>589</v>
      </c>
      <c r="F133" s="222" t="s">
        <v>590</v>
      </c>
      <c r="G133" s="223" t="s">
        <v>192</v>
      </c>
      <c r="H133" s="224">
        <v>50.219999999999999</v>
      </c>
      <c r="I133" s="225"/>
      <c r="J133" s="226">
        <f>ROUND(I133*H133,2)</f>
        <v>0</v>
      </c>
      <c r="K133" s="222" t="s">
        <v>193</v>
      </c>
      <c r="L133" s="45"/>
      <c r="M133" s="227" t="s">
        <v>1</v>
      </c>
      <c r="N133" s="228" t="s">
        <v>39</v>
      </c>
      <c r="O133" s="92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1" t="s">
        <v>148</v>
      </c>
      <c r="AT133" s="231" t="s">
        <v>135</v>
      </c>
      <c r="AU133" s="231" t="s">
        <v>83</v>
      </c>
      <c r="AY133" s="18" t="s">
        <v>134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8" t="s">
        <v>81</v>
      </c>
      <c r="BK133" s="232">
        <f>ROUND(I133*H133,2)</f>
        <v>0</v>
      </c>
      <c r="BL133" s="18" t="s">
        <v>148</v>
      </c>
      <c r="BM133" s="231" t="s">
        <v>591</v>
      </c>
    </row>
    <row r="134" s="2" customFormat="1">
      <c r="A134" s="39"/>
      <c r="B134" s="40"/>
      <c r="C134" s="41"/>
      <c r="D134" s="245" t="s">
        <v>195</v>
      </c>
      <c r="E134" s="41"/>
      <c r="F134" s="246" t="s">
        <v>584</v>
      </c>
      <c r="G134" s="41"/>
      <c r="H134" s="41"/>
      <c r="I134" s="247"/>
      <c r="J134" s="41"/>
      <c r="K134" s="41"/>
      <c r="L134" s="45"/>
      <c r="M134" s="248"/>
      <c r="N134" s="249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195</v>
      </c>
      <c r="AU134" s="18" t="s">
        <v>83</v>
      </c>
    </row>
    <row r="135" s="13" customFormat="1">
      <c r="A135" s="13"/>
      <c r="B135" s="250"/>
      <c r="C135" s="251"/>
      <c r="D135" s="245" t="s">
        <v>197</v>
      </c>
      <c r="E135" s="252" t="s">
        <v>1</v>
      </c>
      <c r="F135" s="253" t="s">
        <v>592</v>
      </c>
      <c r="G135" s="251"/>
      <c r="H135" s="254">
        <v>50.219999999999999</v>
      </c>
      <c r="I135" s="255"/>
      <c r="J135" s="251"/>
      <c r="K135" s="251"/>
      <c r="L135" s="256"/>
      <c r="M135" s="257"/>
      <c r="N135" s="258"/>
      <c r="O135" s="258"/>
      <c r="P135" s="258"/>
      <c r="Q135" s="258"/>
      <c r="R135" s="258"/>
      <c r="S135" s="258"/>
      <c r="T135" s="25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60" t="s">
        <v>197</v>
      </c>
      <c r="AU135" s="260" t="s">
        <v>83</v>
      </c>
      <c r="AV135" s="13" t="s">
        <v>83</v>
      </c>
      <c r="AW135" s="13" t="s">
        <v>31</v>
      </c>
      <c r="AX135" s="13" t="s">
        <v>81</v>
      </c>
      <c r="AY135" s="260" t="s">
        <v>134</v>
      </c>
    </row>
    <row r="136" s="2" customFormat="1" ht="33" customHeight="1">
      <c r="A136" s="39"/>
      <c r="B136" s="40"/>
      <c r="C136" s="220" t="s">
        <v>148</v>
      </c>
      <c r="D136" s="220" t="s">
        <v>135</v>
      </c>
      <c r="E136" s="221" t="s">
        <v>593</v>
      </c>
      <c r="F136" s="222" t="s">
        <v>594</v>
      </c>
      <c r="G136" s="223" t="s">
        <v>192</v>
      </c>
      <c r="H136" s="224">
        <v>14.310000000000001</v>
      </c>
      <c r="I136" s="225"/>
      <c r="J136" s="226">
        <f>ROUND(I136*H136,2)</f>
        <v>0</v>
      </c>
      <c r="K136" s="222" t="s">
        <v>193</v>
      </c>
      <c r="L136" s="45"/>
      <c r="M136" s="227" t="s">
        <v>1</v>
      </c>
      <c r="N136" s="228" t="s">
        <v>39</v>
      </c>
      <c r="O136" s="92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1" t="s">
        <v>148</v>
      </c>
      <c r="AT136" s="231" t="s">
        <v>135</v>
      </c>
      <c r="AU136" s="231" t="s">
        <v>83</v>
      </c>
      <c r="AY136" s="18" t="s">
        <v>134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8" t="s">
        <v>81</v>
      </c>
      <c r="BK136" s="232">
        <f>ROUND(I136*H136,2)</f>
        <v>0</v>
      </c>
      <c r="BL136" s="18" t="s">
        <v>148</v>
      </c>
      <c r="BM136" s="231" t="s">
        <v>595</v>
      </c>
    </row>
    <row r="137" s="2" customFormat="1">
      <c r="A137" s="39"/>
      <c r="B137" s="40"/>
      <c r="C137" s="41"/>
      <c r="D137" s="245" t="s">
        <v>195</v>
      </c>
      <c r="E137" s="41"/>
      <c r="F137" s="246" t="s">
        <v>584</v>
      </c>
      <c r="G137" s="41"/>
      <c r="H137" s="41"/>
      <c r="I137" s="247"/>
      <c r="J137" s="41"/>
      <c r="K137" s="41"/>
      <c r="L137" s="45"/>
      <c r="M137" s="248"/>
      <c r="N137" s="249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195</v>
      </c>
      <c r="AU137" s="18" t="s">
        <v>83</v>
      </c>
    </row>
    <row r="138" s="13" customFormat="1">
      <c r="A138" s="13"/>
      <c r="B138" s="250"/>
      <c r="C138" s="251"/>
      <c r="D138" s="245" t="s">
        <v>197</v>
      </c>
      <c r="E138" s="252" t="s">
        <v>1</v>
      </c>
      <c r="F138" s="253" t="s">
        <v>596</v>
      </c>
      <c r="G138" s="251"/>
      <c r="H138" s="254">
        <v>12.960000000000001</v>
      </c>
      <c r="I138" s="255"/>
      <c r="J138" s="251"/>
      <c r="K138" s="251"/>
      <c r="L138" s="256"/>
      <c r="M138" s="257"/>
      <c r="N138" s="258"/>
      <c r="O138" s="258"/>
      <c r="P138" s="258"/>
      <c r="Q138" s="258"/>
      <c r="R138" s="258"/>
      <c r="S138" s="258"/>
      <c r="T138" s="25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60" t="s">
        <v>197</v>
      </c>
      <c r="AU138" s="260" t="s">
        <v>83</v>
      </c>
      <c r="AV138" s="13" t="s">
        <v>83</v>
      </c>
      <c r="AW138" s="13" t="s">
        <v>31</v>
      </c>
      <c r="AX138" s="13" t="s">
        <v>74</v>
      </c>
      <c r="AY138" s="260" t="s">
        <v>134</v>
      </c>
    </row>
    <row r="139" s="13" customFormat="1">
      <c r="A139" s="13"/>
      <c r="B139" s="250"/>
      <c r="C139" s="251"/>
      <c r="D139" s="245" t="s">
        <v>197</v>
      </c>
      <c r="E139" s="252" t="s">
        <v>1</v>
      </c>
      <c r="F139" s="253" t="s">
        <v>597</v>
      </c>
      <c r="G139" s="251"/>
      <c r="H139" s="254">
        <v>1.3500000000000001</v>
      </c>
      <c r="I139" s="255"/>
      <c r="J139" s="251"/>
      <c r="K139" s="251"/>
      <c r="L139" s="256"/>
      <c r="M139" s="257"/>
      <c r="N139" s="258"/>
      <c r="O139" s="258"/>
      <c r="P139" s="258"/>
      <c r="Q139" s="258"/>
      <c r="R139" s="258"/>
      <c r="S139" s="258"/>
      <c r="T139" s="25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60" t="s">
        <v>197</v>
      </c>
      <c r="AU139" s="260" t="s">
        <v>83</v>
      </c>
      <c r="AV139" s="13" t="s">
        <v>83</v>
      </c>
      <c r="AW139" s="13" t="s">
        <v>31</v>
      </c>
      <c r="AX139" s="13" t="s">
        <v>74</v>
      </c>
      <c r="AY139" s="260" t="s">
        <v>134</v>
      </c>
    </row>
    <row r="140" s="16" customFormat="1">
      <c r="A140" s="16"/>
      <c r="B140" s="282"/>
      <c r="C140" s="283"/>
      <c r="D140" s="245" t="s">
        <v>197</v>
      </c>
      <c r="E140" s="284" t="s">
        <v>1</v>
      </c>
      <c r="F140" s="285" t="s">
        <v>270</v>
      </c>
      <c r="G140" s="283"/>
      <c r="H140" s="286">
        <v>14.310000000000001</v>
      </c>
      <c r="I140" s="287"/>
      <c r="J140" s="283"/>
      <c r="K140" s="283"/>
      <c r="L140" s="288"/>
      <c r="M140" s="289"/>
      <c r="N140" s="290"/>
      <c r="O140" s="290"/>
      <c r="P140" s="290"/>
      <c r="Q140" s="290"/>
      <c r="R140" s="290"/>
      <c r="S140" s="290"/>
      <c r="T140" s="291"/>
      <c r="U140" s="16"/>
      <c r="V140" s="16"/>
      <c r="W140" s="16"/>
      <c r="X140" s="16"/>
      <c r="Y140" s="16"/>
      <c r="Z140" s="16"/>
      <c r="AA140" s="16"/>
      <c r="AB140" s="16"/>
      <c r="AC140" s="16"/>
      <c r="AD140" s="16"/>
      <c r="AE140" s="16"/>
      <c r="AT140" s="292" t="s">
        <v>197</v>
      </c>
      <c r="AU140" s="292" t="s">
        <v>83</v>
      </c>
      <c r="AV140" s="16" t="s">
        <v>148</v>
      </c>
      <c r="AW140" s="16" t="s">
        <v>31</v>
      </c>
      <c r="AX140" s="16" t="s">
        <v>81</v>
      </c>
      <c r="AY140" s="292" t="s">
        <v>134</v>
      </c>
    </row>
    <row r="141" s="2" customFormat="1" ht="37.8" customHeight="1">
      <c r="A141" s="39"/>
      <c r="B141" s="40"/>
      <c r="C141" s="220" t="s">
        <v>133</v>
      </c>
      <c r="D141" s="220" t="s">
        <v>135</v>
      </c>
      <c r="E141" s="221" t="s">
        <v>288</v>
      </c>
      <c r="F141" s="222" t="s">
        <v>289</v>
      </c>
      <c r="G141" s="223" t="s">
        <v>192</v>
      </c>
      <c r="H141" s="224">
        <v>34.509</v>
      </c>
      <c r="I141" s="225"/>
      <c r="J141" s="226">
        <f>ROUND(I141*H141,2)</f>
        <v>0</v>
      </c>
      <c r="K141" s="222" t="s">
        <v>193</v>
      </c>
      <c r="L141" s="45"/>
      <c r="M141" s="227" t="s">
        <v>1</v>
      </c>
      <c r="N141" s="228" t="s">
        <v>39</v>
      </c>
      <c r="O141" s="92"/>
      <c r="P141" s="229">
        <f>O141*H141</f>
        <v>0</v>
      </c>
      <c r="Q141" s="229">
        <v>0</v>
      </c>
      <c r="R141" s="229">
        <f>Q141*H141</f>
        <v>0</v>
      </c>
      <c r="S141" s="229">
        <v>0</v>
      </c>
      <c r="T141" s="23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1" t="s">
        <v>148</v>
      </c>
      <c r="AT141" s="231" t="s">
        <v>135</v>
      </c>
      <c r="AU141" s="231" t="s">
        <v>83</v>
      </c>
      <c r="AY141" s="18" t="s">
        <v>134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18" t="s">
        <v>81</v>
      </c>
      <c r="BK141" s="232">
        <f>ROUND(I141*H141,2)</f>
        <v>0</v>
      </c>
      <c r="BL141" s="18" t="s">
        <v>148</v>
      </c>
      <c r="BM141" s="231" t="s">
        <v>598</v>
      </c>
    </row>
    <row r="142" s="13" customFormat="1">
      <c r="A142" s="13"/>
      <c r="B142" s="250"/>
      <c r="C142" s="251"/>
      <c r="D142" s="245" t="s">
        <v>197</v>
      </c>
      <c r="E142" s="252" t="s">
        <v>1</v>
      </c>
      <c r="F142" s="253" t="s">
        <v>599</v>
      </c>
      <c r="G142" s="251"/>
      <c r="H142" s="254">
        <v>64.530000000000001</v>
      </c>
      <c r="I142" s="255"/>
      <c r="J142" s="251"/>
      <c r="K142" s="251"/>
      <c r="L142" s="256"/>
      <c r="M142" s="257"/>
      <c r="N142" s="258"/>
      <c r="O142" s="258"/>
      <c r="P142" s="258"/>
      <c r="Q142" s="258"/>
      <c r="R142" s="258"/>
      <c r="S142" s="258"/>
      <c r="T142" s="25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60" t="s">
        <v>197</v>
      </c>
      <c r="AU142" s="260" t="s">
        <v>83</v>
      </c>
      <c r="AV142" s="13" t="s">
        <v>83</v>
      </c>
      <c r="AW142" s="13" t="s">
        <v>31</v>
      </c>
      <c r="AX142" s="13" t="s">
        <v>74</v>
      </c>
      <c r="AY142" s="260" t="s">
        <v>134</v>
      </c>
    </row>
    <row r="143" s="13" customFormat="1">
      <c r="A143" s="13"/>
      <c r="B143" s="250"/>
      <c r="C143" s="251"/>
      <c r="D143" s="245" t="s">
        <v>197</v>
      </c>
      <c r="E143" s="252" t="s">
        <v>1</v>
      </c>
      <c r="F143" s="253" t="s">
        <v>333</v>
      </c>
      <c r="G143" s="251"/>
      <c r="H143" s="254">
        <v>20</v>
      </c>
      <c r="I143" s="255"/>
      <c r="J143" s="251"/>
      <c r="K143" s="251"/>
      <c r="L143" s="256"/>
      <c r="M143" s="257"/>
      <c r="N143" s="258"/>
      <c r="O143" s="258"/>
      <c r="P143" s="258"/>
      <c r="Q143" s="258"/>
      <c r="R143" s="258"/>
      <c r="S143" s="258"/>
      <c r="T143" s="259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60" t="s">
        <v>197</v>
      </c>
      <c r="AU143" s="260" t="s">
        <v>83</v>
      </c>
      <c r="AV143" s="13" t="s">
        <v>83</v>
      </c>
      <c r="AW143" s="13" t="s">
        <v>31</v>
      </c>
      <c r="AX143" s="13" t="s">
        <v>74</v>
      </c>
      <c r="AY143" s="260" t="s">
        <v>134</v>
      </c>
    </row>
    <row r="144" s="13" customFormat="1">
      <c r="A144" s="13"/>
      <c r="B144" s="250"/>
      <c r="C144" s="251"/>
      <c r="D144" s="245" t="s">
        <v>197</v>
      </c>
      <c r="E144" s="252" t="s">
        <v>1</v>
      </c>
      <c r="F144" s="253" t="s">
        <v>600</v>
      </c>
      <c r="G144" s="251"/>
      <c r="H144" s="254">
        <v>-50.021000000000001</v>
      </c>
      <c r="I144" s="255"/>
      <c r="J144" s="251"/>
      <c r="K144" s="251"/>
      <c r="L144" s="256"/>
      <c r="M144" s="257"/>
      <c r="N144" s="258"/>
      <c r="O144" s="258"/>
      <c r="P144" s="258"/>
      <c r="Q144" s="258"/>
      <c r="R144" s="258"/>
      <c r="S144" s="258"/>
      <c r="T144" s="25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60" t="s">
        <v>197</v>
      </c>
      <c r="AU144" s="260" t="s">
        <v>83</v>
      </c>
      <c r="AV144" s="13" t="s">
        <v>83</v>
      </c>
      <c r="AW144" s="13" t="s">
        <v>31</v>
      </c>
      <c r="AX144" s="13" t="s">
        <v>74</v>
      </c>
      <c r="AY144" s="260" t="s">
        <v>134</v>
      </c>
    </row>
    <row r="145" s="16" customFormat="1">
      <c r="A145" s="16"/>
      <c r="B145" s="282"/>
      <c r="C145" s="283"/>
      <c r="D145" s="245" t="s">
        <v>197</v>
      </c>
      <c r="E145" s="284" t="s">
        <v>1</v>
      </c>
      <c r="F145" s="285" t="s">
        <v>270</v>
      </c>
      <c r="G145" s="283"/>
      <c r="H145" s="286">
        <v>34.509</v>
      </c>
      <c r="I145" s="287"/>
      <c r="J145" s="283"/>
      <c r="K145" s="283"/>
      <c r="L145" s="288"/>
      <c r="M145" s="289"/>
      <c r="N145" s="290"/>
      <c r="O145" s="290"/>
      <c r="P145" s="290"/>
      <c r="Q145" s="290"/>
      <c r="R145" s="290"/>
      <c r="S145" s="290"/>
      <c r="T145" s="291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T145" s="292" t="s">
        <v>197</v>
      </c>
      <c r="AU145" s="292" t="s">
        <v>83</v>
      </c>
      <c r="AV145" s="16" t="s">
        <v>148</v>
      </c>
      <c r="AW145" s="16" t="s">
        <v>31</v>
      </c>
      <c r="AX145" s="16" t="s">
        <v>81</v>
      </c>
      <c r="AY145" s="292" t="s">
        <v>134</v>
      </c>
    </row>
    <row r="146" s="2" customFormat="1" ht="24.15" customHeight="1">
      <c r="A146" s="39"/>
      <c r="B146" s="40"/>
      <c r="C146" s="220" t="s">
        <v>155</v>
      </c>
      <c r="D146" s="220" t="s">
        <v>135</v>
      </c>
      <c r="E146" s="221" t="s">
        <v>296</v>
      </c>
      <c r="F146" s="222" t="s">
        <v>297</v>
      </c>
      <c r="G146" s="223" t="s">
        <v>192</v>
      </c>
      <c r="H146" s="224">
        <v>52.627000000000002</v>
      </c>
      <c r="I146" s="225"/>
      <c r="J146" s="226">
        <f>ROUND(I146*H146,2)</f>
        <v>0</v>
      </c>
      <c r="K146" s="222" t="s">
        <v>193</v>
      </c>
      <c r="L146" s="45"/>
      <c r="M146" s="227" t="s">
        <v>1</v>
      </c>
      <c r="N146" s="228" t="s">
        <v>39</v>
      </c>
      <c r="O146" s="92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1" t="s">
        <v>148</v>
      </c>
      <c r="AT146" s="231" t="s">
        <v>135</v>
      </c>
      <c r="AU146" s="231" t="s">
        <v>83</v>
      </c>
      <c r="AY146" s="18" t="s">
        <v>134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8" t="s">
        <v>81</v>
      </c>
      <c r="BK146" s="232">
        <f>ROUND(I146*H146,2)</f>
        <v>0</v>
      </c>
      <c r="BL146" s="18" t="s">
        <v>148</v>
      </c>
      <c r="BM146" s="231" t="s">
        <v>601</v>
      </c>
    </row>
    <row r="147" s="13" customFormat="1">
      <c r="A147" s="13"/>
      <c r="B147" s="250"/>
      <c r="C147" s="251"/>
      <c r="D147" s="245" t="s">
        <v>197</v>
      </c>
      <c r="E147" s="252" t="s">
        <v>1</v>
      </c>
      <c r="F147" s="253" t="s">
        <v>602</v>
      </c>
      <c r="G147" s="251"/>
      <c r="H147" s="254">
        <v>32.627000000000002</v>
      </c>
      <c r="I147" s="255"/>
      <c r="J147" s="251"/>
      <c r="K147" s="251"/>
      <c r="L147" s="256"/>
      <c r="M147" s="257"/>
      <c r="N147" s="258"/>
      <c r="O147" s="258"/>
      <c r="P147" s="258"/>
      <c r="Q147" s="258"/>
      <c r="R147" s="258"/>
      <c r="S147" s="258"/>
      <c r="T147" s="259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60" t="s">
        <v>197</v>
      </c>
      <c r="AU147" s="260" t="s">
        <v>83</v>
      </c>
      <c r="AV147" s="13" t="s">
        <v>83</v>
      </c>
      <c r="AW147" s="13" t="s">
        <v>31</v>
      </c>
      <c r="AX147" s="13" t="s">
        <v>74</v>
      </c>
      <c r="AY147" s="260" t="s">
        <v>134</v>
      </c>
    </row>
    <row r="148" s="13" customFormat="1">
      <c r="A148" s="13"/>
      <c r="B148" s="250"/>
      <c r="C148" s="251"/>
      <c r="D148" s="245" t="s">
        <v>197</v>
      </c>
      <c r="E148" s="252" t="s">
        <v>1</v>
      </c>
      <c r="F148" s="253" t="s">
        <v>333</v>
      </c>
      <c r="G148" s="251"/>
      <c r="H148" s="254">
        <v>20</v>
      </c>
      <c r="I148" s="255"/>
      <c r="J148" s="251"/>
      <c r="K148" s="251"/>
      <c r="L148" s="256"/>
      <c r="M148" s="257"/>
      <c r="N148" s="258"/>
      <c r="O148" s="258"/>
      <c r="P148" s="258"/>
      <c r="Q148" s="258"/>
      <c r="R148" s="258"/>
      <c r="S148" s="258"/>
      <c r="T148" s="25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60" t="s">
        <v>197</v>
      </c>
      <c r="AU148" s="260" t="s">
        <v>83</v>
      </c>
      <c r="AV148" s="13" t="s">
        <v>83</v>
      </c>
      <c r="AW148" s="13" t="s">
        <v>31</v>
      </c>
      <c r="AX148" s="13" t="s">
        <v>74</v>
      </c>
      <c r="AY148" s="260" t="s">
        <v>134</v>
      </c>
    </row>
    <row r="149" s="16" customFormat="1">
      <c r="A149" s="16"/>
      <c r="B149" s="282"/>
      <c r="C149" s="283"/>
      <c r="D149" s="245" t="s">
        <v>197</v>
      </c>
      <c r="E149" s="284" t="s">
        <v>1</v>
      </c>
      <c r="F149" s="285" t="s">
        <v>270</v>
      </c>
      <c r="G149" s="283"/>
      <c r="H149" s="286">
        <v>52.627000000000002</v>
      </c>
      <c r="I149" s="287"/>
      <c r="J149" s="283"/>
      <c r="K149" s="283"/>
      <c r="L149" s="288"/>
      <c r="M149" s="289"/>
      <c r="N149" s="290"/>
      <c r="O149" s="290"/>
      <c r="P149" s="290"/>
      <c r="Q149" s="290"/>
      <c r="R149" s="290"/>
      <c r="S149" s="290"/>
      <c r="T149" s="291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T149" s="292" t="s">
        <v>197</v>
      </c>
      <c r="AU149" s="292" t="s">
        <v>83</v>
      </c>
      <c r="AV149" s="16" t="s">
        <v>148</v>
      </c>
      <c r="AW149" s="16" t="s">
        <v>31</v>
      </c>
      <c r="AX149" s="16" t="s">
        <v>81</v>
      </c>
      <c r="AY149" s="292" t="s">
        <v>134</v>
      </c>
    </row>
    <row r="150" s="2" customFormat="1" ht="37.8" customHeight="1">
      <c r="A150" s="39"/>
      <c r="B150" s="40"/>
      <c r="C150" s="220" t="s">
        <v>160</v>
      </c>
      <c r="D150" s="220" t="s">
        <v>135</v>
      </c>
      <c r="E150" s="221" t="s">
        <v>603</v>
      </c>
      <c r="F150" s="222" t="s">
        <v>604</v>
      </c>
      <c r="G150" s="223" t="s">
        <v>192</v>
      </c>
      <c r="H150" s="224">
        <v>20</v>
      </c>
      <c r="I150" s="225"/>
      <c r="J150" s="226">
        <f>ROUND(I150*H150,2)</f>
        <v>0</v>
      </c>
      <c r="K150" s="222" t="s">
        <v>193</v>
      </c>
      <c r="L150" s="45"/>
      <c r="M150" s="227" t="s">
        <v>1</v>
      </c>
      <c r="N150" s="228" t="s">
        <v>39</v>
      </c>
      <c r="O150" s="92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1" t="s">
        <v>148</v>
      </c>
      <c r="AT150" s="231" t="s">
        <v>135</v>
      </c>
      <c r="AU150" s="231" t="s">
        <v>83</v>
      </c>
      <c r="AY150" s="18" t="s">
        <v>134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8" t="s">
        <v>81</v>
      </c>
      <c r="BK150" s="232">
        <f>ROUND(I150*H150,2)</f>
        <v>0</v>
      </c>
      <c r="BL150" s="18" t="s">
        <v>148</v>
      </c>
      <c r="BM150" s="231" t="s">
        <v>605</v>
      </c>
    </row>
    <row r="151" s="2" customFormat="1">
      <c r="A151" s="39"/>
      <c r="B151" s="40"/>
      <c r="C151" s="41"/>
      <c r="D151" s="245" t="s">
        <v>195</v>
      </c>
      <c r="E151" s="41"/>
      <c r="F151" s="246" t="s">
        <v>584</v>
      </c>
      <c r="G151" s="41"/>
      <c r="H151" s="41"/>
      <c r="I151" s="247"/>
      <c r="J151" s="41"/>
      <c r="K151" s="41"/>
      <c r="L151" s="45"/>
      <c r="M151" s="248"/>
      <c r="N151" s="249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195</v>
      </c>
      <c r="AU151" s="18" t="s">
        <v>83</v>
      </c>
    </row>
    <row r="152" s="2" customFormat="1" ht="16.5" customHeight="1">
      <c r="A152" s="39"/>
      <c r="B152" s="40"/>
      <c r="C152" s="293" t="s">
        <v>164</v>
      </c>
      <c r="D152" s="293" t="s">
        <v>334</v>
      </c>
      <c r="E152" s="294" t="s">
        <v>606</v>
      </c>
      <c r="F152" s="295" t="s">
        <v>607</v>
      </c>
      <c r="G152" s="296" t="s">
        <v>210</v>
      </c>
      <c r="H152" s="297">
        <v>38</v>
      </c>
      <c r="I152" s="298"/>
      <c r="J152" s="299">
        <f>ROUND(I152*H152,2)</f>
        <v>0</v>
      </c>
      <c r="K152" s="295" t="s">
        <v>1</v>
      </c>
      <c r="L152" s="300"/>
      <c r="M152" s="301" t="s">
        <v>1</v>
      </c>
      <c r="N152" s="302" t="s">
        <v>39</v>
      </c>
      <c r="O152" s="92"/>
      <c r="P152" s="229">
        <f>O152*H152</f>
        <v>0</v>
      </c>
      <c r="Q152" s="229">
        <v>1</v>
      </c>
      <c r="R152" s="229">
        <f>Q152*H152</f>
        <v>38</v>
      </c>
      <c r="S152" s="229">
        <v>0</v>
      </c>
      <c r="T152" s="23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1" t="s">
        <v>164</v>
      </c>
      <c r="AT152" s="231" t="s">
        <v>334</v>
      </c>
      <c r="AU152" s="231" t="s">
        <v>83</v>
      </c>
      <c r="AY152" s="18" t="s">
        <v>134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8" t="s">
        <v>81</v>
      </c>
      <c r="BK152" s="232">
        <f>ROUND(I152*H152,2)</f>
        <v>0</v>
      </c>
      <c r="BL152" s="18" t="s">
        <v>148</v>
      </c>
      <c r="BM152" s="231" t="s">
        <v>608</v>
      </c>
    </row>
    <row r="153" s="13" customFormat="1">
      <c r="A153" s="13"/>
      <c r="B153" s="250"/>
      <c r="C153" s="251"/>
      <c r="D153" s="245" t="s">
        <v>197</v>
      </c>
      <c r="E153" s="252" t="s">
        <v>1</v>
      </c>
      <c r="F153" s="253" t="s">
        <v>609</v>
      </c>
      <c r="G153" s="251"/>
      <c r="H153" s="254">
        <v>38</v>
      </c>
      <c r="I153" s="255"/>
      <c r="J153" s="251"/>
      <c r="K153" s="251"/>
      <c r="L153" s="256"/>
      <c r="M153" s="257"/>
      <c r="N153" s="258"/>
      <c r="O153" s="258"/>
      <c r="P153" s="258"/>
      <c r="Q153" s="258"/>
      <c r="R153" s="258"/>
      <c r="S153" s="258"/>
      <c r="T153" s="25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60" t="s">
        <v>197</v>
      </c>
      <c r="AU153" s="260" t="s">
        <v>83</v>
      </c>
      <c r="AV153" s="13" t="s">
        <v>83</v>
      </c>
      <c r="AW153" s="13" t="s">
        <v>31</v>
      </c>
      <c r="AX153" s="13" t="s">
        <v>81</v>
      </c>
      <c r="AY153" s="260" t="s">
        <v>134</v>
      </c>
    </row>
    <row r="154" s="2" customFormat="1" ht="24.15" customHeight="1">
      <c r="A154" s="39"/>
      <c r="B154" s="40"/>
      <c r="C154" s="220" t="s">
        <v>169</v>
      </c>
      <c r="D154" s="220" t="s">
        <v>135</v>
      </c>
      <c r="E154" s="221" t="s">
        <v>308</v>
      </c>
      <c r="F154" s="222" t="s">
        <v>309</v>
      </c>
      <c r="G154" s="223" t="s">
        <v>210</v>
      </c>
      <c r="H154" s="224">
        <v>94.728999999999999</v>
      </c>
      <c r="I154" s="225"/>
      <c r="J154" s="226">
        <f>ROUND(I154*H154,2)</f>
        <v>0</v>
      </c>
      <c r="K154" s="222" t="s">
        <v>193</v>
      </c>
      <c r="L154" s="45"/>
      <c r="M154" s="227" t="s">
        <v>1</v>
      </c>
      <c r="N154" s="228" t="s">
        <v>39</v>
      </c>
      <c r="O154" s="92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1" t="s">
        <v>148</v>
      </c>
      <c r="AT154" s="231" t="s">
        <v>135</v>
      </c>
      <c r="AU154" s="231" t="s">
        <v>83</v>
      </c>
      <c r="AY154" s="18" t="s">
        <v>134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8" t="s">
        <v>81</v>
      </c>
      <c r="BK154" s="232">
        <f>ROUND(I154*H154,2)</f>
        <v>0</v>
      </c>
      <c r="BL154" s="18" t="s">
        <v>148</v>
      </c>
      <c r="BM154" s="231" t="s">
        <v>610</v>
      </c>
    </row>
    <row r="155" s="13" customFormat="1">
      <c r="A155" s="13"/>
      <c r="B155" s="250"/>
      <c r="C155" s="251"/>
      <c r="D155" s="245" t="s">
        <v>197</v>
      </c>
      <c r="E155" s="252" t="s">
        <v>1</v>
      </c>
      <c r="F155" s="253" t="s">
        <v>611</v>
      </c>
      <c r="G155" s="251"/>
      <c r="H155" s="254">
        <v>94.728999999999999</v>
      </c>
      <c r="I155" s="255"/>
      <c r="J155" s="251"/>
      <c r="K155" s="251"/>
      <c r="L155" s="256"/>
      <c r="M155" s="257"/>
      <c r="N155" s="258"/>
      <c r="O155" s="258"/>
      <c r="P155" s="258"/>
      <c r="Q155" s="258"/>
      <c r="R155" s="258"/>
      <c r="S155" s="258"/>
      <c r="T155" s="25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0" t="s">
        <v>197</v>
      </c>
      <c r="AU155" s="260" t="s">
        <v>83</v>
      </c>
      <c r="AV155" s="13" t="s">
        <v>83</v>
      </c>
      <c r="AW155" s="13" t="s">
        <v>31</v>
      </c>
      <c r="AX155" s="13" t="s">
        <v>81</v>
      </c>
      <c r="AY155" s="260" t="s">
        <v>134</v>
      </c>
    </row>
    <row r="156" s="2" customFormat="1" ht="16.5" customHeight="1">
      <c r="A156" s="39"/>
      <c r="B156" s="40"/>
      <c r="C156" s="220" t="s">
        <v>275</v>
      </c>
      <c r="D156" s="220" t="s">
        <v>135</v>
      </c>
      <c r="E156" s="221" t="s">
        <v>313</v>
      </c>
      <c r="F156" s="222" t="s">
        <v>314</v>
      </c>
      <c r="G156" s="223" t="s">
        <v>192</v>
      </c>
      <c r="H156" s="224">
        <v>52.627000000000002</v>
      </c>
      <c r="I156" s="225"/>
      <c r="J156" s="226">
        <f>ROUND(I156*H156,2)</f>
        <v>0</v>
      </c>
      <c r="K156" s="222" t="s">
        <v>193</v>
      </c>
      <c r="L156" s="45"/>
      <c r="M156" s="227" t="s">
        <v>1</v>
      </c>
      <c r="N156" s="228" t="s">
        <v>39</v>
      </c>
      <c r="O156" s="92"/>
      <c r="P156" s="229">
        <f>O156*H156</f>
        <v>0</v>
      </c>
      <c r="Q156" s="229">
        <v>0</v>
      </c>
      <c r="R156" s="229">
        <f>Q156*H156</f>
        <v>0</v>
      </c>
      <c r="S156" s="229">
        <v>0</v>
      </c>
      <c r="T156" s="23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1" t="s">
        <v>148</v>
      </c>
      <c r="AT156" s="231" t="s">
        <v>135</v>
      </c>
      <c r="AU156" s="231" t="s">
        <v>83</v>
      </c>
      <c r="AY156" s="18" t="s">
        <v>134</v>
      </c>
      <c r="BE156" s="232">
        <f>IF(N156="základní",J156,0)</f>
        <v>0</v>
      </c>
      <c r="BF156" s="232">
        <f>IF(N156="snížená",J156,0)</f>
        <v>0</v>
      </c>
      <c r="BG156" s="232">
        <f>IF(N156="zákl. přenesená",J156,0)</f>
        <v>0</v>
      </c>
      <c r="BH156" s="232">
        <f>IF(N156="sníž. přenesená",J156,0)</f>
        <v>0</v>
      </c>
      <c r="BI156" s="232">
        <f>IF(N156="nulová",J156,0)</f>
        <v>0</v>
      </c>
      <c r="BJ156" s="18" t="s">
        <v>81</v>
      </c>
      <c r="BK156" s="232">
        <f>ROUND(I156*H156,2)</f>
        <v>0</v>
      </c>
      <c r="BL156" s="18" t="s">
        <v>148</v>
      </c>
      <c r="BM156" s="231" t="s">
        <v>612</v>
      </c>
    </row>
    <row r="157" s="2" customFormat="1" ht="24.15" customHeight="1">
      <c r="A157" s="39"/>
      <c r="B157" s="40"/>
      <c r="C157" s="220" t="s">
        <v>281</v>
      </c>
      <c r="D157" s="220" t="s">
        <v>135</v>
      </c>
      <c r="E157" s="221" t="s">
        <v>613</v>
      </c>
      <c r="F157" s="222" t="s">
        <v>614</v>
      </c>
      <c r="G157" s="223" t="s">
        <v>192</v>
      </c>
      <c r="H157" s="224">
        <v>50.021000000000001</v>
      </c>
      <c r="I157" s="225"/>
      <c r="J157" s="226">
        <f>ROUND(I157*H157,2)</f>
        <v>0</v>
      </c>
      <c r="K157" s="222" t="s">
        <v>193</v>
      </c>
      <c r="L157" s="45"/>
      <c r="M157" s="227" t="s">
        <v>1</v>
      </c>
      <c r="N157" s="228" t="s">
        <v>39</v>
      </c>
      <c r="O157" s="92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1" t="s">
        <v>148</v>
      </c>
      <c r="AT157" s="231" t="s">
        <v>135</v>
      </c>
      <c r="AU157" s="231" t="s">
        <v>83</v>
      </c>
      <c r="AY157" s="18" t="s">
        <v>134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8" t="s">
        <v>81</v>
      </c>
      <c r="BK157" s="232">
        <f>ROUND(I157*H157,2)</f>
        <v>0</v>
      </c>
      <c r="BL157" s="18" t="s">
        <v>148</v>
      </c>
      <c r="BM157" s="231" t="s">
        <v>615</v>
      </c>
    </row>
    <row r="158" s="2" customFormat="1">
      <c r="A158" s="39"/>
      <c r="B158" s="40"/>
      <c r="C158" s="41"/>
      <c r="D158" s="245" t="s">
        <v>195</v>
      </c>
      <c r="E158" s="41"/>
      <c r="F158" s="246" t="s">
        <v>584</v>
      </c>
      <c r="G158" s="41"/>
      <c r="H158" s="41"/>
      <c r="I158" s="247"/>
      <c r="J158" s="41"/>
      <c r="K158" s="41"/>
      <c r="L158" s="45"/>
      <c r="M158" s="248"/>
      <c r="N158" s="249"/>
      <c r="O158" s="92"/>
      <c r="P158" s="92"/>
      <c r="Q158" s="92"/>
      <c r="R158" s="92"/>
      <c r="S158" s="92"/>
      <c r="T158" s="93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195</v>
      </c>
      <c r="AU158" s="18" t="s">
        <v>83</v>
      </c>
    </row>
    <row r="159" s="13" customFormat="1">
      <c r="A159" s="13"/>
      <c r="B159" s="250"/>
      <c r="C159" s="251"/>
      <c r="D159" s="245" t="s">
        <v>197</v>
      </c>
      <c r="E159" s="252" t="s">
        <v>1</v>
      </c>
      <c r="F159" s="253" t="s">
        <v>616</v>
      </c>
      <c r="G159" s="251"/>
      <c r="H159" s="254">
        <v>50.021000000000001</v>
      </c>
      <c r="I159" s="255"/>
      <c r="J159" s="251"/>
      <c r="K159" s="251"/>
      <c r="L159" s="256"/>
      <c r="M159" s="257"/>
      <c r="N159" s="258"/>
      <c r="O159" s="258"/>
      <c r="P159" s="258"/>
      <c r="Q159" s="258"/>
      <c r="R159" s="258"/>
      <c r="S159" s="258"/>
      <c r="T159" s="259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60" t="s">
        <v>197</v>
      </c>
      <c r="AU159" s="260" t="s">
        <v>83</v>
      </c>
      <c r="AV159" s="13" t="s">
        <v>83</v>
      </c>
      <c r="AW159" s="13" t="s">
        <v>31</v>
      </c>
      <c r="AX159" s="13" t="s">
        <v>81</v>
      </c>
      <c r="AY159" s="260" t="s">
        <v>134</v>
      </c>
    </row>
    <row r="160" s="2" customFormat="1" ht="24.15" customHeight="1">
      <c r="A160" s="39"/>
      <c r="B160" s="40"/>
      <c r="C160" s="220" t="s">
        <v>287</v>
      </c>
      <c r="D160" s="220" t="s">
        <v>135</v>
      </c>
      <c r="E160" s="221" t="s">
        <v>344</v>
      </c>
      <c r="F160" s="222" t="s">
        <v>345</v>
      </c>
      <c r="G160" s="223" t="s">
        <v>243</v>
      </c>
      <c r="H160" s="224">
        <v>114.2</v>
      </c>
      <c r="I160" s="225"/>
      <c r="J160" s="226">
        <f>ROUND(I160*H160,2)</f>
        <v>0</v>
      </c>
      <c r="K160" s="222" t="s">
        <v>193</v>
      </c>
      <c r="L160" s="45"/>
      <c r="M160" s="227" t="s">
        <v>1</v>
      </c>
      <c r="N160" s="228" t="s">
        <v>39</v>
      </c>
      <c r="O160" s="92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1" t="s">
        <v>148</v>
      </c>
      <c r="AT160" s="231" t="s">
        <v>135</v>
      </c>
      <c r="AU160" s="231" t="s">
        <v>83</v>
      </c>
      <c r="AY160" s="18" t="s">
        <v>134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8" t="s">
        <v>81</v>
      </c>
      <c r="BK160" s="232">
        <f>ROUND(I160*H160,2)</f>
        <v>0</v>
      </c>
      <c r="BL160" s="18" t="s">
        <v>148</v>
      </c>
      <c r="BM160" s="231" t="s">
        <v>617</v>
      </c>
    </row>
    <row r="161" s="2" customFormat="1">
      <c r="A161" s="39"/>
      <c r="B161" s="40"/>
      <c r="C161" s="41"/>
      <c r="D161" s="245" t="s">
        <v>195</v>
      </c>
      <c r="E161" s="41"/>
      <c r="F161" s="246" t="s">
        <v>584</v>
      </c>
      <c r="G161" s="41"/>
      <c r="H161" s="41"/>
      <c r="I161" s="247"/>
      <c r="J161" s="41"/>
      <c r="K161" s="41"/>
      <c r="L161" s="45"/>
      <c r="M161" s="248"/>
      <c r="N161" s="249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195</v>
      </c>
      <c r="AU161" s="18" t="s">
        <v>83</v>
      </c>
    </row>
    <row r="162" s="13" customFormat="1">
      <c r="A162" s="13"/>
      <c r="B162" s="250"/>
      <c r="C162" s="251"/>
      <c r="D162" s="245" t="s">
        <v>197</v>
      </c>
      <c r="E162" s="252" t="s">
        <v>1</v>
      </c>
      <c r="F162" s="253" t="s">
        <v>618</v>
      </c>
      <c r="G162" s="251"/>
      <c r="H162" s="254">
        <v>114.2</v>
      </c>
      <c r="I162" s="255"/>
      <c r="J162" s="251"/>
      <c r="K162" s="251"/>
      <c r="L162" s="256"/>
      <c r="M162" s="257"/>
      <c r="N162" s="258"/>
      <c r="O162" s="258"/>
      <c r="P162" s="258"/>
      <c r="Q162" s="258"/>
      <c r="R162" s="258"/>
      <c r="S162" s="258"/>
      <c r="T162" s="25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60" t="s">
        <v>197</v>
      </c>
      <c r="AU162" s="260" t="s">
        <v>83</v>
      </c>
      <c r="AV162" s="13" t="s">
        <v>83</v>
      </c>
      <c r="AW162" s="13" t="s">
        <v>31</v>
      </c>
      <c r="AX162" s="13" t="s">
        <v>81</v>
      </c>
      <c r="AY162" s="260" t="s">
        <v>134</v>
      </c>
    </row>
    <row r="163" s="11" customFormat="1" ht="22.8" customHeight="1">
      <c r="A163" s="11"/>
      <c r="B163" s="206"/>
      <c r="C163" s="207"/>
      <c r="D163" s="208" t="s">
        <v>73</v>
      </c>
      <c r="E163" s="243" t="s">
        <v>83</v>
      </c>
      <c r="F163" s="243" t="s">
        <v>348</v>
      </c>
      <c r="G163" s="207"/>
      <c r="H163" s="207"/>
      <c r="I163" s="210"/>
      <c r="J163" s="244">
        <f>BK163</f>
        <v>0</v>
      </c>
      <c r="K163" s="207"/>
      <c r="L163" s="212"/>
      <c r="M163" s="213"/>
      <c r="N163" s="214"/>
      <c r="O163" s="214"/>
      <c r="P163" s="215">
        <f>SUM(P164:P166)</f>
        <v>0</v>
      </c>
      <c r="Q163" s="214"/>
      <c r="R163" s="215">
        <f>SUM(R164:R166)</f>
        <v>3.3775244999999998</v>
      </c>
      <c r="S163" s="214"/>
      <c r="T163" s="216">
        <f>SUM(T164:T166)</f>
        <v>0</v>
      </c>
      <c r="U163" s="11"/>
      <c r="V163" s="11"/>
      <c r="W163" s="11"/>
      <c r="X163" s="11"/>
      <c r="Y163" s="11"/>
      <c r="Z163" s="11"/>
      <c r="AA163" s="11"/>
      <c r="AB163" s="11"/>
      <c r="AC163" s="11"/>
      <c r="AD163" s="11"/>
      <c r="AE163" s="11"/>
      <c r="AR163" s="217" t="s">
        <v>81</v>
      </c>
      <c r="AT163" s="218" t="s">
        <v>73</v>
      </c>
      <c r="AU163" s="218" t="s">
        <v>81</v>
      </c>
      <c r="AY163" s="217" t="s">
        <v>134</v>
      </c>
      <c r="BK163" s="219">
        <f>SUM(BK164:BK166)</f>
        <v>0</v>
      </c>
    </row>
    <row r="164" s="2" customFormat="1" ht="16.5" customHeight="1">
      <c r="A164" s="39"/>
      <c r="B164" s="40"/>
      <c r="C164" s="220" t="s">
        <v>295</v>
      </c>
      <c r="D164" s="220" t="s">
        <v>135</v>
      </c>
      <c r="E164" s="221" t="s">
        <v>619</v>
      </c>
      <c r="F164" s="222" t="s">
        <v>620</v>
      </c>
      <c r="G164" s="223" t="s">
        <v>192</v>
      </c>
      <c r="H164" s="224">
        <v>1.3500000000000001</v>
      </c>
      <c r="I164" s="225"/>
      <c r="J164" s="226">
        <f>ROUND(I164*H164,2)</f>
        <v>0</v>
      </c>
      <c r="K164" s="222" t="s">
        <v>193</v>
      </c>
      <c r="L164" s="45"/>
      <c r="M164" s="227" t="s">
        <v>1</v>
      </c>
      <c r="N164" s="228" t="s">
        <v>39</v>
      </c>
      <c r="O164" s="92"/>
      <c r="P164" s="229">
        <f>O164*H164</f>
        <v>0</v>
      </c>
      <c r="Q164" s="229">
        <v>2.5018699999999998</v>
      </c>
      <c r="R164" s="229">
        <f>Q164*H164</f>
        <v>3.3775244999999998</v>
      </c>
      <c r="S164" s="229">
        <v>0</v>
      </c>
      <c r="T164" s="23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1" t="s">
        <v>148</v>
      </c>
      <c r="AT164" s="231" t="s">
        <v>135</v>
      </c>
      <c r="AU164" s="231" t="s">
        <v>83</v>
      </c>
      <c r="AY164" s="18" t="s">
        <v>134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18" t="s">
        <v>81</v>
      </c>
      <c r="BK164" s="232">
        <f>ROUND(I164*H164,2)</f>
        <v>0</v>
      </c>
      <c r="BL164" s="18" t="s">
        <v>148</v>
      </c>
      <c r="BM164" s="231" t="s">
        <v>621</v>
      </c>
    </row>
    <row r="165" s="2" customFormat="1">
      <c r="A165" s="39"/>
      <c r="B165" s="40"/>
      <c r="C165" s="41"/>
      <c r="D165" s="245" t="s">
        <v>195</v>
      </c>
      <c r="E165" s="41"/>
      <c r="F165" s="246" t="s">
        <v>584</v>
      </c>
      <c r="G165" s="41"/>
      <c r="H165" s="41"/>
      <c r="I165" s="247"/>
      <c r="J165" s="41"/>
      <c r="K165" s="41"/>
      <c r="L165" s="45"/>
      <c r="M165" s="248"/>
      <c r="N165" s="249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195</v>
      </c>
      <c r="AU165" s="18" t="s">
        <v>83</v>
      </c>
    </row>
    <row r="166" s="13" customFormat="1">
      <c r="A166" s="13"/>
      <c r="B166" s="250"/>
      <c r="C166" s="251"/>
      <c r="D166" s="245" t="s">
        <v>197</v>
      </c>
      <c r="E166" s="252" t="s">
        <v>1</v>
      </c>
      <c r="F166" s="253" t="s">
        <v>597</v>
      </c>
      <c r="G166" s="251"/>
      <c r="H166" s="254">
        <v>1.3500000000000001</v>
      </c>
      <c r="I166" s="255"/>
      <c r="J166" s="251"/>
      <c r="K166" s="251"/>
      <c r="L166" s="256"/>
      <c r="M166" s="257"/>
      <c r="N166" s="258"/>
      <c r="O166" s="258"/>
      <c r="P166" s="258"/>
      <c r="Q166" s="258"/>
      <c r="R166" s="258"/>
      <c r="S166" s="258"/>
      <c r="T166" s="25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60" t="s">
        <v>197</v>
      </c>
      <c r="AU166" s="260" t="s">
        <v>83</v>
      </c>
      <c r="AV166" s="13" t="s">
        <v>83</v>
      </c>
      <c r="AW166" s="13" t="s">
        <v>31</v>
      </c>
      <c r="AX166" s="13" t="s">
        <v>81</v>
      </c>
      <c r="AY166" s="260" t="s">
        <v>134</v>
      </c>
    </row>
    <row r="167" s="11" customFormat="1" ht="22.8" customHeight="1">
      <c r="A167" s="11"/>
      <c r="B167" s="206"/>
      <c r="C167" s="207"/>
      <c r="D167" s="208" t="s">
        <v>73</v>
      </c>
      <c r="E167" s="243" t="s">
        <v>144</v>
      </c>
      <c r="F167" s="243" t="s">
        <v>622</v>
      </c>
      <c r="G167" s="207"/>
      <c r="H167" s="207"/>
      <c r="I167" s="210"/>
      <c r="J167" s="244">
        <f>BK167</f>
        <v>0</v>
      </c>
      <c r="K167" s="207"/>
      <c r="L167" s="212"/>
      <c r="M167" s="213"/>
      <c r="N167" s="214"/>
      <c r="O167" s="214"/>
      <c r="P167" s="215">
        <f>SUM(P168:P195)</f>
        <v>0</v>
      </c>
      <c r="Q167" s="214"/>
      <c r="R167" s="215">
        <f>SUM(R168:R195)</f>
        <v>130.78411734</v>
      </c>
      <c r="S167" s="214"/>
      <c r="T167" s="216">
        <f>SUM(T168:T195)</f>
        <v>0</v>
      </c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R167" s="217" t="s">
        <v>81</v>
      </c>
      <c r="AT167" s="218" t="s">
        <v>73</v>
      </c>
      <c r="AU167" s="218" t="s">
        <v>81</v>
      </c>
      <c r="AY167" s="217" t="s">
        <v>134</v>
      </c>
      <c r="BK167" s="219">
        <f>SUM(BK168:BK195)</f>
        <v>0</v>
      </c>
    </row>
    <row r="168" s="2" customFormat="1" ht="16.5" customHeight="1">
      <c r="A168" s="39"/>
      <c r="B168" s="40"/>
      <c r="C168" s="220" t="s">
        <v>301</v>
      </c>
      <c r="D168" s="220" t="s">
        <v>135</v>
      </c>
      <c r="E168" s="221" t="s">
        <v>623</v>
      </c>
      <c r="F168" s="222" t="s">
        <v>624</v>
      </c>
      <c r="G168" s="223" t="s">
        <v>167</v>
      </c>
      <c r="H168" s="224">
        <v>7</v>
      </c>
      <c r="I168" s="225"/>
      <c r="J168" s="226">
        <f>ROUND(I168*H168,2)</f>
        <v>0</v>
      </c>
      <c r="K168" s="222" t="s">
        <v>1</v>
      </c>
      <c r="L168" s="45"/>
      <c r="M168" s="227" t="s">
        <v>1</v>
      </c>
      <c r="N168" s="228" t="s">
        <v>39</v>
      </c>
      <c r="O168" s="92"/>
      <c r="P168" s="229">
        <f>O168*H168</f>
        <v>0</v>
      </c>
      <c r="Q168" s="229">
        <v>5.7199999999999998</v>
      </c>
      <c r="R168" s="229">
        <f>Q168*H168</f>
        <v>40.039999999999999</v>
      </c>
      <c r="S168" s="229">
        <v>0</v>
      </c>
      <c r="T168" s="23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1" t="s">
        <v>148</v>
      </c>
      <c r="AT168" s="231" t="s">
        <v>135</v>
      </c>
      <c r="AU168" s="231" t="s">
        <v>83</v>
      </c>
      <c r="AY168" s="18" t="s">
        <v>134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8" t="s">
        <v>81</v>
      </c>
      <c r="BK168" s="232">
        <f>ROUND(I168*H168,2)</f>
        <v>0</v>
      </c>
      <c r="BL168" s="18" t="s">
        <v>148</v>
      </c>
      <c r="BM168" s="231" t="s">
        <v>625</v>
      </c>
    </row>
    <row r="169" s="2" customFormat="1">
      <c r="A169" s="39"/>
      <c r="B169" s="40"/>
      <c r="C169" s="41"/>
      <c r="D169" s="245" t="s">
        <v>195</v>
      </c>
      <c r="E169" s="41"/>
      <c r="F169" s="246" t="s">
        <v>584</v>
      </c>
      <c r="G169" s="41"/>
      <c r="H169" s="41"/>
      <c r="I169" s="247"/>
      <c r="J169" s="41"/>
      <c r="K169" s="41"/>
      <c r="L169" s="45"/>
      <c r="M169" s="248"/>
      <c r="N169" s="249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195</v>
      </c>
      <c r="AU169" s="18" t="s">
        <v>83</v>
      </c>
    </row>
    <row r="170" s="2" customFormat="1" ht="16.5" customHeight="1">
      <c r="A170" s="39"/>
      <c r="B170" s="40"/>
      <c r="C170" s="220" t="s">
        <v>8</v>
      </c>
      <c r="D170" s="220" t="s">
        <v>135</v>
      </c>
      <c r="E170" s="221" t="s">
        <v>626</v>
      </c>
      <c r="F170" s="222" t="s">
        <v>627</v>
      </c>
      <c r="G170" s="223" t="s">
        <v>192</v>
      </c>
      <c r="H170" s="224">
        <v>30.462</v>
      </c>
      <c r="I170" s="225"/>
      <c r="J170" s="226">
        <f>ROUND(I170*H170,2)</f>
        <v>0</v>
      </c>
      <c r="K170" s="222" t="s">
        <v>193</v>
      </c>
      <c r="L170" s="45"/>
      <c r="M170" s="227" t="s">
        <v>1</v>
      </c>
      <c r="N170" s="228" t="s">
        <v>39</v>
      </c>
      <c r="O170" s="92"/>
      <c r="P170" s="229">
        <f>O170*H170</f>
        <v>0</v>
      </c>
      <c r="Q170" s="229">
        <v>2.5020899999999999</v>
      </c>
      <c r="R170" s="229">
        <f>Q170*H170</f>
        <v>76.218665579999993</v>
      </c>
      <c r="S170" s="229">
        <v>0</v>
      </c>
      <c r="T170" s="23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1" t="s">
        <v>148</v>
      </c>
      <c r="AT170" s="231" t="s">
        <v>135</v>
      </c>
      <c r="AU170" s="231" t="s">
        <v>83</v>
      </c>
      <c r="AY170" s="18" t="s">
        <v>134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8" t="s">
        <v>81</v>
      </c>
      <c r="BK170" s="232">
        <f>ROUND(I170*H170,2)</f>
        <v>0</v>
      </c>
      <c r="BL170" s="18" t="s">
        <v>148</v>
      </c>
      <c r="BM170" s="231" t="s">
        <v>628</v>
      </c>
    </row>
    <row r="171" s="2" customFormat="1">
      <c r="A171" s="39"/>
      <c r="B171" s="40"/>
      <c r="C171" s="41"/>
      <c r="D171" s="245" t="s">
        <v>195</v>
      </c>
      <c r="E171" s="41"/>
      <c r="F171" s="246" t="s">
        <v>584</v>
      </c>
      <c r="G171" s="41"/>
      <c r="H171" s="41"/>
      <c r="I171" s="247"/>
      <c r="J171" s="41"/>
      <c r="K171" s="41"/>
      <c r="L171" s="45"/>
      <c r="M171" s="248"/>
      <c r="N171" s="249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195</v>
      </c>
      <c r="AU171" s="18" t="s">
        <v>83</v>
      </c>
    </row>
    <row r="172" s="13" customFormat="1">
      <c r="A172" s="13"/>
      <c r="B172" s="250"/>
      <c r="C172" s="251"/>
      <c r="D172" s="245" t="s">
        <v>197</v>
      </c>
      <c r="E172" s="252" t="s">
        <v>1</v>
      </c>
      <c r="F172" s="253" t="s">
        <v>629</v>
      </c>
      <c r="G172" s="251"/>
      <c r="H172" s="254">
        <v>13.92</v>
      </c>
      <c r="I172" s="255"/>
      <c r="J172" s="251"/>
      <c r="K172" s="251"/>
      <c r="L172" s="256"/>
      <c r="M172" s="257"/>
      <c r="N172" s="258"/>
      <c r="O172" s="258"/>
      <c r="P172" s="258"/>
      <c r="Q172" s="258"/>
      <c r="R172" s="258"/>
      <c r="S172" s="258"/>
      <c r="T172" s="25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60" t="s">
        <v>197</v>
      </c>
      <c r="AU172" s="260" t="s">
        <v>83</v>
      </c>
      <c r="AV172" s="13" t="s">
        <v>83</v>
      </c>
      <c r="AW172" s="13" t="s">
        <v>31</v>
      </c>
      <c r="AX172" s="13" t="s">
        <v>74</v>
      </c>
      <c r="AY172" s="260" t="s">
        <v>134</v>
      </c>
    </row>
    <row r="173" s="13" customFormat="1">
      <c r="A173" s="13"/>
      <c r="B173" s="250"/>
      <c r="C173" s="251"/>
      <c r="D173" s="245" t="s">
        <v>197</v>
      </c>
      <c r="E173" s="252" t="s">
        <v>1</v>
      </c>
      <c r="F173" s="253" t="s">
        <v>630</v>
      </c>
      <c r="G173" s="251"/>
      <c r="H173" s="254">
        <v>15.428000000000001</v>
      </c>
      <c r="I173" s="255"/>
      <c r="J173" s="251"/>
      <c r="K173" s="251"/>
      <c r="L173" s="256"/>
      <c r="M173" s="257"/>
      <c r="N173" s="258"/>
      <c r="O173" s="258"/>
      <c r="P173" s="258"/>
      <c r="Q173" s="258"/>
      <c r="R173" s="258"/>
      <c r="S173" s="258"/>
      <c r="T173" s="25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60" t="s">
        <v>197</v>
      </c>
      <c r="AU173" s="260" t="s">
        <v>83</v>
      </c>
      <c r="AV173" s="13" t="s">
        <v>83</v>
      </c>
      <c r="AW173" s="13" t="s">
        <v>31</v>
      </c>
      <c r="AX173" s="13" t="s">
        <v>74</v>
      </c>
      <c r="AY173" s="260" t="s">
        <v>134</v>
      </c>
    </row>
    <row r="174" s="13" customFormat="1">
      <c r="A174" s="13"/>
      <c r="B174" s="250"/>
      <c r="C174" s="251"/>
      <c r="D174" s="245" t="s">
        <v>197</v>
      </c>
      <c r="E174" s="252" t="s">
        <v>1</v>
      </c>
      <c r="F174" s="253" t="s">
        <v>631</v>
      </c>
      <c r="G174" s="251"/>
      <c r="H174" s="254">
        <v>1.1140000000000001</v>
      </c>
      <c r="I174" s="255"/>
      <c r="J174" s="251"/>
      <c r="K174" s="251"/>
      <c r="L174" s="256"/>
      <c r="M174" s="257"/>
      <c r="N174" s="258"/>
      <c r="O174" s="258"/>
      <c r="P174" s="258"/>
      <c r="Q174" s="258"/>
      <c r="R174" s="258"/>
      <c r="S174" s="258"/>
      <c r="T174" s="25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60" t="s">
        <v>197</v>
      </c>
      <c r="AU174" s="260" t="s">
        <v>83</v>
      </c>
      <c r="AV174" s="13" t="s">
        <v>83</v>
      </c>
      <c r="AW174" s="13" t="s">
        <v>31</v>
      </c>
      <c r="AX174" s="13" t="s">
        <v>74</v>
      </c>
      <c r="AY174" s="260" t="s">
        <v>134</v>
      </c>
    </row>
    <row r="175" s="16" customFormat="1">
      <c r="A175" s="16"/>
      <c r="B175" s="282"/>
      <c r="C175" s="283"/>
      <c r="D175" s="245" t="s">
        <v>197</v>
      </c>
      <c r="E175" s="284" t="s">
        <v>1</v>
      </c>
      <c r="F175" s="285" t="s">
        <v>270</v>
      </c>
      <c r="G175" s="283"/>
      <c r="H175" s="286">
        <v>30.462</v>
      </c>
      <c r="I175" s="287"/>
      <c r="J175" s="283"/>
      <c r="K175" s="283"/>
      <c r="L175" s="288"/>
      <c r="M175" s="289"/>
      <c r="N175" s="290"/>
      <c r="O175" s="290"/>
      <c r="P175" s="290"/>
      <c r="Q175" s="290"/>
      <c r="R175" s="290"/>
      <c r="S175" s="290"/>
      <c r="T175" s="291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T175" s="292" t="s">
        <v>197</v>
      </c>
      <c r="AU175" s="292" t="s">
        <v>83</v>
      </c>
      <c r="AV175" s="16" t="s">
        <v>148</v>
      </c>
      <c r="AW175" s="16" t="s">
        <v>31</v>
      </c>
      <c r="AX175" s="16" t="s">
        <v>81</v>
      </c>
      <c r="AY175" s="292" t="s">
        <v>134</v>
      </c>
    </row>
    <row r="176" s="2" customFormat="1" ht="16.5" customHeight="1">
      <c r="A176" s="39"/>
      <c r="B176" s="40"/>
      <c r="C176" s="220" t="s">
        <v>312</v>
      </c>
      <c r="D176" s="220" t="s">
        <v>135</v>
      </c>
      <c r="E176" s="221" t="s">
        <v>632</v>
      </c>
      <c r="F176" s="222" t="s">
        <v>633</v>
      </c>
      <c r="G176" s="223" t="s">
        <v>192</v>
      </c>
      <c r="H176" s="224">
        <v>2.6059999999999999</v>
      </c>
      <c r="I176" s="225"/>
      <c r="J176" s="226">
        <f>ROUND(I176*H176,2)</f>
        <v>0</v>
      </c>
      <c r="K176" s="222" t="s">
        <v>193</v>
      </c>
      <c r="L176" s="45"/>
      <c r="M176" s="227" t="s">
        <v>1</v>
      </c>
      <c r="N176" s="228" t="s">
        <v>39</v>
      </c>
      <c r="O176" s="92"/>
      <c r="P176" s="229">
        <f>O176*H176</f>
        <v>0</v>
      </c>
      <c r="Q176" s="229">
        <v>2.5020899999999999</v>
      </c>
      <c r="R176" s="229">
        <f>Q176*H176</f>
        <v>6.5204465399999991</v>
      </c>
      <c r="S176" s="229">
        <v>0</v>
      </c>
      <c r="T176" s="23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1" t="s">
        <v>148</v>
      </c>
      <c r="AT176" s="231" t="s">
        <v>135</v>
      </c>
      <c r="AU176" s="231" t="s">
        <v>83</v>
      </c>
      <c r="AY176" s="18" t="s">
        <v>134</v>
      </c>
      <c r="BE176" s="232">
        <f>IF(N176="základní",J176,0)</f>
        <v>0</v>
      </c>
      <c r="BF176" s="232">
        <f>IF(N176="snížená",J176,0)</f>
        <v>0</v>
      </c>
      <c r="BG176" s="232">
        <f>IF(N176="zákl. přenesená",J176,0)</f>
        <v>0</v>
      </c>
      <c r="BH176" s="232">
        <f>IF(N176="sníž. přenesená",J176,0)</f>
        <v>0</v>
      </c>
      <c r="BI176" s="232">
        <f>IF(N176="nulová",J176,0)</f>
        <v>0</v>
      </c>
      <c r="BJ176" s="18" t="s">
        <v>81</v>
      </c>
      <c r="BK176" s="232">
        <f>ROUND(I176*H176,2)</f>
        <v>0</v>
      </c>
      <c r="BL176" s="18" t="s">
        <v>148</v>
      </c>
      <c r="BM176" s="231" t="s">
        <v>634</v>
      </c>
    </row>
    <row r="177" s="2" customFormat="1">
      <c r="A177" s="39"/>
      <c r="B177" s="40"/>
      <c r="C177" s="41"/>
      <c r="D177" s="245" t="s">
        <v>195</v>
      </c>
      <c r="E177" s="41"/>
      <c r="F177" s="246" t="s">
        <v>584</v>
      </c>
      <c r="G177" s="41"/>
      <c r="H177" s="41"/>
      <c r="I177" s="247"/>
      <c r="J177" s="41"/>
      <c r="K177" s="41"/>
      <c r="L177" s="45"/>
      <c r="M177" s="248"/>
      <c r="N177" s="249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195</v>
      </c>
      <c r="AU177" s="18" t="s">
        <v>83</v>
      </c>
    </row>
    <row r="178" s="13" customFormat="1">
      <c r="A178" s="13"/>
      <c r="B178" s="250"/>
      <c r="C178" s="251"/>
      <c r="D178" s="245" t="s">
        <v>197</v>
      </c>
      <c r="E178" s="252" t="s">
        <v>1</v>
      </c>
      <c r="F178" s="253" t="s">
        <v>635</v>
      </c>
      <c r="G178" s="251"/>
      <c r="H178" s="254">
        <v>2.6059999999999999</v>
      </c>
      <c r="I178" s="255"/>
      <c r="J178" s="251"/>
      <c r="K178" s="251"/>
      <c r="L178" s="256"/>
      <c r="M178" s="257"/>
      <c r="N178" s="258"/>
      <c r="O178" s="258"/>
      <c r="P178" s="258"/>
      <c r="Q178" s="258"/>
      <c r="R178" s="258"/>
      <c r="S178" s="258"/>
      <c r="T178" s="25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60" t="s">
        <v>197</v>
      </c>
      <c r="AU178" s="260" t="s">
        <v>83</v>
      </c>
      <c r="AV178" s="13" t="s">
        <v>83</v>
      </c>
      <c r="AW178" s="13" t="s">
        <v>31</v>
      </c>
      <c r="AX178" s="13" t="s">
        <v>81</v>
      </c>
      <c r="AY178" s="260" t="s">
        <v>134</v>
      </c>
    </row>
    <row r="179" s="2" customFormat="1" ht="24.15" customHeight="1">
      <c r="A179" s="39"/>
      <c r="B179" s="40"/>
      <c r="C179" s="220" t="s">
        <v>317</v>
      </c>
      <c r="D179" s="220" t="s">
        <v>135</v>
      </c>
      <c r="E179" s="221" t="s">
        <v>636</v>
      </c>
      <c r="F179" s="222" t="s">
        <v>637</v>
      </c>
      <c r="G179" s="223" t="s">
        <v>243</v>
      </c>
      <c r="H179" s="224">
        <v>72.951999999999998</v>
      </c>
      <c r="I179" s="225"/>
      <c r="J179" s="226">
        <f>ROUND(I179*H179,2)</f>
        <v>0</v>
      </c>
      <c r="K179" s="222" t="s">
        <v>193</v>
      </c>
      <c r="L179" s="45"/>
      <c r="M179" s="227" t="s">
        <v>1</v>
      </c>
      <c r="N179" s="228" t="s">
        <v>39</v>
      </c>
      <c r="O179" s="92"/>
      <c r="P179" s="229">
        <f>O179*H179</f>
        <v>0</v>
      </c>
      <c r="Q179" s="229">
        <v>0.00166</v>
      </c>
      <c r="R179" s="229">
        <f>Q179*H179</f>
        <v>0.12110032</v>
      </c>
      <c r="S179" s="229">
        <v>0</v>
      </c>
      <c r="T179" s="23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1" t="s">
        <v>148</v>
      </c>
      <c r="AT179" s="231" t="s">
        <v>135</v>
      </c>
      <c r="AU179" s="231" t="s">
        <v>83</v>
      </c>
      <c r="AY179" s="18" t="s">
        <v>134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8" t="s">
        <v>81</v>
      </c>
      <c r="BK179" s="232">
        <f>ROUND(I179*H179,2)</f>
        <v>0</v>
      </c>
      <c r="BL179" s="18" t="s">
        <v>148</v>
      </c>
      <c r="BM179" s="231" t="s">
        <v>638</v>
      </c>
    </row>
    <row r="180" s="2" customFormat="1">
      <c r="A180" s="39"/>
      <c r="B180" s="40"/>
      <c r="C180" s="41"/>
      <c r="D180" s="245" t="s">
        <v>195</v>
      </c>
      <c r="E180" s="41"/>
      <c r="F180" s="246" t="s">
        <v>584</v>
      </c>
      <c r="G180" s="41"/>
      <c r="H180" s="41"/>
      <c r="I180" s="247"/>
      <c r="J180" s="41"/>
      <c r="K180" s="41"/>
      <c r="L180" s="45"/>
      <c r="M180" s="248"/>
      <c r="N180" s="249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195</v>
      </c>
      <c r="AU180" s="18" t="s">
        <v>83</v>
      </c>
    </row>
    <row r="181" s="13" customFormat="1">
      <c r="A181" s="13"/>
      <c r="B181" s="250"/>
      <c r="C181" s="251"/>
      <c r="D181" s="245" t="s">
        <v>197</v>
      </c>
      <c r="E181" s="252" t="s">
        <v>1</v>
      </c>
      <c r="F181" s="253" t="s">
        <v>639</v>
      </c>
      <c r="G181" s="251"/>
      <c r="H181" s="254">
        <v>11.68</v>
      </c>
      <c r="I181" s="255"/>
      <c r="J181" s="251"/>
      <c r="K181" s="251"/>
      <c r="L181" s="256"/>
      <c r="M181" s="257"/>
      <c r="N181" s="258"/>
      <c r="O181" s="258"/>
      <c r="P181" s="258"/>
      <c r="Q181" s="258"/>
      <c r="R181" s="258"/>
      <c r="S181" s="258"/>
      <c r="T181" s="25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60" t="s">
        <v>197</v>
      </c>
      <c r="AU181" s="260" t="s">
        <v>83</v>
      </c>
      <c r="AV181" s="13" t="s">
        <v>83</v>
      </c>
      <c r="AW181" s="13" t="s">
        <v>31</v>
      </c>
      <c r="AX181" s="13" t="s">
        <v>74</v>
      </c>
      <c r="AY181" s="260" t="s">
        <v>134</v>
      </c>
    </row>
    <row r="182" s="13" customFormat="1">
      <c r="A182" s="13"/>
      <c r="B182" s="250"/>
      <c r="C182" s="251"/>
      <c r="D182" s="245" t="s">
        <v>197</v>
      </c>
      <c r="E182" s="252" t="s">
        <v>1</v>
      </c>
      <c r="F182" s="253" t="s">
        <v>640</v>
      </c>
      <c r="G182" s="251"/>
      <c r="H182" s="254">
        <v>45.5</v>
      </c>
      <c r="I182" s="255"/>
      <c r="J182" s="251"/>
      <c r="K182" s="251"/>
      <c r="L182" s="256"/>
      <c r="M182" s="257"/>
      <c r="N182" s="258"/>
      <c r="O182" s="258"/>
      <c r="P182" s="258"/>
      <c r="Q182" s="258"/>
      <c r="R182" s="258"/>
      <c r="S182" s="258"/>
      <c r="T182" s="25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60" t="s">
        <v>197</v>
      </c>
      <c r="AU182" s="260" t="s">
        <v>83</v>
      </c>
      <c r="AV182" s="13" t="s">
        <v>83</v>
      </c>
      <c r="AW182" s="13" t="s">
        <v>31</v>
      </c>
      <c r="AX182" s="13" t="s">
        <v>74</v>
      </c>
      <c r="AY182" s="260" t="s">
        <v>134</v>
      </c>
    </row>
    <row r="183" s="14" customFormat="1">
      <c r="A183" s="14"/>
      <c r="B183" s="261"/>
      <c r="C183" s="262"/>
      <c r="D183" s="245" t="s">
        <v>197</v>
      </c>
      <c r="E183" s="263" t="s">
        <v>1</v>
      </c>
      <c r="F183" s="264" t="s">
        <v>641</v>
      </c>
      <c r="G183" s="262"/>
      <c r="H183" s="263" t="s">
        <v>1</v>
      </c>
      <c r="I183" s="265"/>
      <c r="J183" s="262"/>
      <c r="K183" s="262"/>
      <c r="L183" s="266"/>
      <c r="M183" s="267"/>
      <c r="N183" s="268"/>
      <c r="O183" s="268"/>
      <c r="P183" s="268"/>
      <c r="Q183" s="268"/>
      <c r="R183" s="268"/>
      <c r="S183" s="268"/>
      <c r="T183" s="26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70" t="s">
        <v>197</v>
      </c>
      <c r="AU183" s="270" t="s">
        <v>83</v>
      </c>
      <c r="AV183" s="14" t="s">
        <v>81</v>
      </c>
      <c r="AW183" s="14" t="s">
        <v>31</v>
      </c>
      <c r="AX183" s="14" t="s">
        <v>74</v>
      </c>
      <c r="AY183" s="270" t="s">
        <v>134</v>
      </c>
    </row>
    <row r="184" s="13" customFormat="1">
      <c r="A184" s="13"/>
      <c r="B184" s="250"/>
      <c r="C184" s="251"/>
      <c r="D184" s="245" t="s">
        <v>197</v>
      </c>
      <c r="E184" s="252" t="s">
        <v>1</v>
      </c>
      <c r="F184" s="253" t="s">
        <v>642</v>
      </c>
      <c r="G184" s="251"/>
      <c r="H184" s="254">
        <v>15.772</v>
      </c>
      <c r="I184" s="255"/>
      <c r="J184" s="251"/>
      <c r="K184" s="251"/>
      <c r="L184" s="256"/>
      <c r="M184" s="257"/>
      <c r="N184" s="258"/>
      <c r="O184" s="258"/>
      <c r="P184" s="258"/>
      <c r="Q184" s="258"/>
      <c r="R184" s="258"/>
      <c r="S184" s="258"/>
      <c r="T184" s="25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60" t="s">
        <v>197</v>
      </c>
      <c r="AU184" s="260" t="s">
        <v>83</v>
      </c>
      <c r="AV184" s="13" t="s">
        <v>83</v>
      </c>
      <c r="AW184" s="13" t="s">
        <v>31</v>
      </c>
      <c r="AX184" s="13" t="s">
        <v>74</v>
      </c>
      <c r="AY184" s="260" t="s">
        <v>134</v>
      </c>
    </row>
    <row r="185" s="16" customFormat="1">
      <c r="A185" s="16"/>
      <c r="B185" s="282"/>
      <c r="C185" s="283"/>
      <c r="D185" s="245" t="s">
        <v>197</v>
      </c>
      <c r="E185" s="284" t="s">
        <v>1</v>
      </c>
      <c r="F185" s="285" t="s">
        <v>270</v>
      </c>
      <c r="G185" s="283"/>
      <c r="H185" s="286">
        <v>72.951999999999998</v>
      </c>
      <c r="I185" s="287"/>
      <c r="J185" s="283"/>
      <c r="K185" s="283"/>
      <c r="L185" s="288"/>
      <c r="M185" s="289"/>
      <c r="N185" s="290"/>
      <c r="O185" s="290"/>
      <c r="P185" s="290"/>
      <c r="Q185" s="290"/>
      <c r="R185" s="290"/>
      <c r="S185" s="290"/>
      <c r="T185" s="291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T185" s="292" t="s">
        <v>197</v>
      </c>
      <c r="AU185" s="292" t="s">
        <v>83</v>
      </c>
      <c r="AV185" s="16" t="s">
        <v>148</v>
      </c>
      <c r="AW185" s="16" t="s">
        <v>31</v>
      </c>
      <c r="AX185" s="16" t="s">
        <v>81</v>
      </c>
      <c r="AY185" s="292" t="s">
        <v>134</v>
      </c>
    </row>
    <row r="186" s="2" customFormat="1" ht="24.15" customHeight="1">
      <c r="A186" s="39"/>
      <c r="B186" s="40"/>
      <c r="C186" s="220" t="s">
        <v>321</v>
      </c>
      <c r="D186" s="220" t="s">
        <v>135</v>
      </c>
      <c r="E186" s="221" t="s">
        <v>643</v>
      </c>
      <c r="F186" s="222" t="s">
        <v>644</v>
      </c>
      <c r="G186" s="223" t="s">
        <v>243</v>
      </c>
      <c r="H186" s="224">
        <v>72.951999999999998</v>
      </c>
      <c r="I186" s="225"/>
      <c r="J186" s="226">
        <f>ROUND(I186*H186,2)</f>
        <v>0</v>
      </c>
      <c r="K186" s="222" t="s">
        <v>193</v>
      </c>
      <c r="L186" s="45"/>
      <c r="M186" s="227" t="s">
        <v>1</v>
      </c>
      <c r="N186" s="228" t="s">
        <v>39</v>
      </c>
      <c r="O186" s="92"/>
      <c r="P186" s="229">
        <f>O186*H186</f>
        <v>0</v>
      </c>
      <c r="Q186" s="229">
        <v>4.0000000000000003E-05</v>
      </c>
      <c r="R186" s="229">
        <f>Q186*H186</f>
        <v>0.00291808</v>
      </c>
      <c r="S186" s="229">
        <v>0</v>
      </c>
      <c r="T186" s="23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1" t="s">
        <v>148</v>
      </c>
      <c r="AT186" s="231" t="s">
        <v>135</v>
      </c>
      <c r="AU186" s="231" t="s">
        <v>83</v>
      </c>
      <c r="AY186" s="18" t="s">
        <v>134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8" t="s">
        <v>81</v>
      </c>
      <c r="BK186" s="232">
        <f>ROUND(I186*H186,2)</f>
        <v>0</v>
      </c>
      <c r="BL186" s="18" t="s">
        <v>148</v>
      </c>
      <c r="BM186" s="231" t="s">
        <v>645</v>
      </c>
    </row>
    <row r="187" s="2" customFormat="1">
      <c r="A187" s="39"/>
      <c r="B187" s="40"/>
      <c r="C187" s="41"/>
      <c r="D187" s="245" t="s">
        <v>195</v>
      </c>
      <c r="E187" s="41"/>
      <c r="F187" s="246" t="s">
        <v>584</v>
      </c>
      <c r="G187" s="41"/>
      <c r="H187" s="41"/>
      <c r="I187" s="247"/>
      <c r="J187" s="41"/>
      <c r="K187" s="41"/>
      <c r="L187" s="45"/>
      <c r="M187" s="248"/>
      <c r="N187" s="249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195</v>
      </c>
      <c r="AU187" s="18" t="s">
        <v>83</v>
      </c>
    </row>
    <row r="188" s="2" customFormat="1" ht="21.75" customHeight="1">
      <c r="A188" s="39"/>
      <c r="B188" s="40"/>
      <c r="C188" s="220" t="s">
        <v>328</v>
      </c>
      <c r="D188" s="220" t="s">
        <v>135</v>
      </c>
      <c r="E188" s="221" t="s">
        <v>646</v>
      </c>
      <c r="F188" s="222" t="s">
        <v>647</v>
      </c>
      <c r="G188" s="223" t="s">
        <v>210</v>
      </c>
      <c r="H188" s="224">
        <v>6.6139999999999999</v>
      </c>
      <c r="I188" s="225"/>
      <c r="J188" s="226">
        <f>ROUND(I188*H188,2)</f>
        <v>0</v>
      </c>
      <c r="K188" s="222" t="s">
        <v>1</v>
      </c>
      <c r="L188" s="45"/>
      <c r="M188" s="227" t="s">
        <v>1</v>
      </c>
      <c r="N188" s="228" t="s">
        <v>39</v>
      </c>
      <c r="O188" s="92"/>
      <c r="P188" s="229">
        <f>O188*H188</f>
        <v>0</v>
      </c>
      <c r="Q188" s="229">
        <v>1.07653</v>
      </c>
      <c r="R188" s="229">
        <f>Q188*H188</f>
        <v>7.1201694199999999</v>
      </c>
      <c r="S188" s="229">
        <v>0</v>
      </c>
      <c r="T188" s="230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1" t="s">
        <v>148</v>
      </c>
      <c r="AT188" s="231" t="s">
        <v>135</v>
      </c>
      <c r="AU188" s="231" t="s">
        <v>83</v>
      </c>
      <c r="AY188" s="18" t="s">
        <v>134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8" t="s">
        <v>81</v>
      </c>
      <c r="BK188" s="232">
        <f>ROUND(I188*H188,2)</f>
        <v>0</v>
      </c>
      <c r="BL188" s="18" t="s">
        <v>148</v>
      </c>
      <c r="BM188" s="231" t="s">
        <v>648</v>
      </c>
    </row>
    <row r="189" s="2" customFormat="1">
      <c r="A189" s="39"/>
      <c r="B189" s="40"/>
      <c r="C189" s="41"/>
      <c r="D189" s="245" t="s">
        <v>195</v>
      </c>
      <c r="E189" s="41"/>
      <c r="F189" s="246" t="s">
        <v>584</v>
      </c>
      <c r="G189" s="41"/>
      <c r="H189" s="41"/>
      <c r="I189" s="247"/>
      <c r="J189" s="41"/>
      <c r="K189" s="41"/>
      <c r="L189" s="45"/>
      <c r="M189" s="248"/>
      <c r="N189" s="249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195</v>
      </c>
      <c r="AU189" s="18" t="s">
        <v>83</v>
      </c>
    </row>
    <row r="190" s="13" customFormat="1">
      <c r="A190" s="13"/>
      <c r="B190" s="250"/>
      <c r="C190" s="251"/>
      <c r="D190" s="245" t="s">
        <v>197</v>
      </c>
      <c r="E190" s="252" t="s">
        <v>1</v>
      </c>
      <c r="F190" s="253" t="s">
        <v>649</v>
      </c>
      <c r="G190" s="251"/>
      <c r="H190" s="254">
        <v>6.6139999999999999</v>
      </c>
      <c r="I190" s="255"/>
      <c r="J190" s="251"/>
      <c r="K190" s="251"/>
      <c r="L190" s="256"/>
      <c r="M190" s="257"/>
      <c r="N190" s="258"/>
      <c r="O190" s="258"/>
      <c r="P190" s="258"/>
      <c r="Q190" s="258"/>
      <c r="R190" s="258"/>
      <c r="S190" s="258"/>
      <c r="T190" s="25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60" t="s">
        <v>197</v>
      </c>
      <c r="AU190" s="260" t="s">
        <v>83</v>
      </c>
      <c r="AV190" s="13" t="s">
        <v>83</v>
      </c>
      <c r="AW190" s="13" t="s">
        <v>31</v>
      </c>
      <c r="AX190" s="13" t="s">
        <v>81</v>
      </c>
      <c r="AY190" s="260" t="s">
        <v>134</v>
      </c>
    </row>
    <row r="191" s="2" customFormat="1" ht="16.5" customHeight="1">
      <c r="A191" s="39"/>
      <c r="B191" s="40"/>
      <c r="C191" s="220" t="s">
        <v>333</v>
      </c>
      <c r="D191" s="220" t="s">
        <v>135</v>
      </c>
      <c r="E191" s="221" t="s">
        <v>650</v>
      </c>
      <c r="F191" s="222" t="s">
        <v>651</v>
      </c>
      <c r="G191" s="223" t="s">
        <v>192</v>
      </c>
      <c r="H191" s="224">
        <v>0.28000000000000003</v>
      </c>
      <c r="I191" s="225"/>
      <c r="J191" s="226">
        <f>ROUND(I191*H191,2)</f>
        <v>0</v>
      </c>
      <c r="K191" s="222" t="s">
        <v>193</v>
      </c>
      <c r="L191" s="45"/>
      <c r="M191" s="227" t="s">
        <v>1</v>
      </c>
      <c r="N191" s="228" t="s">
        <v>39</v>
      </c>
      <c r="O191" s="92"/>
      <c r="P191" s="229">
        <f>O191*H191</f>
        <v>0</v>
      </c>
      <c r="Q191" s="229">
        <v>2.6446800000000001</v>
      </c>
      <c r="R191" s="229">
        <f>Q191*H191</f>
        <v>0.74051040000000012</v>
      </c>
      <c r="S191" s="229">
        <v>0</v>
      </c>
      <c r="T191" s="23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1" t="s">
        <v>148</v>
      </c>
      <c r="AT191" s="231" t="s">
        <v>135</v>
      </c>
      <c r="AU191" s="231" t="s">
        <v>83</v>
      </c>
      <c r="AY191" s="18" t="s">
        <v>134</v>
      </c>
      <c r="BE191" s="232">
        <f>IF(N191="základní",J191,0)</f>
        <v>0</v>
      </c>
      <c r="BF191" s="232">
        <f>IF(N191="snížená",J191,0)</f>
        <v>0</v>
      </c>
      <c r="BG191" s="232">
        <f>IF(N191="zákl. přenesená",J191,0)</f>
        <v>0</v>
      </c>
      <c r="BH191" s="232">
        <f>IF(N191="sníž. přenesená",J191,0)</f>
        <v>0</v>
      </c>
      <c r="BI191" s="232">
        <f>IF(N191="nulová",J191,0)</f>
        <v>0</v>
      </c>
      <c r="BJ191" s="18" t="s">
        <v>81</v>
      </c>
      <c r="BK191" s="232">
        <f>ROUND(I191*H191,2)</f>
        <v>0</v>
      </c>
      <c r="BL191" s="18" t="s">
        <v>148</v>
      </c>
      <c r="BM191" s="231" t="s">
        <v>652</v>
      </c>
    </row>
    <row r="192" s="2" customFormat="1">
      <c r="A192" s="39"/>
      <c r="B192" s="40"/>
      <c r="C192" s="41"/>
      <c r="D192" s="245" t="s">
        <v>195</v>
      </c>
      <c r="E192" s="41"/>
      <c r="F192" s="246" t="s">
        <v>584</v>
      </c>
      <c r="G192" s="41"/>
      <c r="H192" s="41"/>
      <c r="I192" s="247"/>
      <c r="J192" s="41"/>
      <c r="K192" s="41"/>
      <c r="L192" s="45"/>
      <c r="M192" s="248"/>
      <c r="N192" s="249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195</v>
      </c>
      <c r="AU192" s="18" t="s">
        <v>83</v>
      </c>
    </row>
    <row r="193" s="13" customFormat="1">
      <c r="A193" s="13"/>
      <c r="B193" s="250"/>
      <c r="C193" s="251"/>
      <c r="D193" s="245" t="s">
        <v>197</v>
      </c>
      <c r="E193" s="252" t="s">
        <v>1</v>
      </c>
      <c r="F193" s="253" t="s">
        <v>653</v>
      </c>
      <c r="G193" s="251"/>
      <c r="H193" s="254">
        <v>0.28000000000000003</v>
      </c>
      <c r="I193" s="255"/>
      <c r="J193" s="251"/>
      <c r="K193" s="251"/>
      <c r="L193" s="256"/>
      <c r="M193" s="257"/>
      <c r="N193" s="258"/>
      <c r="O193" s="258"/>
      <c r="P193" s="258"/>
      <c r="Q193" s="258"/>
      <c r="R193" s="258"/>
      <c r="S193" s="258"/>
      <c r="T193" s="25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60" t="s">
        <v>197</v>
      </c>
      <c r="AU193" s="260" t="s">
        <v>83</v>
      </c>
      <c r="AV193" s="13" t="s">
        <v>83</v>
      </c>
      <c r="AW193" s="13" t="s">
        <v>31</v>
      </c>
      <c r="AX193" s="13" t="s">
        <v>81</v>
      </c>
      <c r="AY193" s="260" t="s">
        <v>134</v>
      </c>
    </row>
    <row r="194" s="2" customFormat="1" ht="21.75" customHeight="1">
      <c r="A194" s="39"/>
      <c r="B194" s="40"/>
      <c r="C194" s="220" t="s">
        <v>7</v>
      </c>
      <c r="D194" s="220" t="s">
        <v>135</v>
      </c>
      <c r="E194" s="221" t="s">
        <v>654</v>
      </c>
      <c r="F194" s="222" t="s">
        <v>655</v>
      </c>
      <c r="G194" s="223" t="s">
        <v>337</v>
      </c>
      <c r="H194" s="224">
        <v>290.10000000000002</v>
      </c>
      <c r="I194" s="225"/>
      <c r="J194" s="226">
        <f>ROUND(I194*H194,2)</f>
        <v>0</v>
      </c>
      <c r="K194" s="222" t="s">
        <v>1</v>
      </c>
      <c r="L194" s="45"/>
      <c r="M194" s="227" t="s">
        <v>1</v>
      </c>
      <c r="N194" s="228" t="s">
        <v>39</v>
      </c>
      <c r="O194" s="92"/>
      <c r="P194" s="229">
        <f>O194*H194</f>
        <v>0</v>
      </c>
      <c r="Q194" s="229">
        <v>6.9999999999999994E-05</v>
      </c>
      <c r="R194" s="229">
        <f>Q194*H194</f>
        <v>0.020306999999999999</v>
      </c>
      <c r="S194" s="229">
        <v>0</v>
      </c>
      <c r="T194" s="23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1" t="s">
        <v>312</v>
      </c>
      <c r="AT194" s="231" t="s">
        <v>135</v>
      </c>
      <c r="AU194" s="231" t="s">
        <v>83</v>
      </c>
      <c r="AY194" s="18" t="s">
        <v>134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8" t="s">
        <v>81</v>
      </c>
      <c r="BK194" s="232">
        <f>ROUND(I194*H194,2)</f>
        <v>0</v>
      </c>
      <c r="BL194" s="18" t="s">
        <v>312</v>
      </c>
      <c r="BM194" s="231" t="s">
        <v>656</v>
      </c>
    </row>
    <row r="195" s="2" customFormat="1">
      <c r="A195" s="39"/>
      <c r="B195" s="40"/>
      <c r="C195" s="41"/>
      <c r="D195" s="245" t="s">
        <v>195</v>
      </c>
      <c r="E195" s="41"/>
      <c r="F195" s="246" t="s">
        <v>584</v>
      </c>
      <c r="G195" s="41"/>
      <c r="H195" s="41"/>
      <c r="I195" s="247"/>
      <c r="J195" s="41"/>
      <c r="K195" s="41"/>
      <c r="L195" s="45"/>
      <c r="M195" s="248"/>
      <c r="N195" s="249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195</v>
      </c>
      <c r="AU195" s="18" t="s">
        <v>83</v>
      </c>
    </row>
    <row r="196" s="11" customFormat="1" ht="22.8" customHeight="1">
      <c r="A196" s="11"/>
      <c r="B196" s="206"/>
      <c r="C196" s="207"/>
      <c r="D196" s="208" t="s">
        <v>73</v>
      </c>
      <c r="E196" s="243" t="s">
        <v>148</v>
      </c>
      <c r="F196" s="243" t="s">
        <v>657</v>
      </c>
      <c r="G196" s="207"/>
      <c r="H196" s="207"/>
      <c r="I196" s="210"/>
      <c r="J196" s="244">
        <f>BK196</f>
        <v>0</v>
      </c>
      <c r="K196" s="207"/>
      <c r="L196" s="212"/>
      <c r="M196" s="213"/>
      <c r="N196" s="214"/>
      <c r="O196" s="214"/>
      <c r="P196" s="215">
        <f>SUM(P197:P199)</f>
        <v>0</v>
      </c>
      <c r="Q196" s="214"/>
      <c r="R196" s="215">
        <f>SUM(R197:R199)</f>
        <v>0</v>
      </c>
      <c r="S196" s="214"/>
      <c r="T196" s="216">
        <f>SUM(T197:T199)</f>
        <v>0</v>
      </c>
      <c r="U196" s="11"/>
      <c r="V196" s="11"/>
      <c r="W196" s="11"/>
      <c r="X196" s="11"/>
      <c r="Y196" s="11"/>
      <c r="Z196" s="11"/>
      <c r="AA196" s="11"/>
      <c r="AB196" s="11"/>
      <c r="AC196" s="11"/>
      <c r="AD196" s="11"/>
      <c r="AE196" s="11"/>
      <c r="AR196" s="217" t="s">
        <v>81</v>
      </c>
      <c r="AT196" s="218" t="s">
        <v>73</v>
      </c>
      <c r="AU196" s="218" t="s">
        <v>81</v>
      </c>
      <c r="AY196" s="217" t="s">
        <v>134</v>
      </c>
      <c r="BK196" s="219">
        <f>SUM(BK197:BK199)</f>
        <v>0</v>
      </c>
    </row>
    <row r="197" s="2" customFormat="1" ht="24.15" customHeight="1">
      <c r="A197" s="39"/>
      <c r="B197" s="40"/>
      <c r="C197" s="220" t="s">
        <v>343</v>
      </c>
      <c r="D197" s="220" t="s">
        <v>135</v>
      </c>
      <c r="E197" s="221" t="s">
        <v>658</v>
      </c>
      <c r="F197" s="222" t="s">
        <v>659</v>
      </c>
      <c r="G197" s="223" t="s">
        <v>243</v>
      </c>
      <c r="H197" s="224">
        <v>17.399999999999999</v>
      </c>
      <c r="I197" s="225"/>
      <c r="J197" s="226">
        <f>ROUND(I197*H197,2)</f>
        <v>0</v>
      </c>
      <c r="K197" s="222" t="s">
        <v>193</v>
      </c>
      <c r="L197" s="45"/>
      <c r="M197" s="227" t="s">
        <v>1</v>
      </c>
      <c r="N197" s="228" t="s">
        <v>39</v>
      </c>
      <c r="O197" s="92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1" t="s">
        <v>148</v>
      </c>
      <c r="AT197" s="231" t="s">
        <v>135</v>
      </c>
      <c r="AU197" s="231" t="s">
        <v>83</v>
      </c>
      <c r="AY197" s="18" t="s">
        <v>134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8" t="s">
        <v>81</v>
      </c>
      <c r="BK197" s="232">
        <f>ROUND(I197*H197,2)</f>
        <v>0</v>
      </c>
      <c r="BL197" s="18" t="s">
        <v>148</v>
      </c>
      <c r="BM197" s="231" t="s">
        <v>660</v>
      </c>
    </row>
    <row r="198" s="2" customFormat="1">
      <c r="A198" s="39"/>
      <c r="B198" s="40"/>
      <c r="C198" s="41"/>
      <c r="D198" s="245" t="s">
        <v>195</v>
      </c>
      <c r="E198" s="41"/>
      <c r="F198" s="246" t="s">
        <v>584</v>
      </c>
      <c r="G198" s="41"/>
      <c r="H198" s="41"/>
      <c r="I198" s="247"/>
      <c r="J198" s="41"/>
      <c r="K198" s="41"/>
      <c r="L198" s="45"/>
      <c r="M198" s="248"/>
      <c r="N198" s="249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195</v>
      </c>
      <c r="AU198" s="18" t="s">
        <v>83</v>
      </c>
    </row>
    <row r="199" s="13" customFormat="1">
      <c r="A199" s="13"/>
      <c r="B199" s="250"/>
      <c r="C199" s="251"/>
      <c r="D199" s="245" t="s">
        <v>197</v>
      </c>
      <c r="E199" s="252" t="s">
        <v>1</v>
      </c>
      <c r="F199" s="253" t="s">
        <v>661</v>
      </c>
      <c r="G199" s="251"/>
      <c r="H199" s="254">
        <v>17.399999999999999</v>
      </c>
      <c r="I199" s="255"/>
      <c r="J199" s="251"/>
      <c r="K199" s="251"/>
      <c r="L199" s="256"/>
      <c r="M199" s="257"/>
      <c r="N199" s="258"/>
      <c r="O199" s="258"/>
      <c r="P199" s="258"/>
      <c r="Q199" s="258"/>
      <c r="R199" s="258"/>
      <c r="S199" s="258"/>
      <c r="T199" s="25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60" t="s">
        <v>197</v>
      </c>
      <c r="AU199" s="260" t="s">
        <v>83</v>
      </c>
      <c r="AV199" s="13" t="s">
        <v>83</v>
      </c>
      <c r="AW199" s="13" t="s">
        <v>31</v>
      </c>
      <c r="AX199" s="13" t="s">
        <v>81</v>
      </c>
      <c r="AY199" s="260" t="s">
        <v>134</v>
      </c>
    </row>
    <row r="200" s="11" customFormat="1" ht="22.8" customHeight="1">
      <c r="A200" s="11"/>
      <c r="B200" s="206"/>
      <c r="C200" s="207"/>
      <c r="D200" s="208" t="s">
        <v>73</v>
      </c>
      <c r="E200" s="243" t="s">
        <v>133</v>
      </c>
      <c r="F200" s="243" t="s">
        <v>361</v>
      </c>
      <c r="G200" s="207"/>
      <c r="H200" s="207"/>
      <c r="I200" s="210"/>
      <c r="J200" s="244">
        <f>BK200</f>
        <v>0</v>
      </c>
      <c r="K200" s="207"/>
      <c r="L200" s="212"/>
      <c r="M200" s="213"/>
      <c r="N200" s="214"/>
      <c r="O200" s="214"/>
      <c r="P200" s="215">
        <f>SUM(P201:P208)</f>
        <v>0</v>
      </c>
      <c r="Q200" s="214"/>
      <c r="R200" s="215">
        <f>SUM(R201:R208)</f>
        <v>81.224592000000001</v>
      </c>
      <c r="S200" s="214"/>
      <c r="T200" s="216">
        <f>SUM(T201:T208)</f>
        <v>0</v>
      </c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R200" s="217" t="s">
        <v>81</v>
      </c>
      <c r="AT200" s="218" t="s">
        <v>73</v>
      </c>
      <c r="AU200" s="218" t="s">
        <v>81</v>
      </c>
      <c r="AY200" s="217" t="s">
        <v>134</v>
      </c>
      <c r="BK200" s="219">
        <f>SUM(BK201:BK208)</f>
        <v>0</v>
      </c>
    </row>
    <row r="201" s="2" customFormat="1" ht="24.15" customHeight="1">
      <c r="A201" s="39"/>
      <c r="B201" s="40"/>
      <c r="C201" s="220" t="s">
        <v>349</v>
      </c>
      <c r="D201" s="220" t="s">
        <v>135</v>
      </c>
      <c r="E201" s="221" t="s">
        <v>539</v>
      </c>
      <c r="F201" s="222" t="s">
        <v>540</v>
      </c>
      <c r="G201" s="223" t="s">
        <v>243</v>
      </c>
      <c r="H201" s="224">
        <v>25.52</v>
      </c>
      <c r="I201" s="225"/>
      <c r="J201" s="226">
        <f>ROUND(I201*H201,2)</f>
        <v>0</v>
      </c>
      <c r="K201" s="222" t="s">
        <v>193</v>
      </c>
      <c r="L201" s="45"/>
      <c r="M201" s="227" t="s">
        <v>1</v>
      </c>
      <c r="N201" s="228" t="s">
        <v>39</v>
      </c>
      <c r="O201" s="92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1" t="s">
        <v>148</v>
      </c>
      <c r="AT201" s="231" t="s">
        <v>135</v>
      </c>
      <c r="AU201" s="231" t="s">
        <v>83</v>
      </c>
      <c r="AY201" s="18" t="s">
        <v>134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8" t="s">
        <v>81</v>
      </c>
      <c r="BK201" s="232">
        <f>ROUND(I201*H201,2)</f>
        <v>0</v>
      </c>
      <c r="BL201" s="18" t="s">
        <v>148</v>
      </c>
      <c r="BM201" s="231" t="s">
        <v>662</v>
      </c>
    </row>
    <row r="202" s="2" customFormat="1">
      <c r="A202" s="39"/>
      <c r="B202" s="40"/>
      <c r="C202" s="41"/>
      <c r="D202" s="245" t="s">
        <v>195</v>
      </c>
      <c r="E202" s="41"/>
      <c r="F202" s="246" t="s">
        <v>584</v>
      </c>
      <c r="G202" s="41"/>
      <c r="H202" s="41"/>
      <c r="I202" s="247"/>
      <c r="J202" s="41"/>
      <c r="K202" s="41"/>
      <c r="L202" s="45"/>
      <c r="M202" s="248"/>
      <c r="N202" s="249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195</v>
      </c>
      <c r="AU202" s="18" t="s">
        <v>83</v>
      </c>
    </row>
    <row r="203" s="13" customFormat="1">
      <c r="A203" s="13"/>
      <c r="B203" s="250"/>
      <c r="C203" s="251"/>
      <c r="D203" s="245" t="s">
        <v>197</v>
      </c>
      <c r="E203" s="252" t="s">
        <v>1</v>
      </c>
      <c r="F203" s="253" t="s">
        <v>663</v>
      </c>
      <c r="G203" s="251"/>
      <c r="H203" s="254">
        <v>25.52</v>
      </c>
      <c r="I203" s="255"/>
      <c r="J203" s="251"/>
      <c r="K203" s="251"/>
      <c r="L203" s="256"/>
      <c r="M203" s="257"/>
      <c r="N203" s="258"/>
      <c r="O203" s="258"/>
      <c r="P203" s="258"/>
      <c r="Q203" s="258"/>
      <c r="R203" s="258"/>
      <c r="S203" s="258"/>
      <c r="T203" s="25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60" t="s">
        <v>197</v>
      </c>
      <c r="AU203" s="260" t="s">
        <v>83</v>
      </c>
      <c r="AV203" s="13" t="s">
        <v>83</v>
      </c>
      <c r="AW203" s="13" t="s">
        <v>31</v>
      </c>
      <c r="AX203" s="13" t="s">
        <v>81</v>
      </c>
      <c r="AY203" s="260" t="s">
        <v>134</v>
      </c>
    </row>
    <row r="204" s="2" customFormat="1" ht="24.15" customHeight="1">
      <c r="A204" s="39"/>
      <c r="B204" s="40"/>
      <c r="C204" s="220" t="s">
        <v>355</v>
      </c>
      <c r="D204" s="220" t="s">
        <v>135</v>
      </c>
      <c r="E204" s="221" t="s">
        <v>556</v>
      </c>
      <c r="F204" s="222" t="s">
        <v>557</v>
      </c>
      <c r="G204" s="223" t="s">
        <v>243</v>
      </c>
      <c r="H204" s="224">
        <v>34.799999999999997</v>
      </c>
      <c r="I204" s="225"/>
      <c r="J204" s="226">
        <f>ROUND(I204*H204,2)</f>
        <v>0</v>
      </c>
      <c r="K204" s="222" t="s">
        <v>193</v>
      </c>
      <c r="L204" s="45"/>
      <c r="M204" s="227" t="s">
        <v>1</v>
      </c>
      <c r="N204" s="228" t="s">
        <v>39</v>
      </c>
      <c r="O204" s="92"/>
      <c r="P204" s="229">
        <f>O204*H204</f>
        <v>0</v>
      </c>
      <c r="Q204" s="229">
        <v>0.13403999999999999</v>
      </c>
      <c r="R204" s="229">
        <f>Q204*H204</f>
        <v>4.664591999999999</v>
      </c>
      <c r="S204" s="229">
        <v>0</v>
      </c>
      <c r="T204" s="23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1" t="s">
        <v>148</v>
      </c>
      <c r="AT204" s="231" t="s">
        <v>135</v>
      </c>
      <c r="AU204" s="231" t="s">
        <v>83</v>
      </c>
      <c r="AY204" s="18" t="s">
        <v>134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8" t="s">
        <v>81</v>
      </c>
      <c r="BK204" s="232">
        <f>ROUND(I204*H204,2)</f>
        <v>0</v>
      </c>
      <c r="BL204" s="18" t="s">
        <v>148</v>
      </c>
      <c r="BM204" s="231" t="s">
        <v>664</v>
      </c>
    </row>
    <row r="205" s="2" customFormat="1">
      <c r="A205" s="39"/>
      <c r="B205" s="40"/>
      <c r="C205" s="41"/>
      <c r="D205" s="245" t="s">
        <v>195</v>
      </c>
      <c r="E205" s="41"/>
      <c r="F205" s="246" t="s">
        <v>584</v>
      </c>
      <c r="G205" s="41"/>
      <c r="H205" s="41"/>
      <c r="I205" s="247"/>
      <c r="J205" s="41"/>
      <c r="K205" s="41"/>
      <c r="L205" s="45"/>
      <c r="M205" s="248"/>
      <c r="N205" s="249"/>
      <c r="O205" s="92"/>
      <c r="P205" s="92"/>
      <c r="Q205" s="92"/>
      <c r="R205" s="92"/>
      <c r="S205" s="92"/>
      <c r="T205" s="93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195</v>
      </c>
      <c r="AU205" s="18" t="s">
        <v>83</v>
      </c>
    </row>
    <row r="206" s="13" customFormat="1">
      <c r="A206" s="13"/>
      <c r="B206" s="250"/>
      <c r="C206" s="251"/>
      <c r="D206" s="245" t="s">
        <v>197</v>
      </c>
      <c r="E206" s="252" t="s">
        <v>1</v>
      </c>
      <c r="F206" s="253" t="s">
        <v>665</v>
      </c>
      <c r="G206" s="251"/>
      <c r="H206" s="254">
        <v>34.799999999999997</v>
      </c>
      <c r="I206" s="255"/>
      <c r="J206" s="251"/>
      <c r="K206" s="251"/>
      <c r="L206" s="256"/>
      <c r="M206" s="257"/>
      <c r="N206" s="258"/>
      <c r="O206" s="258"/>
      <c r="P206" s="258"/>
      <c r="Q206" s="258"/>
      <c r="R206" s="258"/>
      <c r="S206" s="258"/>
      <c r="T206" s="25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60" t="s">
        <v>197</v>
      </c>
      <c r="AU206" s="260" t="s">
        <v>83</v>
      </c>
      <c r="AV206" s="13" t="s">
        <v>83</v>
      </c>
      <c r="AW206" s="13" t="s">
        <v>31</v>
      </c>
      <c r="AX206" s="13" t="s">
        <v>81</v>
      </c>
      <c r="AY206" s="260" t="s">
        <v>134</v>
      </c>
    </row>
    <row r="207" s="2" customFormat="1" ht="16.5" customHeight="1">
      <c r="A207" s="39"/>
      <c r="B207" s="40"/>
      <c r="C207" s="293" t="s">
        <v>362</v>
      </c>
      <c r="D207" s="293" t="s">
        <v>334</v>
      </c>
      <c r="E207" s="294" t="s">
        <v>561</v>
      </c>
      <c r="F207" s="295" t="s">
        <v>666</v>
      </c>
      <c r="G207" s="296" t="s">
        <v>210</v>
      </c>
      <c r="H207" s="297">
        <v>76.560000000000002</v>
      </c>
      <c r="I207" s="298"/>
      <c r="J207" s="299">
        <f>ROUND(I207*H207,2)</f>
        <v>0</v>
      </c>
      <c r="K207" s="295" t="s">
        <v>1</v>
      </c>
      <c r="L207" s="300"/>
      <c r="M207" s="301" t="s">
        <v>1</v>
      </c>
      <c r="N207" s="302" t="s">
        <v>39</v>
      </c>
      <c r="O207" s="92"/>
      <c r="P207" s="229">
        <f>O207*H207</f>
        <v>0</v>
      </c>
      <c r="Q207" s="229">
        <v>1</v>
      </c>
      <c r="R207" s="229">
        <f>Q207*H207</f>
        <v>76.560000000000002</v>
      </c>
      <c r="S207" s="229">
        <v>0</v>
      </c>
      <c r="T207" s="230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1" t="s">
        <v>164</v>
      </c>
      <c r="AT207" s="231" t="s">
        <v>334</v>
      </c>
      <c r="AU207" s="231" t="s">
        <v>83</v>
      </c>
      <c r="AY207" s="18" t="s">
        <v>134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8" t="s">
        <v>81</v>
      </c>
      <c r="BK207" s="232">
        <f>ROUND(I207*H207,2)</f>
        <v>0</v>
      </c>
      <c r="BL207" s="18" t="s">
        <v>148</v>
      </c>
      <c r="BM207" s="231" t="s">
        <v>667</v>
      </c>
    </row>
    <row r="208" s="13" customFormat="1">
      <c r="A208" s="13"/>
      <c r="B208" s="250"/>
      <c r="C208" s="251"/>
      <c r="D208" s="245" t="s">
        <v>197</v>
      </c>
      <c r="E208" s="251"/>
      <c r="F208" s="253" t="s">
        <v>668</v>
      </c>
      <c r="G208" s="251"/>
      <c r="H208" s="254">
        <v>76.560000000000002</v>
      </c>
      <c r="I208" s="255"/>
      <c r="J208" s="251"/>
      <c r="K208" s="251"/>
      <c r="L208" s="256"/>
      <c r="M208" s="257"/>
      <c r="N208" s="258"/>
      <c r="O208" s="258"/>
      <c r="P208" s="258"/>
      <c r="Q208" s="258"/>
      <c r="R208" s="258"/>
      <c r="S208" s="258"/>
      <c r="T208" s="25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60" t="s">
        <v>197</v>
      </c>
      <c r="AU208" s="260" t="s">
        <v>83</v>
      </c>
      <c r="AV208" s="13" t="s">
        <v>83</v>
      </c>
      <c r="AW208" s="13" t="s">
        <v>4</v>
      </c>
      <c r="AX208" s="13" t="s">
        <v>81</v>
      </c>
      <c r="AY208" s="260" t="s">
        <v>134</v>
      </c>
    </row>
    <row r="209" s="11" customFormat="1" ht="22.8" customHeight="1">
      <c r="A209" s="11"/>
      <c r="B209" s="206"/>
      <c r="C209" s="207"/>
      <c r="D209" s="208" t="s">
        <v>73</v>
      </c>
      <c r="E209" s="243" t="s">
        <v>169</v>
      </c>
      <c r="F209" s="243" t="s">
        <v>189</v>
      </c>
      <c r="G209" s="207"/>
      <c r="H209" s="207"/>
      <c r="I209" s="210"/>
      <c r="J209" s="244">
        <f>BK209</f>
        <v>0</v>
      </c>
      <c r="K209" s="207"/>
      <c r="L209" s="212"/>
      <c r="M209" s="213"/>
      <c r="N209" s="214"/>
      <c r="O209" s="214"/>
      <c r="P209" s="215">
        <f>SUM(P210:P212)</f>
        <v>0</v>
      </c>
      <c r="Q209" s="214"/>
      <c r="R209" s="215">
        <f>SUM(R210:R212)</f>
        <v>1.1031120000000001</v>
      </c>
      <c r="S209" s="214"/>
      <c r="T209" s="216">
        <f>SUM(T210:T212)</f>
        <v>0</v>
      </c>
      <c r="U209" s="11"/>
      <c r="V209" s="11"/>
      <c r="W209" s="11"/>
      <c r="X209" s="11"/>
      <c r="Y209" s="11"/>
      <c r="Z209" s="11"/>
      <c r="AA209" s="11"/>
      <c r="AB209" s="11"/>
      <c r="AC209" s="11"/>
      <c r="AD209" s="11"/>
      <c r="AE209" s="11"/>
      <c r="AR209" s="217" t="s">
        <v>81</v>
      </c>
      <c r="AT209" s="218" t="s">
        <v>73</v>
      </c>
      <c r="AU209" s="218" t="s">
        <v>81</v>
      </c>
      <c r="AY209" s="217" t="s">
        <v>134</v>
      </c>
      <c r="BK209" s="219">
        <f>SUM(BK210:BK212)</f>
        <v>0</v>
      </c>
    </row>
    <row r="210" s="2" customFormat="1" ht="24.15" customHeight="1">
      <c r="A210" s="39"/>
      <c r="B210" s="40"/>
      <c r="C210" s="220" t="s">
        <v>367</v>
      </c>
      <c r="D210" s="220" t="s">
        <v>135</v>
      </c>
      <c r="E210" s="221" t="s">
        <v>669</v>
      </c>
      <c r="F210" s="222" t="s">
        <v>670</v>
      </c>
      <c r="G210" s="223" t="s">
        <v>358</v>
      </c>
      <c r="H210" s="224">
        <v>21.600000000000001</v>
      </c>
      <c r="I210" s="225"/>
      <c r="J210" s="226">
        <f>ROUND(I210*H210,2)</f>
        <v>0</v>
      </c>
      <c r="K210" s="222" t="s">
        <v>1</v>
      </c>
      <c r="L210" s="45"/>
      <c r="M210" s="227" t="s">
        <v>1</v>
      </c>
      <c r="N210" s="228" t="s">
        <v>39</v>
      </c>
      <c r="O210" s="92"/>
      <c r="P210" s="229">
        <f>O210*H210</f>
        <v>0</v>
      </c>
      <c r="Q210" s="229">
        <v>0.051069999999999997</v>
      </c>
      <c r="R210" s="229">
        <f>Q210*H210</f>
        <v>1.1031120000000001</v>
      </c>
      <c r="S210" s="229">
        <v>0</v>
      </c>
      <c r="T210" s="230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1" t="s">
        <v>148</v>
      </c>
      <c r="AT210" s="231" t="s">
        <v>135</v>
      </c>
      <c r="AU210" s="231" t="s">
        <v>83</v>
      </c>
      <c r="AY210" s="18" t="s">
        <v>134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8" t="s">
        <v>81</v>
      </c>
      <c r="BK210" s="232">
        <f>ROUND(I210*H210,2)</f>
        <v>0</v>
      </c>
      <c r="BL210" s="18" t="s">
        <v>148</v>
      </c>
      <c r="BM210" s="231" t="s">
        <v>671</v>
      </c>
    </row>
    <row r="211" s="2" customFormat="1">
      <c r="A211" s="39"/>
      <c r="B211" s="40"/>
      <c r="C211" s="41"/>
      <c r="D211" s="245" t="s">
        <v>195</v>
      </c>
      <c r="E211" s="41"/>
      <c r="F211" s="246" t="s">
        <v>584</v>
      </c>
      <c r="G211" s="41"/>
      <c r="H211" s="41"/>
      <c r="I211" s="247"/>
      <c r="J211" s="41"/>
      <c r="K211" s="41"/>
      <c r="L211" s="45"/>
      <c r="M211" s="248"/>
      <c r="N211" s="249"/>
      <c r="O211" s="92"/>
      <c r="P211" s="92"/>
      <c r="Q211" s="92"/>
      <c r="R211" s="92"/>
      <c r="S211" s="92"/>
      <c r="T211" s="93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195</v>
      </c>
      <c r="AU211" s="18" t="s">
        <v>83</v>
      </c>
    </row>
    <row r="212" s="13" customFormat="1">
      <c r="A212" s="13"/>
      <c r="B212" s="250"/>
      <c r="C212" s="251"/>
      <c r="D212" s="245" t="s">
        <v>197</v>
      </c>
      <c r="E212" s="252" t="s">
        <v>1</v>
      </c>
      <c r="F212" s="253" t="s">
        <v>672</v>
      </c>
      <c r="G212" s="251"/>
      <c r="H212" s="254">
        <v>21.600000000000001</v>
      </c>
      <c r="I212" s="255"/>
      <c r="J212" s="251"/>
      <c r="K212" s="251"/>
      <c r="L212" s="256"/>
      <c r="M212" s="257"/>
      <c r="N212" s="258"/>
      <c r="O212" s="258"/>
      <c r="P212" s="258"/>
      <c r="Q212" s="258"/>
      <c r="R212" s="258"/>
      <c r="S212" s="258"/>
      <c r="T212" s="25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60" t="s">
        <v>197</v>
      </c>
      <c r="AU212" s="260" t="s">
        <v>83</v>
      </c>
      <c r="AV212" s="13" t="s">
        <v>83</v>
      </c>
      <c r="AW212" s="13" t="s">
        <v>31</v>
      </c>
      <c r="AX212" s="13" t="s">
        <v>81</v>
      </c>
      <c r="AY212" s="260" t="s">
        <v>134</v>
      </c>
    </row>
    <row r="213" s="11" customFormat="1" ht="22.8" customHeight="1">
      <c r="A213" s="11"/>
      <c r="B213" s="206"/>
      <c r="C213" s="207"/>
      <c r="D213" s="208" t="s">
        <v>73</v>
      </c>
      <c r="E213" s="243" t="s">
        <v>485</v>
      </c>
      <c r="F213" s="243" t="s">
        <v>486</v>
      </c>
      <c r="G213" s="207"/>
      <c r="H213" s="207"/>
      <c r="I213" s="210"/>
      <c r="J213" s="244">
        <f>BK213</f>
        <v>0</v>
      </c>
      <c r="K213" s="207"/>
      <c r="L213" s="212"/>
      <c r="M213" s="213"/>
      <c r="N213" s="214"/>
      <c r="O213" s="214"/>
      <c r="P213" s="215">
        <f>P214</f>
        <v>0</v>
      </c>
      <c r="Q213" s="214"/>
      <c r="R213" s="215">
        <f>R214</f>
        <v>0</v>
      </c>
      <c r="S213" s="214"/>
      <c r="T213" s="216">
        <f>T214</f>
        <v>0</v>
      </c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R213" s="217" t="s">
        <v>81</v>
      </c>
      <c r="AT213" s="218" t="s">
        <v>73</v>
      </c>
      <c r="AU213" s="218" t="s">
        <v>81</v>
      </c>
      <c r="AY213" s="217" t="s">
        <v>134</v>
      </c>
      <c r="BK213" s="219">
        <f>BK214</f>
        <v>0</v>
      </c>
    </row>
    <row r="214" s="2" customFormat="1" ht="24.15" customHeight="1">
      <c r="A214" s="39"/>
      <c r="B214" s="40"/>
      <c r="C214" s="220" t="s">
        <v>372</v>
      </c>
      <c r="D214" s="220" t="s">
        <v>135</v>
      </c>
      <c r="E214" s="221" t="s">
        <v>673</v>
      </c>
      <c r="F214" s="222" t="s">
        <v>674</v>
      </c>
      <c r="G214" s="223" t="s">
        <v>210</v>
      </c>
      <c r="H214" s="224">
        <v>254.56100000000001</v>
      </c>
      <c r="I214" s="225"/>
      <c r="J214" s="226">
        <f>ROUND(I214*H214,2)</f>
        <v>0</v>
      </c>
      <c r="K214" s="222" t="s">
        <v>193</v>
      </c>
      <c r="L214" s="45"/>
      <c r="M214" s="227" t="s">
        <v>1</v>
      </c>
      <c r="N214" s="228" t="s">
        <v>39</v>
      </c>
      <c r="O214" s="92"/>
      <c r="P214" s="229">
        <f>O214*H214</f>
        <v>0</v>
      </c>
      <c r="Q214" s="229">
        <v>0</v>
      </c>
      <c r="R214" s="229">
        <f>Q214*H214</f>
        <v>0</v>
      </c>
      <c r="S214" s="229">
        <v>0</v>
      </c>
      <c r="T214" s="23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1" t="s">
        <v>148</v>
      </c>
      <c r="AT214" s="231" t="s">
        <v>135</v>
      </c>
      <c r="AU214" s="231" t="s">
        <v>83</v>
      </c>
      <c r="AY214" s="18" t="s">
        <v>134</v>
      </c>
      <c r="BE214" s="232">
        <f>IF(N214="základní",J214,0)</f>
        <v>0</v>
      </c>
      <c r="BF214" s="232">
        <f>IF(N214="snížená",J214,0)</f>
        <v>0</v>
      </c>
      <c r="BG214" s="232">
        <f>IF(N214="zákl. přenesená",J214,0)</f>
        <v>0</v>
      </c>
      <c r="BH214" s="232">
        <f>IF(N214="sníž. přenesená",J214,0)</f>
        <v>0</v>
      </c>
      <c r="BI214" s="232">
        <f>IF(N214="nulová",J214,0)</f>
        <v>0</v>
      </c>
      <c r="BJ214" s="18" t="s">
        <v>81</v>
      </c>
      <c r="BK214" s="232">
        <f>ROUND(I214*H214,2)</f>
        <v>0</v>
      </c>
      <c r="BL214" s="18" t="s">
        <v>148</v>
      </c>
      <c r="BM214" s="231" t="s">
        <v>675</v>
      </c>
    </row>
    <row r="215" s="11" customFormat="1" ht="25.92" customHeight="1">
      <c r="A215" s="11"/>
      <c r="B215" s="206"/>
      <c r="C215" s="207"/>
      <c r="D215" s="208" t="s">
        <v>73</v>
      </c>
      <c r="E215" s="209" t="s">
        <v>676</v>
      </c>
      <c r="F215" s="209" t="s">
        <v>677</v>
      </c>
      <c r="G215" s="207"/>
      <c r="H215" s="207"/>
      <c r="I215" s="210"/>
      <c r="J215" s="211">
        <f>BK215</f>
        <v>0</v>
      </c>
      <c r="K215" s="207"/>
      <c r="L215" s="212"/>
      <c r="M215" s="213"/>
      <c r="N215" s="214"/>
      <c r="O215" s="214"/>
      <c r="P215" s="215">
        <f>P216</f>
        <v>0</v>
      </c>
      <c r="Q215" s="214"/>
      <c r="R215" s="215">
        <f>R216</f>
        <v>0.69498259999999989</v>
      </c>
      <c r="S215" s="214"/>
      <c r="T215" s="216">
        <f>T216</f>
        <v>0</v>
      </c>
      <c r="U215" s="11"/>
      <c r="V215" s="11"/>
      <c r="W215" s="11"/>
      <c r="X215" s="11"/>
      <c r="Y215" s="11"/>
      <c r="Z215" s="11"/>
      <c r="AA215" s="11"/>
      <c r="AB215" s="11"/>
      <c r="AC215" s="11"/>
      <c r="AD215" s="11"/>
      <c r="AE215" s="11"/>
      <c r="AR215" s="217" t="s">
        <v>83</v>
      </c>
      <c r="AT215" s="218" t="s">
        <v>73</v>
      </c>
      <c r="AU215" s="218" t="s">
        <v>74</v>
      </c>
      <c r="AY215" s="217" t="s">
        <v>134</v>
      </c>
      <c r="BK215" s="219">
        <f>BK216</f>
        <v>0</v>
      </c>
    </row>
    <row r="216" s="11" customFormat="1" ht="22.8" customHeight="1">
      <c r="A216" s="11"/>
      <c r="B216" s="206"/>
      <c r="C216" s="207"/>
      <c r="D216" s="208" t="s">
        <v>73</v>
      </c>
      <c r="E216" s="243" t="s">
        <v>678</v>
      </c>
      <c r="F216" s="243" t="s">
        <v>679</v>
      </c>
      <c r="G216" s="207"/>
      <c r="H216" s="207"/>
      <c r="I216" s="210"/>
      <c r="J216" s="244">
        <f>BK216</f>
        <v>0</v>
      </c>
      <c r="K216" s="207"/>
      <c r="L216" s="212"/>
      <c r="M216" s="213"/>
      <c r="N216" s="214"/>
      <c r="O216" s="214"/>
      <c r="P216" s="215">
        <f>SUM(P217:P250)</f>
        <v>0</v>
      </c>
      <c r="Q216" s="214"/>
      <c r="R216" s="215">
        <f>SUM(R217:R250)</f>
        <v>0.69498259999999989</v>
      </c>
      <c r="S216" s="214"/>
      <c r="T216" s="216">
        <f>SUM(T217:T250)</f>
        <v>0</v>
      </c>
      <c r="U216" s="11"/>
      <c r="V216" s="11"/>
      <c r="W216" s="11"/>
      <c r="X216" s="11"/>
      <c r="Y216" s="11"/>
      <c r="Z216" s="11"/>
      <c r="AA216" s="11"/>
      <c r="AB216" s="11"/>
      <c r="AC216" s="11"/>
      <c r="AD216" s="11"/>
      <c r="AE216" s="11"/>
      <c r="AR216" s="217" t="s">
        <v>83</v>
      </c>
      <c r="AT216" s="218" t="s">
        <v>73</v>
      </c>
      <c r="AU216" s="218" t="s">
        <v>81</v>
      </c>
      <c r="AY216" s="217" t="s">
        <v>134</v>
      </c>
      <c r="BK216" s="219">
        <f>SUM(BK217:BK250)</f>
        <v>0</v>
      </c>
    </row>
    <row r="217" s="2" customFormat="1" ht="24.15" customHeight="1">
      <c r="A217" s="39"/>
      <c r="B217" s="40"/>
      <c r="C217" s="220" t="s">
        <v>377</v>
      </c>
      <c r="D217" s="220" t="s">
        <v>135</v>
      </c>
      <c r="E217" s="221" t="s">
        <v>680</v>
      </c>
      <c r="F217" s="222" t="s">
        <v>681</v>
      </c>
      <c r="G217" s="223" t="s">
        <v>243</v>
      </c>
      <c r="H217" s="224">
        <v>45.640000000000001</v>
      </c>
      <c r="I217" s="225"/>
      <c r="J217" s="226">
        <f>ROUND(I217*H217,2)</f>
        <v>0</v>
      </c>
      <c r="K217" s="222" t="s">
        <v>193</v>
      </c>
      <c r="L217" s="45"/>
      <c r="M217" s="227" t="s">
        <v>1</v>
      </c>
      <c r="N217" s="228" t="s">
        <v>39</v>
      </c>
      <c r="O217" s="92"/>
      <c r="P217" s="229">
        <f>O217*H217</f>
        <v>0</v>
      </c>
      <c r="Q217" s="229">
        <v>0</v>
      </c>
      <c r="R217" s="229">
        <f>Q217*H217</f>
        <v>0</v>
      </c>
      <c r="S217" s="229">
        <v>0</v>
      </c>
      <c r="T217" s="230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1" t="s">
        <v>312</v>
      </c>
      <c r="AT217" s="231" t="s">
        <v>135</v>
      </c>
      <c r="AU217" s="231" t="s">
        <v>83</v>
      </c>
      <c r="AY217" s="18" t="s">
        <v>134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18" t="s">
        <v>81</v>
      </c>
      <c r="BK217" s="232">
        <f>ROUND(I217*H217,2)</f>
        <v>0</v>
      </c>
      <c r="BL217" s="18" t="s">
        <v>312</v>
      </c>
      <c r="BM217" s="231" t="s">
        <v>682</v>
      </c>
    </row>
    <row r="218" s="2" customFormat="1">
      <c r="A218" s="39"/>
      <c r="B218" s="40"/>
      <c r="C218" s="41"/>
      <c r="D218" s="245" t="s">
        <v>195</v>
      </c>
      <c r="E218" s="41"/>
      <c r="F218" s="246" t="s">
        <v>683</v>
      </c>
      <c r="G218" s="41"/>
      <c r="H218" s="41"/>
      <c r="I218" s="247"/>
      <c r="J218" s="41"/>
      <c r="K218" s="41"/>
      <c r="L218" s="45"/>
      <c r="M218" s="248"/>
      <c r="N218" s="249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195</v>
      </c>
      <c r="AU218" s="18" t="s">
        <v>83</v>
      </c>
    </row>
    <row r="219" s="13" customFormat="1">
      <c r="A219" s="13"/>
      <c r="B219" s="250"/>
      <c r="C219" s="251"/>
      <c r="D219" s="245" t="s">
        <v>197</v>
      </c>
      <c r="E219" s="252" t="s">
        <v>1</v>
      </c>
      <c r="F219" s="253" t="s">
        <v>684</v>
      </c>
      <c r="G219" s="251"/>
      <c r="H219" s="254">
        <v>45.640000000000001</v>
      </c>
      <c r="I219" s="255"/>
      <c r="J219" s="251"/>
      <c r="K219" s="251"/>
      <c r="L219" s="256"/>
      <c r="M219" s="257"/>
      <c r="N219" s="258"/>
      <c r="O219" s="258"/>
      <c r="P219" s="258"/>
      <c r="Q219" s="258"/>
      <c r="R219" s="258"/>
      <c r="S219" s="258"/>
      <c r="T219" s="25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60" t="s">
        <v>197</v>
      </c>
      <c r="AU219" s="260" t="s">
        <v>83</v>
      </c>
      <c r="AV219" s="13" t="s">
        <v>83</v>
      </c>
      <c r="AW219" s="13" t="s">
        <v>31</v>
      </c>
      <c r="AX219" s="13" t="s">
        <v>81</v>
      </c>
      <c r="AY219" s="260" t="s">
        <v>134</v>
      </c>
    </row>
    <row r="220" s="2" customFormat="1" ht="16.5" customHeight="1">
      <c r="A220" s="39"/>
      <c r="B220" s="40"/>
      <c r="C220" s="293" t="s">
        <v>382</v>
      </c>
      <c r="D220" s="293" t="s">
        <v>334</v>
      </c>
      <c r="E220" s="294" t="s">
        <v>685</v>
      </c>
      <c r="F220" s="295" t="s">
        <v>686</v>
      </c>
      <c r="G220" s="296" t="s">
        <v>210</v>
      </c>
      <c r="H220" s="297">
        <v>0.014999999999999999</v>
      </c>
      <c r="I220" s="298"/>
      <c r="J220" s="299">
        <f>ROUND(I220*H220,2)</f>
        <v>0</v>
      </c>
      <c r="K220" s="295" t="s">
        <v>193</v>
      </c>
      <c r="L220" s="300"/>
      <c r="M220" s="301" t="s">
        <v>1</v>
      </c>
      <c r="N220" s="302" t="s">
        <v>39</v>
      </c>
      <c r="O220" s="92"/>
      <c r="P220" s="229">
        <f>O220*H220</f>
        <v>0</v>
      </c>
      <c r="Q220" s="229">
        <v>1</v>
      </c>
      <c r="R220" s="229">
        <f>Q220*H220</f>
        <v>0.014999999999999999</v>
      </c>
      <c r="S220" s="229">
        <v>0</v>
      </c>
      <c r="T220" s="230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1" t="s">
        <v>394</v>
      </c>
      <c r="AT220" s="231" t="s">
        <v>334</v>
      </c>
      <c r="AU220" s="231" t="s">
        <v>83</v>
      </c>
      <c r="AY220" s="18" t="s">
        <v>134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18" t="s">
        <v>81</v>
      </c>
      <c r="BK220" s="232">
        <f>ROUND(I220*H220,2)</f>
        <v>0</v>
      </c>
      <c r="BL220" s="18" t="s">
        <v>312</v>
      </c>
      <c r="BM220" s="231" t="s">
        <v>687</v>
      </c>
    </row>
    <row r="221" s="13" customFormat="1">
      <c r="A221" s="13"/>
      <c r="B221" s="250"/>
      <c r="C221" s="251"/>
      <c r="D221" s="245" t="s">
        <v>197</v>
      </c>
      <c r="E221" s="251"/>
      <c r="F221" s="253" t="s">
        <v>688</v>
      </c>
      <c r="G221" s="251"/>
      <c r="H221" s="254">
        <v>0.014999999999999999</v>
      </c>
      <c r="I221" s="255"/>
      <c r="J221" s="251"/>
      <c r="K221" s="251"/>
      <c r="L221" s="256"/>
      <c r="M221" s="257"/>
      <c r="N221" s="258"/>
      <c r="O221" s="258"/>
      <c r="P221" s="258"/>
      <c r="Q221" s="258"/>
      <c r="R221" s="258"/>
      <c r="S221" s="258"/>
      <c r="T221" s="25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60" t="s">
        <v>197</v>
      </c>
      <c r="AU221" s="260" t="s">
        <v>83</v>
      </c>
      <c r="AV221" s="13" t="s">
        <v>83</v>
      </c>
      <c r="AW221" s="13" t="s">
        <v>4</v>
      </c>
      <c r="AX221" s="13" t="s">
        <v>81</v>
      </c>
      <c r="AY221" s="260" t="s">
        <v>134</v>
      </c>
    </row>
    <row r="222" s="2" customFormat="1" ht="24.15" customHeight="1">
      <c r="A222" s="39"/>
      <c r="B222" s="40"/>
      <c r="C222" s="220" t="s">
        <v>386</v>
      </c>
      <c r="D222" s="220" t="s">
        <v>135</v>
      </c>
      <c r="E222" s="221" t="s">
        <v>689</v>
      </c>
      <c r="F222" s="222" t="s">
        <v>690</v>
      </c>
      <c r="G222" s="223" t="s">
        <v>243</v>
      </c>
      <c r="H222" s="224">
        <v>2.7200000000000002</v>
      </c>
      <c r="I222" s="225"/>
      <c r="J222" s="226">
        <f>ROUND(I222*H222,2)</f>
        <v>0</v>
      </c>
      <c r="K222" s="222" t="s">
        <v>193</v>
      </c>
      <c r="L222" s="45"/>
      <c r="M222" s="227" t="s">
        <v>1</v>
      </c>
      <c r="N222" s="228" t="s">
        <v>39</v>
      </c>
      <c r="O222" s="92"/>
      <c r="P222" s="229">
        <f>O222*H222</f>
        <v>0</v>
      </c>
      <c r="Q222" s="229">
        <v>0</v>
      </c>
      <c r="R222" s="229">
        <f>Q222*H222</f>
        <v>0</v>
      </c>
      <c r="S222" s="229">
        <v>0</v>
      </c>
      <c r="T222" s="230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1" t="s">
        <v>312</v>
      </c>
      <c r="AT222" s="231" t="s">
        <v>135</v>
      </c>
      <c r="AU222" s="231" t="s">
        <v>83</v>
      </c>
      <c r="AY222" s="18" t="s">
        <v>134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18" t="s">
        <v>81</v>
      </c>
      <c r="BK222" s="232">
        <f>ROUND(I222*H222,2)</f>
        <v>0</v>
      </c>
      <c r="BL222" s="18" t="s">
        <v>312</v>
      </c>
      <c r="BM222" s="231" t="s">
        <v>691</v>
      </c>
    </row>
    <row r="223" s="13" customFormat="1">
      <c r="A223" s="13"/>
      <c r="B223" s="250"/>
      <c r="C223" s="251"/>
      <c r="D223" s="245" t="s">
        <v>197</v>
      </c>
      <c r="E223" s="252" t="s">
        <v>1</v>
      </c>
      <c r="F223" s="253" t="s">
        <v>692</v>
      </c>
      <c r="G223" s="251"/>
      <c r="H223" s="254">
        <v>2.7200000000000002</v>
      </c>
      <c r="I223" s="255"/>
      <c r="J223" s="251"/>
      <c r="K223" s="251"/>
      <c r="L223" s="256"/>
      <c r="M223" s="257"/>
      <c r="N223" s="258"/>
      <c r="O223" s="258"/>
      <c r="P223" s="258"/>
      <c r="Q223" s="258"/>
      <c r="R223" s="258"/>
      <c r="S223" s="258"/>
      <c r="T223" s="25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60" t="s">
        <v>197</v>
      </c>
      <c r="AU223" s="260" t="s">
        <v>83</v>
      </c>
      <c r="AV223" s="13" t="s">
        <v>83</v>
      </c>
      <c r="AW223" s="13" t="s">
        <v>31</v>
      </c>
      <c r="AX223" s="13" t="s">
        <v>81</v>
      </c>
      <c r="AY223" s="260" t="s">
        <v>134</v>
      </c>
    </row>
    <row r="224" s="2" customFormat="1" ht="16.5" customHeight="1">
      <c r="A224" s="39"/>
      <c r="B224" s="40"/>
      <c r="C224" s="293" t="s">
        <v>390</v>
      </c>
      <c r="D224" s="293" t="s">
        <v>334</v>
      </c>
      <c r="E224" s="294" t="s">
        <v>693</v>
      </c>
      <c r="F224" s="295" t="s">
        <v>694</v>
      </c>
      <c r="G224" s="296" t="s">
        <v>210</v>
      </c>
      <c r="H224" s="297">
        <v>0.0030000000000000001</v>
      </c>
      <c r="I224" s="298"/>
      <c r="J224" s="299">
        <f>ROUND(I224*H224,2)</f>
        <v>0</v>
      </c>
      <c r="K224" s="295" t="s">
        <v>193</v>
      </c>
      <c r="L224" s="300"/>
      <c r="M224" s="301" t="s">
        <v>1</v>
      </c>
      <c r="N224" s="302" t="s">
        <v>39</v>
      </c>
      <c r="O224" s="92"/>
      <c r="P224" s="229">
        <f>O224*H224</f>
        <v>0</v>
      </c>
      <c r="Q224" s="229">
        <v>1</v>
      </c>
      <c r="R224" s="229">
        <f>Q224*H224</f>
        <v>0.0030000000000000001</v>
      </c>
      <c r="S224" s="229">
        <v>0</v>
      </c>
      <c r="T224" s="230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1" t="s">
        <v>394</v>
      </c>
      <c r="AT224" s="231" t="s">
        <v>334</v>
      </c>
      <c r="AU224" s="231" t="s">
        <v>83</v>
      </c>
      <c r="AY224" s="18" t="s">
        <v>134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8" t="s">
        <v>81</v>
      </c>
      <c r="BK224" s="232">
        <f>ROUND(I224*H224,2)</f>
        <v>0</v>
      </c>
      <c r="BL224" s="18" t="s">
        <v>312</v>
      </c>
      <c r="BM224" s="231" t="s">
        <v>695</v>
      </c>
    </row>
    <row r="225" s="13" customFormat="1">
      <c r="A225" s="13"/>
      <c r="B225" s="250"/>
      <c r="C225" s="251"/>
      <c r="D225" s="245" t="s">
        <v>197</v>
      </c>
      <c r="E225" s="251"/>
      <c r="F225" s="253" t="s">
        <v>696</v>
      </c>
      <c r="G225" s="251"/>
      <c r="H225" s="254">
        <v>0.0030000000000000001</v>
      </c>
      <c r="I225" s="255"/>
      <c r="J225" s="251"/>
      <c r="K225" s="251"/>
      <c r="L225" s="256"/>
      <c r="M225" s="257"/>
      <c r="N225" s="258"/>
      <c r="O225" s="258"/>
      <c r="P225" s="258"/>
      <c r="Q225" s="258"/>
      <c r="R225" s="258"/>
      <c r="S225" s="258"/>
      <c r="T225" s="259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60" t="s">
        <v>197</v>
      </c>
      <c r="AU225" s="260" t="s">
        <v>83</v>
      </c>
      <c r="AV225" s="13" t="s">
        <v>83</v>
      </c>
      <c r="AW225" s="13" t="s">
        <v>4</v>
      </c>
      <c r="AX225" s="13" t="s">
        <v>81</v>
      </c>
      <c r="AY225" s="260" t="s">
        <v>134</v>
      </c>
    </row>
    <row r="226" s="2" customFormat="1" ht="24.15" customHeight="1">
      <c r="A226" s="39"/>
      <c r="B226" s="40"/>
      <c r="C226" s="220" t="s">
        <v>394</v>
      </c>
      <c r="D226" s="220" t="s">
        <v>135</v>
      </c>
      <c r="E226" s="221" t="s">
        <v>697</v>
      </c>
      <c r="F226" s="222" t="s">
        <v>698</v>
      </c>
      <c r="G226" s="223" t="s">
        <v>243</v>
      </c>
      <c r="H226" s="224">
        <v>66.105999999999995</v>
      </c>
      <c r="I226" s="225"/>
      <c r="J226" s="226">
        <f>ROUND(I226*H226,2)</f>
        <v>0</v>
      </c>
      <c r="K226" s="222" t="s">
        <v>193</v>
      </c>
      <c r="L226" s="45"/>
      <c r="M226" s="227" t="s">
        <v>1</v>
      </c>
      <c r="N226" s="228" t="s">
        <v>39</v>
      </c>
      <c r="O226" s="92"/>
      <c r="P226" s="229">
        <f>O226*H226</f>
        <v>0</v>
      </c>
      <c r="Q226" s="229">
        <v>0</v>
      </c>
      <c r="R226" s="229">
        <f>Q226*H226</f>
        <v>0</v>
      </c>
      <c r="S226" s="229">
        <v>0</v>
      </c>
      <c r="T226" s="230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1" t="s">
        <v>312</v>
      </c>
      <c r="AT226" s="231" t="s">
        <v>135</v>
      </c>
      <c r="AU226" s="231" t="s">
        <v>83</v>
      </c>
      <c r="AY226" s="18" t="s">
        <v>134</v>
      </c>
      <c r="BE226" s="232">
        <f>IF(N226="základní",J226,0)</f>
        <v>0</v>
      </c>
      <c r="BF226" s="232">
        <f>IF(N226="snížená",J226,0)</f>
        <v>0</v>
      </c>
      <c r="BG226" s="232">
        <f>IF(N226="zákl. přenesená",J226,0)</f>
        <v>0</v>
      </c>
      <c r="BH226" s="232">
        <f>IF(N226="sníž. přenesená",J226,0)</f>
        <v>0</v>
      </c>
      <c r="BI226" s="232">
        <f>IF(N226="nulová",J226,0)</f>
        <v>0</v>
      </c>
      <c r="BJ226" s="18" t="s">
        <v>81</v>
      </c>
      <c r="BK226" s="232">
        <f>ROUND(I226*H226,2)</f>
        <v>0</v>
      </c>
      <c r="BL226" s="18" t="s">
        <v>312</v>
      </c>
      <c r="BM226" s="231" t="s">
        <v>699</v>
      </c>
    </row>
    <row r="227" s="2" customFormat="1">
      <c r="A227" s="39"/>
      <c r="B227" s="40"/>
      <c r="C227" s="41"/>
      <c r="D227" s="245" t="s">
        <v>195</v>
      </c>
      <c r="E227" s="41"/>
      <c r="F227" s="246" t="s">
        <v>584</v>
      </c>
      <c r="G227" s="41"/>
      <c r="H227" s="41"/>
      <c r="I227" s="247"/>
      <c r="J227" s="41"/>
      <c r="K227" s="41"/>
      <c r="L227" s="45"/>
      <c r="M227" s="248"/>
      <c r="N227" s="249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195</v>
      </c>
      <c r="AU227" s="18" t="s">
        <v>83</v>
      </c>
    </row>
    <row r="228" s="13" customFormat="1">
      <c r="A228" s="13"/>
      <c r="B228" s="250"/>
      <c r="C228" s="251"/>
      <c r="D228" s="245" t="s">
        <v>197</v>
      </c>
      <c r="E228" s="252" t="s">
        <v>1</v>
      </c>
      <c r="F228" s="253" t="s">
        <v>700</v>
      </c>
      <c r="G228" s="251"/>
      <c r="H228" s="254">
        <v>4.8099999999999996</v>
      </c>
      <c r="I228" s="255"/>
      <c r="J228" s="251"/>
      <c r="K228" s="251"/>
      <c r="L228" s="256"/>
      <c r="M228" s="257"/>
      <c r="N228" s="258"/>
      <c r="O228" s="258"/>
      <c r="P228" s="258"/>
      <c r="Q228" s="258"/>
      <c r="R228" s="258"/>
      <c r="S228" s="258"/>
      <c r="T228" s="25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60" t="s">
        <v>197</v>
      </c>
      <c r="AU228" s="260" t="s">
        <v>83</v>
      </c>
      <c r="AV228" s="13" t="s">
        <v>83</v>
      </c>
      <c r="AW228" s="13" t="s">
        <v>31</v>
      </c>
      <c r="AX228" s="13" t="s">
        <v>74</v>
      </c>
      <c r="AY228" s="260" t="s">
        <v>134</v>
      </c>
    </row>
    <row r="229" s="13" customFormat="1">
      <c r="A229" s="13"/>
      <c r="B229" s="250"/>
      <c r="C229" s="251"/>
      <c r="D229" s="245" t="s">
        <v>197</v>
      </c>
      <c r="E229" s="252" t="s">
        <v>1</v>
      </c>
      <c r="F229" s="253" t="s">
        <v>701</v>
      </c>
      <c r="G229" s="251"/>
      <c r="H229" s="254">
        <v>61.295999999999999</v>
      </c>
      <c r="I229" s="255"/>
      <c r="J229" s="251"/>
      <c r="K229" s="251"/>
      <c r="L229" s="256"/>
      <c r="M229" s="257"/>
      <c r="N229" s="258"/>
      <c r="O229" s="258"/>
      <c r="P229" s="258"/>
      <c r="Q229" s="258"/>
      <c r="R229" s="258"/>
      <c r="S229" s="258"/>
      <c r="T229" s="25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60" t="s">
        <v>197</v>
      </c>
      <c r="AU229" s="260" t="s">
        <v>83</v>
      </c>
      <c r="AV229" s="13" t="s">
        <v>83</v>
      </c>
      <c r="AW229" s="13" t="s">
        <v>31</v>
      </c>
      <c r="AX229" s="13" t="s">
        <v>74</v>
      </c>
      <c r="AY229" s="260" t="s">
        <v>134</v>
      </c>
    </row>
    <row r="230" s="16" customFormat="1">
      <c r="A230" s="16"/>
      <c r="B230" s="282"/>
      <c r="C230" s="283"/>
      <c r="D230" s="245" t="s">
        <v>197</v>
      </c>
      <c r="E230" s="284" t="s">
        <v>1</v>
      </c>
      <c r="F230" s="285" t="s">
        <v>270</v>
      </c>
      <c r="G230" s="283"/>
      <c r="H230" s="286">
        <v>66.105999999999995</v>
      </c>
      <c r="I230" s="287"/>
      <c r="J230" s="283"/>
      <c r="K230" s="283"/>
      <c r="L230" s="288"/>
      <c r="M230" s="289"/>
      <c r="N230" s="290"/>
      <c r="O230" s="290"/>
      <c r="P230" s="290"/>
      <c r="Q230" s="290"/>
      <c r="R230" s="290"/>
      <c r="S230" s="290"/>
      <c r="T230" s="291"/>
      <c r="U230" s="16"/>
      <c r="V230" s="16"/>
      <c r="W230" s="16"/>
      <c r="X230" s="16"/>
      <c r="Y230" s="16"/>
      <c r="Z230" s="16"/>
      <c r="AA230" s="16"/>
      <c r="AB230" s="16"/>
      <c r="AC230" s="16"/>
      <c r="AD230" s="16"/>
      <c r="AE230" s="16"/>
      <c r="AT230" s="292" t="s">
        <v>197</v>
      </c>
      <c r="AU230" s="292" t="s">
        <v>83</v>
      </c>
      <c r="AV230" s="16" t="s">
        <v>148</v>
      </c>
      <c r="AW230" s="16" t="s">
        <v>31</v>
      </c>
      <c r="AX230" s="16" t="s">
        <v>81</v>
      </c>
      <c r="AY230" s="292" t="s">
        <v>134</v>
      </c>
    </row>
    <row r="231" s="2" customFormat="1" ht="16.5" customHeight="1">
      <c r="A231" s="39"/>
      <c r="B231" s="40"/>
      <c r="C231" s="293" t="s">
        <v>398</v>
      </c>
      <c r="D231" s="293" t="s">
        <v>334</v>
      </c>
      <c r="E231" s="294" t="s">
        <v>685</v>
      </c>
      <c r="F231" s="295" t="s">
        <v>686</v>
      </c>
      <c r="G231" s="296" t="s">
        <v>210</v>
      </c>
      <c r="H231" s="297">
        <v>0.028000000000000001</v>
      </c>
      <c r="I231" s="298"/>
      <c r="J231" s="299">
        <f>ROUND(I231*H231,2)</f>
        <v>0</v>
      </c>
      <c r="K231" s="295" t="s">
        <v>193</v>
      </c>
      <c r="L231" s="300"/>
      <c r="M231" s="301" t="s">
        <v>1</v>
      </c>
      <c r="N231" s="302" t="s">
        <v>39</v>
      </c>
      <c r="O231" s="92"/>
      <c r="P231" s="229">
        <f>O231*H231</f>
        <v>0</v>
      </c>
      <c r="Q231" s="229">
        <v>1</v>
      </c>
      <c r="R231" s="229">
        <f>Q231*H231</f>
        <v>0.028000000000000001</v>
      </c>
      <c r="S231" s="229">
        <v>0</v>
      </c>
      <c r="T231" s="230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1" t="s">
        <v>394</v>
      </c>
      <c r="AT231" s="231" t="s">
        <v>334</v>
      </c>
      <c r="AU231" s="231" t="s">
        <v>83</v>
      </c>
      <c r="AY231" s="18" t="s">
        <v>134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8" t="s">
        <v>81</v>
      </c>
      <c r="BK231" s="232">
        <f>ROUND(I231*H231,2)</f>
        <v>0</v>
      </c>
      <c r="BL231" s="18" t="s">
        <v>312</v>
      </c>
      <c r="BM231" s="231" t="s">
        <v>702</v>
      </c>
    </row>
    <row r="232" s="13" customFormat="1">
      <c r="A232" s="13"/>
      <c r="B232" s="250"/>
      <c r="C232" s="251"/>
      <c r="D232" s="245" t="s">
        <v>197</v>
      </c>
      <c r="E232" s="251"/>
      <c r="F232" s="253" t="s">
        <v>703</v>
      </c>
      <c r="G232" s="251"/>
      <c r="H232" s="254">
        <v>0.028000000000000001</v>
      </c>
      <c r="I232" s="255"/>
      <c r="J232" s="251"/>
      <c r="K232" s="251"/>
      <c r="L232" s="256"/>
      <c r="M232" s="257"/>
      <c r="N232" s="258"/>
      <c r="O232" s="258"/>
      <c r="P232" s="258"/>
      <c r="Q232" s="258"/>
      <c r="R232" s="258"/>
      <c r="S232" s="258"/>
      <c r="T232" s="25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60" t="s">
        <v>197</v>
      </c>
      <c r="AU232" s="260" t="s">
        <v>83</v>
      </c>
      <c r="AV232" s="13" t="s">
        <v>83</v>
      </c>
      <c r="AW232" s="13" t="s">
        <v>4</v>
      </c>
      <c r="AX232" s="13" t="s">
        <v>81</v>
      </c>
      <c r="AY232" s="260" t="s">
        <v>134</v>
      </c>
    </row>
    <row r="233" s="2" customFormat="1" ht="24.15" customHeight="1">
      <c r="A233" s="39"/>
      <c r="B233" s="40"/>
      <c r="C233" s="220" t="s">
        <v>402</v>
      </c>
      <c r="D233" s="220" t="s">
        <v>135</v>
      </c>
      <c r="E233" s="221" t="s">
        <v>704</v>
      </c>
      <c r="F233" s="222" t="s">
        <v>705</v>
      </c>
      <c r="G233" s="223" t="s">
        <v>243</v>
      </c>
      <c r="H233" s="224">
        <v>120.212</v>
      </c>
      <c r="I233" s="225"/>
      <c r="J233" s="226">
        <f>ROUND(I233*H233,2)</f>
        <v>0</v>
      </c>
      <c r="K233" s="222" t="s">
        <v>193</v>
      </c>
      <c r="L233" s="45"/>
      <c r="M233" s="227" t="s">
        <v>1</v>
      </c>
      <c r="N233" s="228" t="s">
        <v>39</v>
      </c>
      <c r="O233" s="92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1" t="s">
        <v>148</v>
      </c>
      <c r="AT233" s="231" t="s">
        <v>135</v>
      </c>
      <c r="AU233" s="231" t="s">
        <v>83</v>
      </c>
      <c r="AY233" s="18" t="s">
        <v>134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8" t="s">
        <v>81</v>
      </c>
      <c r="BK233" s="232">
        <f>ROUND(I233*H233,2)</f>
        <v>0</v>
      </c>
      <c r="BL233" s="18" t="s">
        <v>148</v>
      </c>
      <c r="BM233" s="231" t="s">
        <v>706</v>
      </c>
    </row>
    <row r="234" s="2" customFormat="1">
      <c r="A234" s="39"/>
      <c r="B234" s="40"/>
      <c r="C234" s="41"/>
      <c r="D234" s="245" t="s">
        <v>195</v>
      </c>
      <c r="E234" s="41"/>
      <c r="F234" s="246" t="s">
        <v>584</v>
      </c>
      <c r="G234" s="41"/>
      <c r="H234" s="41"/>
      <c r="I234" s="247"/>
      <c r="J234" s="41"/>
      <c r="K234" s="41"/>
      <c r="L234" s="45"/>
      <c r="M234" s="248"/>
      <c r="N234" s="249"/>
      <c r="O234" s="92"/>
      <c r="P234" s="92"/>
      <c r="Q234" s="92"/>
      <c r="R234" s="92"/>
      <c r="S234" s="92"/>
      <c r="T234" s="93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195</v>
      </c>
      <c r="AU234" s="18" t="s">
        <v>83</v>
      </c>
    </row>
    <row r="235" s="13" customFormat="1">
      <c r="A235" s="13"/>
      <c r="B235" s="250"/>
      <c r="C235" s="251"/>
      <c r="D235" s="245" t="s">
        <v>197</v>
      </c>
      <c r="E235" s="252" t="s">
        <v>1</v>
      </c>
      <c r="F235" s="253" t="s">
        <v>707</v>
      </c>
      <c r="G235" s="251"/>
      <c r="H235" s="254">
        <v>49.103999999999999</v>
      </c>
      <c r="I235" s="255"/>
      <c r="J235" s="251"/>
      <c r="K235" s="251"/>
      <c r="L235" s="256"/>
      <c r="M235" s="257"/>
      <c r="N235" s="258"/>
      <c r="O235" s="258"/>
      <c r="P235" s="258"/>
      <c r="Q235" s="258"/>
      <c r="R235" s="258"/>
      <c r="S235" s="258"/>
      <c r="T235" s="25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60" t="s">
        <v>197</v>
      </c>
      <c r="AU235" s="260" t="s">
        <v>83</v>
      </c>
      <c r="AV235" s="13" t="s">
        <v>83</v>
      </c>
      <c r="AW235" s="13" t="s">
        <v>31</v>
      </c>
      <c r="AX235" s="13" t="s">
        <v>74</v>
      </c>
      <c r="AY235" s="260" t="s">
        <v>134</v>
      </c>
    </row>
    <row r="236" s="13" customFormat="1">
      <c r="A236" s="13"/>
      <c r="B236" s="250"/>
      <c r="C236" s="251"/>
      <c r="D236" s="245" t="s">
        <v>197</v>
      </c>
      <c r="E236" s="252" t="s">
        <v>1</v>
      </c>
      <c r="F236" s="253" t="s">
        <v>708</v>
      </c>
      <c r="G236" s="251"/>
      <c r="H236" s="254">
        <v>71.108000000000004</v>
      </c>
      <c r="I236" s="255"/>
      <c r="J236" s="251"/>
      <c r="K236" s="251"/>
      <c r="L236" s="256"/>
      <c r="M236" s="257"/>
      <c r="N236" s="258"/>
      <c r="O236" s="258"/>
      <c r="P236" s="258"/>
      <c r="Q236" s="258"/>
      <c r="R236" s="258"/>
      <c r="S236" s="258"/>
      <c r="T236" s="25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60" t="s">
        <v>197</v>
      </c>
      <c r="AU236" s="260" t="s">
        <v>83</v>
      </c>
      <c r="AV236" s="13" t="s">
        <v>83</v>
      </c>
      <c r="AW236" s="13" t="s">
        <v>31</v>
      </c>
      <c r="AX236" s="13" t="s">
        <v>74</v>
      </c>
      <c r="AY236" s="260" t="s">
        <v>134</v>
      </c>
    </row>
    <row r="237" s="16" customFormat="1">
      <c r="A237" s="16"/>
      <c r="B237" s="282"/>
      <c r="C237" s="283"/>
      <c r="D237" s="245" t="s">
        <v>197</v>
      </c>
      <c r="E237" s="284" t="s">
        <v>1</v>
      </c>
      <c r="F237" s="285" t="s">
        <v>270</v>
      </c>
      <c r="G237" s="283"/>
      <c r="H237" s="286">
        <v>120.212</v>
      </c>
      <c r="I237" s="287"/>
      <c r="J237" s="283"/>
      <c r="K237" s="283"/>
      <c r="L237" s="288"/>
      <c r="M237" s="289"/>
      <c r="N237" s="290"/>
      <c r="O237" s="290"/>
      <c r="P237" s="290"/>
      <c r="Q237" s="290"/>
      <c r="R237" s="290"/>
      <c r="S237" s="290"/>
      <c r="T237" s="291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T237" s="292" t="s">
        <v>197</v>
      </c>
      <c r="AU237" s="292" t="s">
        <v>83</v>
      </c>
      <c r="AV237" s="16" t="s">
        <v>148</v>
      </c>
      <c r="AW237" s="16" t="s">
        <v>31</v>
      </c>
      <c r="AX237" s="16" t="s">
        <v>81</v>
      </c>
      <c r="AY237" s="292" t="s">
        <v>134</v>
      </c>
    </row>
    <row r="238" s="2" customFormat="1" ht="16.5" customHeight="1">
      <c r="A238" s="39"/>
      <c r="B238" s="40"/>
      <c r="C238" s="293" t="s">
        <v>407</v>
      </c>
      <c r="D238" s="293" t="s">
        <v>334</v>
      </c>
      <c r="E238" s="294" t="s">
        <v>693</v>
      </c>
      <c r="F238" s="295" t="s">
        <v>694</v>
      </c>
      <c r="G238" s="296" t="s">
        <v>210</v>
      </c>
      <c r="H238" s="297">
        <v>0.01</v>
      </c>
      <c r="I238" s="298"/>
      <c r="J238" s="299">
        <f>ROUND(I238*H238,2)</f>
        <v>0</v>
      </c>
      <c r="K238" s="295" t="s">
        <v>193</v>
      </c>
      <c r="L238" s="300"/>
      <c r="M238" s="301" t="s">
        <v>1</v>
      </c>
      <c r="N238" s="302" t="s">
        <v>39</v>
      </c>
      <c r="O238" s="92"/>
      <c r="P238" s="229">
        <f>O238*H238</f>
        <v>0</v>
      </c>
      <c r="Q238" s="229">
        <v>1</v>
      </c>
      <c r="R238" s="229">
        <f>Q238*H238</f>
        <v>0.01</v>
      </c>
      <c r="S238" s="229">
        <v>0</v>
      </c>
      <c r="T238" s="230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1" t="s">
        <v>164</v>
      </c>
      <c r="AT238" s="231" t="s">
        <v>334</v>
      </c>
      <c r="AU238" s="231" t="s">
        <v>83</v>
      </c>
      <c r="AY238" s="18" t="s">
        <v>134</v>
      </c>
      <c r="BE238" s="232">
        <f>IF(N238="základní",J238,0)</f>
        <v>0</v>
      </c>
      <c r="BF238" s="232">
        <f>IF(N238="snížená",J238,0)</f>
        <v>0</v>
      </c>
      <c r="BG238" s="232">
        <f>IF(N238="zákl. přenesená",J238,0)</f>
        <v>0</v>
      </c>
      <c r="BH238" s="232">
        <f>IF(N238="sníž. přenesená",J238,0)</f>
        <v>0</v>
      </c>
      <c r="BI238" s="232">
        <f>IF(N238="nulová",J238,0)</f>
        <v>0</v>
      </c>
      <c r="BJ238" s="18" t="s">
        <v>81</v>
      </c>
      <c r="BK238" s="232">
        <f>ROUND(I238*H238,2)</f>
        <v>0</v>
      </c>
      <c r="BL238" s="18" t="s">
        <v>148</v>
      </c>
      <c r="BM238" s="231" t="s">
        <v>709</v>
      </c>
    </row>
    <row r="239" s="13" customFormat="1">
      <c r="A239" s="13"/>
      <c r="B239" s="250"/>
      <c r="C239" s="251"/>
      <c r="D239" s="245" t="s">
        <v>197</v>
      </c>
      <c r="E239" s="251"/>
      <c r="F239" s="253" t="s">
        <v>710</v>
      </c>
      <c r="G239" s="251"/>
      <c r="H239" s="254">
        <v>0.01</v>
      </c>
      <c r="I239" s="255"/>
      <c r="J239" s="251"/>
      <c r="K239" s="251"/>
      <c r="L239" s="256"/>
      <c r="M239" s="257"/>
      <c r="N239" s="258"/>
      <c r="O239" s="258"/>
      <c r="P239" s="258"/>
      <c r="Q239" s="258"/>
      <c r="R239" s="258"/>
      <c r="S239" s="258"/>
      <c r="T239" s="259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60" t="s">
        <v>197</v>
      </c>
      <c r="AU239" s="260" t="s">
        <v>83</v>
      </c>
      <c r="AV239" s="13" t="s">
        <v>83</v>
      </c>
      <c r="AW239" s="13" t="s">
        <v>4</v>
      </c>
      <c r="AX239" s="13" t="s">
        <v>81</v>
      </c>
      <c r="AY239" s="260" t="s">
        <v>134</v>
      </c>
    </row>
    <row r="240" s="2" customFormat="1" ht="24.15" customHeight="1">
      <c r="A240" s="39"/>
      <c r="B240" s="40"/>
      <c r="C240" s="220" t="s">
        <v>412</v>
      </c>
      <c r="D240" s="220" t="s">
        <v>135</v>
      </c>
      <c r="E240" s="221" t="s">
        <v>711</v>
      </c>
      <c r="F240" s="222" t="s">
        <v>712</v>
      </c>
      <c r="G240" s="223" t="s">
        <v>243</v>
      </c>
      <c r="H240" s="224">
        <v>85.840000000000003</v>
      </c>
      <c r="I240" s="225"/>
      <c r="J240" s="226">
        <f>ROUND(I240*H240,2)</f>
        <v>0</v>
      </c>
      <c r="K240" s="222" t="s">
        <v>193</v>
      </c>
      <c r="L240" s="45"/>
      <c r="M240" s="227" t="s">
        <v>1</v>
      </c>
      <c r="N240" s="228" t="s">
        <v>39</v>
      </c>
      <c r="O240" s="92"/>
      <c r="P240" s="229">
        <f>O240*H240</f>
        <v>0</v>
      </c>
      <c r="Q240" s="229">
        <v>0.00040000000000000002</v>
      </c>
      <c r="R240" s="229">
        <f>Q240*H240</f>
        <v>0.034336000000000005</v>
      </c>
      <c r="S240" s="229">
        <v>0</v>
      </c>
      <c r="T240" s="230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1" t="s">
        <v>312</v>
      </c>
      <c r="AT240" s="231" t="s">
        <v>135</v>
      </c>
      <c r="AU240" s="231" t="s">
        <v>83</v>
      </c>
      <c r="AY240" s="18" t="s">
        <v>134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18" t="s">
        <v>81</v>
      </c>
      <c r="BK240" s="232">
        <f>ROUND(I240*H240,2)</f>
        <v>0</v>
      </c>
      <c r="BL240" s="18" t="s">
        <v>312</v>
      </c>
      <c r="BM240" s="231" t="s">
        <v>713</v>
      </c>
    </row>
    <row r="241" s="2" customFormat="1">
      <c r="A241" s="39"/>
      <c r="B241" s="40"/>
      <c r="C241" s="41"/>
      <c r="D241" s="245" t="s">
        <v>195</v>
      </c>
      <c r="E241" s="41"/>
      <c r="F241" s="246" t="s">
        <v>584</v>
      </c>
      <c r="G241" s="41"/>
      <c r="H241" s="41"/>
      <c r="I241" s="247"/>
      <c r="J241" s="41"/>
      <c r="K241" s="41"/>
      <c r="L241" s="45"/>
      <c r="M241" s="248"/>
      <c r="N241" s="249"/>
      <c r="O241" s="92"/>
      <c r="P241" s="92"/>
      <c r="Q241" s="92"/>
      <c r="R241" s="92"/>
      <c r="S241" s="92"/>
      <c r="T241" s="93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195</v>
      </c>
      <c r="AU241" s="18" t="s">
        <v>83</v>
      </c>
    </row>
    <row r="242" s="13" customFormat="1">
      <c r="A242" s="13"/>
      <c r="B242" s="250"/>
      <c r="C242" s="251"/>
      <c r="D242" s="245" t="s">
        <v>197</v>
      </c>
      <c r="E242" s="252" t="s">
        <v>1</v>
      </c>
      <c r="F242" s="253" t="s">
        <v>714</v>
      </c>
      <c r="G242" s="251"/>
      <c r="H242" s="254">
        <v>85.840000000000003</v>
      </c>
      <c r="I242" s="255"/>
      <c r="J242" s="251"/>
      <c r="K242" s="251"/>
      <c r="L242" s="256"/>
      <c r="M242" s="257"/>
      <c r="N242" s="258"/>
      <c r="O242" s="258"/>
      <c r="P242" s="258"/>
      <c r="Q242" s="258"/>
      <c r="R242" s="258"/>
      <c r="S242" s="258"/>
      <c r="T242" s="25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60" t="s">
        <v>197</v>
      </c>
      <c r="AU242" s="260" t="s">
        <v>83</v>
      </c>
      <c r="AV242" s="13" t="s">
        <v>83</v>
      </c>
      <c r="AW242" s="13" t="s">
        <v>31</v>
      </c>
      <c r="AX242" s="13" t="s">
        <v>81</v>
      </c>
      <c r="AY242" s="260" t="s">
        <v>134</v>
      </c>
    </row>
    <row r="243" s="2" customFormat="1" ht="44.25" customHeight="1">
      <c r="A243" s="39"/>
      <c r="B243" s="40"/>
      <c r="C243" s="293" t="s">
        <v>418</v>
      </c>
      <c r="D243" s="293" t="s">
        <v>334</v>
      </c>
      <c r="E243" s="294" t="s">
        <v>715</v>
      </c>
      <c r="F243" s="295" t="s">
        <v>716</v>
      </c>
      <c r="G243" s="296" t="s">
        <v>243</v>
      </c>
      <c r="H243" s="297">
        <v>100.047</v>
      </c>
      <c r="I243" s="298"/>
      <c r="J243" s="299">
        <f>ROUND(I243*H243,2)</f>
        <v>0</v>
      </c>
      <c r="K243" s="295" t="s">
        <v>193</v>
      </c>
      <c r="L243" s="300"/>
      <c r="M243" s="301" t="s">
        <v>1</v>
      </c>
      <c r="N243" s="302" t="s">
        <v>39</v>
      </c>
      <c r="O243" s="92"/>
      <c r="P243" s="229">
        <f>O243*H243</f>
        <v>0</v>
      </c>
      <c r="Q243" s="229">
        <v>0.0054000000000000003</v>
      </c>
      <c r="R243" s="229">
        <f>Q243*H243</f>
        <v>0.54025380000000001</v>
      </c>
      <c r="S243" s="229">
        <v>0</v>
      </c>
      <c r="T243" s="230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1" t="s">
        <v>394</v>
      </c>
      <c r="AT243" s="231" t="s">
        <v>334</v>
      </c>
      <c r="AU243" s="231" t="s">
        <v>83</v>
      </c>
      <c r="AY243" s="18" t="s">
        <v>134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8" t="s">
        <v>81</v>
      </c>
      <c r="BK243" s="232">
        <f>ROUND(I243*H243,2)</f>
        <v>0</v>
      </c>
      <c r="BL243" s="18" t="s">
        <v>312</v>
      </c>
      <c r="BM243" s="231" t="s">
        <v>717</v>
      </c>
    </row>
    <row r="244" s="13" customFormat="1">
      <c r="A244" s="13"/>
      <c r="B244" s="250"/>
      <c r="C244" s="251"/>
      <c r="D244" s="245" t="s">
        <v>197</v>
      </c>
      <c r="E244" s="251"/>
      <c r="F244" s="253" t="s">
        <v>718</v>
      </c>
      <c r="G244" s="251"/>
      <c r="H244" s="254">
        <v>100.047</v>
      </c>
      <c r="I244" s="255"/>
      <c r="J244" s="251"/>
      <c r="K244" s="251"/>
      <c r="L244" s="256"/>
      <c r="M244" s="257"/>
      <c r="N244" s="258"/>
      <c r="O244" s="258"/>
      <c r="P244" s="258"/>
      <c r="Q244" s="258"/>
      <c r="R244" s="258"/>
      <c r="S244" s="258"/>
      <c r="T244" s="25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60" t="s">
        <v>197</v>
      </c>
      <c r="AU244" s="260" t="s">
        <v>83</v>
      </c>
      <c r="AV244" s="13" t="s">
        <v>83</v>
      </c>
      <c r="AW244" s="13" t="s">
        <v>4</v>
      </c>
      <c r="AX244" s="13" t="s">
        <v>81</v>
      </c>
      <c r="AY244" s="260" t="s">
        <v>134</v>
      </c>
    </row>
    <row r="245" s="2" customFormat="1" ht="24.15" customHeight="1">
      <c r="A245" s="39"/>
      <c r="B245" s="40"/>
      <c r="C245" s="220" t="s">
        <v>423</v>
      </c>
      <c r="D245" s="220" t="s">
        <v>135</v>
      </c>
      <c r="E245" s="221" t="s">
        <v>719</v>
      </c>
      <c r="F245" s="222" t="s">
        <v>720</v>
      </c>
      <c r="G245" s="223" t="s">
        <v>243</v>
      </c>
      <c r="H245" s="224">
        <v>9.6199999999999992</v>
      </c>
      <c r="I245" s="225"/>
      <c r="J245" s="226">
        <f>ROUND(I245*H245,2)</f>
        <v>0</v>
      </c>
      <c r="K245" s="222" t="s">
        <v>193</v>
      </c>
      <c r="L245" s="45"/>
      <c r="M245" s="227" t="s">
        <v>1</v>
      </c>
      <c r="N245" s="228" t="s">
        <v>39</v>
      </c>
      <c r="O245" s="92"/>
      <c r="P245" s="229">
        <f>O245*H245</f>
        <v>0</v>
      </c>
      <c r="Q245" s="229">
        <v>0.00040000000000000002</v>
      </c>
      <c r="R245" s="229">
        <f>Q245*H245</f>
        <v>0.0038479999999999999</v>
      </c>
      <c r="S245" s="229">
        <v>0</v>
      </c>
      <c r="T245" s="230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1" t="s">
        <v>312</v>
      </c>
      <c r="AT245" s="231" t="s">
        <v>135</v>
      </c>
      <c r="AU245" s="231" t="s">
        <v>83</v>
      </c>
      <c r="AY245" s="18" t="s">
        <v>134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8" t="s">
        <v>81</v>
      </c>
      <c r="BK245" s="232">
        <f>ROUND(I245*H245,2)</f>
        <v>0</v>
      </c>
      <c r="BL245" s="18" t="s">
        <v>312</v>
      </c>
      <c r="BM245" s="231" t="s">
        <v>721</v>
      </c>
    </row>
    <row r="246" s="2" customFormat="1">
      <c r="A246" s="39"/>
      <c r="B246" s="40"/>
      <c r="C246" s="41"/>
      <c r="D246" s="245" t="s">
        <v>195</v>
      </c>
      <c r="E246" s="41"/>
      <c r="F246" s="246" t="s">
        <v>584</v>
      </c>
      <c r="G246" s="41"/>
      <c r="H246" s="41"/>
      <c r="I246" s="247"/>
      <c r="J246" s="41"/>
      <c r="K246" s="41"/>
      <c r="L246" s="45"/>
      <c r="M246" s="248"/>
      <c r="N246" s="249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195</v>
      </c>
      <c r="AU246" s="18" t="s">
        <v>83</v>
      </c>
    </row>
    <row r="247" s="13" customFormat="1">
      <c r="A247" s="13"/>
      <c r="B247" s="250"/>
      <c r="C247" s="251"/>
      <c r="D247" s="245" t="s">
        <v>197</v>
      </c>
      <c r="E247" s="252" t="s">
        <v>1</v>
      </c>
      <c r="F247" s="253" t="s">
        <v>722</v>
      </c>
      <c r="G247" s="251"/>
      <c r="H247" s="254">
        <v>9.6199999999999992</v>
      </c>
      <c r="I247" s="255"/>
      <c r="J247" s="251"/>
      <c r="K247" s="251"/>
      <c r="L247" s="256"/>
      <c r="M247" s="257"/>
      <c r="N247" s="258"/>
      <c r="O247" s="258"/>
      <c r="P247" s="258"/>
      <c r="Q247" s="258"/>
      <c r="R247" s="258"/>
      <c r="S247" s="258"/>
      <c r="T247" s="25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60" t="s">
        <v>197</v>
      </c>
      <c r="AU247" s="260" t="s">
        <v>83</v>
      </c>
      <c r="AV247" s="13" t="s">
        <v>83</v>
      </c>
      <c r="AW247" s="13" t="s">
        <v>31</v>
      </c>
      <c r="AX247" s="13" t="s">
        <v>81</v>
      </c>
      <c r="AY247" s="260" t="s">
        <v>134</v>
      </c>
    </row>
    <row r="248" s="2" customFormat="1" ht="44.25" customHeight="1">
      <c r="A248" s="39"/>
      <c r="B248" s="40"/>
      <c r="C248" s="293" t="s">
        <v>427</v>
      </c>
      <c r="D248" s="293" t="s">
        <v>334</v>
      </c>
      <c r="E248" s="294" t="s">
        <v>715</v>
      </c>
      <c r="F248" s="295" t="s">
        <v>716</v>
      </c>
      <c r="G248" s="296" t="s">
        <v>243</v>
      </c>
      <c r="H248" s="297">
        <v>11.212</v>
      </c>
      <c r="I248" s="298"/>
      <c r="J248" s="299">
        <f>ROUND(I248*H248,2)</f>
        <v>0</v>
      </c>
      <c r="K248" s="295" t="s">
        <v>193</v>
      </c>
      <c r="L248" s="300"/>
      <c r="M248" s="301" t="s">
        <v>1</v>
      </c>
      <c r="N248" s="302" t="s">
        <v>39</v>
      </c>
      <c r="O248" s="92"/>
      <c r="P248" s="229">
        <f>O248*H248</f>
        <v>0</v>
      </c>
      <c r="Q248" s="229">
        <v>0.0054000000000000003</v>
      </c>
      <c r="R248" s="229">
        <f>Q248*H248</f>
        <v>0.060544800000000003</v>
      </c>
      <c r="S248" s="229">
        <v>0</v>
      </c>
      <c r="T248" s="230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1" t="s">
        <v>394</v>
      </c>
      <c r="AT248" s="231" t="s">
        <v>334</v>
      </c>
      <c r="AU248" s="231" t="s">
        <v>83</v>
      </c>
      <c r="AY248" s="18" t="s">
        <v>134</v>
      </c>
      <c r="BE248" s="232">
        <f>IF(N248="základní",J248,0)</f>
        <v>0</v>
      </c>
      <c r="BF248" s="232">
        <f>IF(N248="snížená",J248,0)</f>
        <v>0</v>
      </c>
      <c r="BG248" s="232">
        <f>IF(N248="zákl. přenesená",J248,0)</f>
        <v>0</v>
      </c>
      <c r="BH248" s="232">
        <f>IF(N248="sníž. přenesená",J248,0)</f>
        <v>0</v>
      </c>
      <c r="BI248" s="232">
        <f>IF(N248="nulová",J248,0)</f>
        <v>0</v>
      </c>
      <c r="BJ248" s="18" t="s">
        <v>81</v>
      </c>
      <c r="BK248" s="232">
        <f>ROUND(I248*H248,2)</f>
        <v>0</v>
      </c>
      <c r="BL248" s="18" t="s">
        <v>312</v>
      </c>
      <c r="BM248" s="231" t="s">
        <v>723</v>
      </c>
    </row>
    <row r="249" s="13" customFormat="1">
      <c r="A249" s="13"/>
      <c r="B249" s="250"/>
      <c r="C249" s="251"/>
      <c r="D249" s="245" t="s">
        <v>197</v>
      </c>
      <c r="E249" s="251"/>
      <c r="F249" s="253" t="s">
        <v>724</v>
      </c>
      <c r="G249" s="251"/>
      <c r="H249" s="254">
        <v>11.212</v>
      </c>
      <c r="I249" s="255"/>
      <c r="J249" s="251"/>
      <c r="K249" s="251"/>
      <c r="L249" s="256"/>
      <c r="M249" s="257"/>
      <c r="N249" s="258"/>
      <c r="O249" s="258"/>
      <c r="P249" s="258"/>
      <c r="Q249" s="258"/>
      <c r="R249" s="258"/>
      <c r="S249" s="258"/>
      <c r="T249" s="25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60" t="s">
        <v>197</v>
      </c>
      <c r="AU249" s="260" t="s">
        <v>83</v>
      </c>
      <c r="AV249" s="13" t="s">
        <v>83</v>
      </c>
      <c r="AW249" s="13" t="s">
        <v>4</v>
      </c>
      <c r="AX249" s="13" t="s">
        <v>81</v>
      </c>
      <c r="AY249" s="260" t="s">
        <v>134</v>
      </c>
    </row>
    <row r="250" s="2" customFormat="1" ht="24.15" customHeight="1">
      <c r="A250" s="39"/>
      <c r="B250" s="40"/>
      <c r="C250" s="220" t="s">
        <v>431</v>
      </c>
      <c r="D250" s="220" t="s">
        <v>135</v>
      </c>
      <c r="E250" s="221" t="s">
        <v>725</v>
      </c>
      <c r="F250" s="222" t="s">
        <v>726</v>
      </c>
      <c r="G250" s="223" t="s">
        <v>727</v>
      </c>
      <c r="H250" s="303"/>
      <c r="I250" s="225"/>
      <c r="J250" s="226">
        <f>ROUND(I250*H250,2)</f>
        <v>0</v>
      </c>
      <c r="K250" s="222" t="s">
        <v>193</v>
      </c>
      <c r="L250" s="45"/>
      <c r="M250" s="233" t="s">
        <v>1</v>
      </c>
      <c r="N250" s="234" t="s">
        <v>39</v>
      </c>
      <c r="O250" s="235"/>
      <c r="P250" s="236">
        <f>O250*H250</f>
        <v>0</v>
      </c>
      <c r="Q250" s="236">
        <v>0</v>
      </c>
      <c r="R250" s="236">
        <f>Q250*H250</f>
        <v>0</v>
      </c>
      <c r="S250" s="236">
        <v>0</v>
      </c>
      <c r="T250" s="237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1" t="s">
        <v>312</v>
      </c>
      <c r="AT250" s="231" t="s">
        <v>135</v>
      </c>
      <c r="AU250" s="231" t="s">
        <v>83</v>
      </c>
      <c r="AY250" s="18" t="s">
        <v>134</v>
      </c>
      <c r="BE250" s="232">
        <f>IF(N250="základní",J250,0)</f>
        <v>0</v>
      </c>
      <c r="BF250" s="232">
        <f>IF(N250="snížená",J250,0)</f>
        <v>0</v>
      </c>
      <c r="BG250" s="232">
        <f>IF(N250="zákl. přenesená",J250,0)</f>
        <v>0</v>
      </c>
      <c r="BH250" s="232">
        <f>IF(N250="sníž. přenesená",J250,0)</f>
        <v>0</v>
      </c>
      <c r="BI250" s="232">
        <f>IF(N250="nulová",J250,0)</f>
        <v>0</v>
      </c>
      <c r="BJ250" s="18" t="s">
        <v>81</v>
      </c>
      <c r="BK250" s="232">
        <f>ROUND(I250*H250,2)</f>
        <v>0</v>
      </c>
      <c r="BL250" s="18" t="s">
        <v>312</v>
      </c>
      <c r="BM250" s="231" t="s">
        <v>728</v>
      </c>
    </row>
    <row r="251" s="2" customFormat="1" ht="6.96" customHeight="1">
      <c r="A251" s="39"/>
      <c r="B251" s="67"/>
      <c r="C251" s="68"/>
      <c r="D251" s="68"/>
      <c r="E251" s="68"/>
      <c r="F251" s="68"/>
      <c r="G251" s="68"/>
      <c r="H251" s="68"/>
      <c r="I251" s="68"/>
      <c r="J251" s="68"/>
      <c r="K251" s="68"/>
      <c r="L251" s="45"/>
      <c r="M251" s="39"/>
      <c r="O251" s="39"/>
      <c r="P251" s="39"/>
      <c r="Q251" s="39"/>
      <c r="R251" s="39"/>
      <c r="S251" s="39"/>
      <c r="T251" s="39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</row>
  </sheetData>
  <sheetProtection sheet="1" autoFilter="0" formatColumns="0" formatRows="0" objects="1" scenarios="1" spinCount="100000" saltValue="ieAbDGMbReSIi80BKTqm+iHKGiqV9ZTbsaOajvGWd0AnhpP18fvPoWUbmmYHWuC+6m4SE3dY/Ye58r6E1wNg/g==" hashValue="grBOBF8V1YKqs8M+jF1jGDPe+GUuxNDOE2Go2UHMuwKEOOZZ2XY5xklU8ui/Xx2U53Ree2b+r47zGQJIBWN5Og==" algorithmName="SHA-512" password="CC35"/>
  <autoFilter ref="C125:K250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NB</dc:creator>
  <cp:lastModifiedBy>NB</cp:lastModifiedBy>
  <dcterms:created xsi:type="dcterms:W3CDTF">2024-08-30T11:55:16Z</dcterms:created>
  <dcterms:modified xsi:type="dcterms:W3CDTF">2024-08-30T11:55:21Z</dcterms:modified>
</cp:coreProperties>
</file>