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P:\Zakázky\Zakázky 2024\HK zakázky\40 Údržba HOZ Dobruška C2\Výzva\"/>
    </mc:Choice>
  </mc:AlternateContent>
  <xr:revisionPtr revIDLastSave="0" documentId="13_ncr:1_{FFBA6F1A-CCFD-41BD-B140-774300FC1DA5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kapitulace stavby" sheetId="1" r:id="rId1"/>
    <sheet name="2-2024 - Údržba HOZ Dobruška" sheetId="2" state="hidden" r:id="rId2"/>
    <sheet name="SO 1 - 110_96 Dobruška OI" sheetId="3" r:id="rId3"/>
    <sheet name="SO 2 - 110_340 Voděrady" sheetId="4" r:id="rId4"/>
    <sheet name="Pokyny pro vyplnění" sheetId="5" r:id="rId5"/>
  </sheets>
  <definedNames>
    <definedName name="_xlnm._FilterDatabase" localSheetId="1" hidden="1">'2-2024 - Údržba HOZ Dobruška'!$C$73:$K$75</definedName>
    <definedName name="_xlnm._FilterDatabase" localSheetId="2" hidden="1">'SO 1 - 110_96 Dobruška OI'!$C$80:$K$116</definedName>
    <definedName name="_xlnm._FilterDatabase" localSheetId="3" hidden="1">'SO 2 - 110_340 Voděrady'!$C$82:$K$180</definedName>
    <definedName name="_xlnm.Print_Titles" localSheetId="1">'2-2024 - Údržba HOZ Dobruška'!$73:$73</definedName>
    <definedName name="_xlnm.Print_Titles" localSheetId="0">'Rekapitulace stavby'!$52:$52</definedName>
    <definedName name="_xlnm.Print_Titles" localSheetId="2">'SO 1 - 110_96 Dobruška OI'!$80:$80</definedName>
    <definedName name="_xlnm.Print_Titles" localSheetId="3">'SO 2 - 110_340 Voděrady'!$82:$82</definedName>
    <definedName name="_xlnm.Print_Area" localSheetId="1">'2-2024 - Údržba HOZ Dobruška'!$C$4:$J$37,'2-2024 - Údržba HOZ Dobruška'!$C$43:$J$57,'2-2024 - Údržba HOZ Dobruška'!$C$63:$K$75</definedName>
    <definedName name="_xlnm.Print_Area" localSheetId="4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stavby'!$C$42:$AQ$58</definedName>
    <definedName name="_xlnm.Print_Area" localSheetId="2">'SO 1 - 110_96 Dobruška OI'!$C$4:$J$39,'SO 1 - 110_96 Dobruška OI'!$C$45:$J$62,'SO 1 - 110_96 Dobruška OI'!$C$68:$K$116</definedName>
    <definedName name="_xlnm.Print_Area" localSheetId="3">'SO 2 - 110_340 Voděrady'!$C$4:$J$39,'SO 2 - 110_340 Voděrady'!$C$45:$J$64,'SO 2 - 110_340 Voděrady'!$C$70:$K$180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4" l="1"/>
  <c r="J36" i="4"/>
  <c r="AY57" i="1" s="1"/>
  <c r="J35" i="4"/>
  <c r="AX57" i="1" s="1"/>
  <c r="BI178" i="4"/>
  <c r="BH178" i="4"/>
  <c r="BG178" i="4"/>
  <c r="BF178" i="4"/>
  <c r="T178" i="4"/>
  <c r="T177" i="4" s="1"/>
  <c r="R178" i="4"/>
  <c r="R177" i="4"/>
  <c r="P178" i="4"/>
  <c r="P177" i="4" s="1"/>
  <c r="BI173" i="4"/>
  <c r="BH173" i="4"/>
  <c r="BG173" i="4"/>
  <c r="BF173" i="4"/>
  <c r="T173" i="4"/>
  <c r="R173" i="4"/>
  <c r="P173" i="4"/>
  <c r="BI169" i="4"/>
  <c r="BH169" i="4"/>
  <c r="BG169" i="4"/>
  <c r="BF169" i="4"/>
  <c r="T169" i="4"/>
  <c r="R169" i="4"/>
  <c r="P169" i="4"/>
  <c r="BI165" i="4"/>
  <c r="BH165" i="4"/>
  <c r="BG165" i="4"/>
  <c r="BF165" i="4"/>
  <c r="T165" i="4"/>
  <c r="R165" i="4"/>
  <c r="P165" i="4"/>
  <c r="BI161" i="4"/>
  <c r="BH161" i="4"/>
  <c r="BG161" i="4"/>
  <c r="BF161" i="4"/>
  <c r="T161" i="4"/>
  <c r="R161" i="4"/>
  <c r="P161" i="4"/>
  <c r="BI158" i="4"/>
  <c r="BH158" i="4"/>
  <c r="BG158" i="4"/>
  <c r="BF158" i="4"/>
  <c r="T158" i="4"/>
  <c r="R158" i="4"/>
  <c r="P158" i="4"/>
  <c r="BI155" i="4"/>
  <c r="BH155" i="4"/>
  <c r="BG155" i="4"/>
  <c r="BF155" i="4"/>
  <c r="T155" i="4"/>
  <c r="R155" i="4"/>
  <c r="P155" i="4"/>
  <c r="BI152" i="4"/>
  <c r="BH152" i="4"/>
  <c r="BG152" i="4"/>
  <c r="BF152" i="4"/>
  <c r="T152" i="4"/>
  <c r="R152" i="4"/>
  <c r="P152" i="4"/>
  <c r="BI150" i="4"/>
  <c r="BH150" i="4"/>
  <c r="BG150" i="4"/>
  <c r="BF150" i="4"/>
  <c r="T150" i="4"/>
  <c r="R150" i="4"/>
  <c r="P150" i="4"/>
  <c r="BI148" i="4"/>
  <c r="BH148" i="4"/>
  <c r="BG148" i="4"/>
  <c r="BF148" i="4"/>
  <c r="T148" i="4"/>
  <c r="R148" i="4"/>
  <c r="P148" i="4"/>
  <c r="BI146" i="4"/>
  <c r="BH146" i="4"/>
  <c r="BG146" i="4"/>
  <c r="BF146" i="4"/>
  <c r="T146" i="4"/>
  <c r="R146" i="4"/>
  <c r="P146" i="4"/>
  <c r="BI144" i="4"/>
  <c r="BH144" i="4"/>
  <c r="BG144" i="4"/>
  <c r="BF144" i="4"/>
  <c r="T144" i="4"/>
  <c r="R144" i="4"/>
  <c r="P144" i="4"/>
  <c r="BI142" i="4"/>
  <c r="BH142" i="4"/>
  <c r="BG142" i="4"/>
  <c r="BF142" i="4"/>
  <c r="T142" i="4"/>
  <c r="R142" i="4"/>
  <c r="P142" i="4"/>
  <c r="BI138" i="4"/>
  <c r="BH138" i="4"/>
  <c r="BG138" i="4"/>
  <c r="BF138" i="4"/>
  <c r="T138" i="4"/>
  <c r="R138" i="4"/>
  <c r="P138" i="4"/>
  <c r="BI134" i="4"/>
  <c r="BH134" i="4"/>
  <c r="BG134" i="4"/>
  <c r="BF134" i="4"/>
  <c r="T134" i="4"/>
  <c r="R134" i="4"/>
  <c r="P134" i="4"/>
  <c r="BI131" i="4"/>
  <c r="BH131" i="4"/>
  <c r="BG131" i="4"/>
  <c r="BF131" i="4"/>
  <c r="T131" i="4"/>
  <c r="R131" i="4"/>
  <c r="P131" i="4"/>
  <c r="BI127" i="4"/>
  <c r="BH127" i="4"/>
  <c r="BG127" i="4"/>
  <c r="BF127" i="4"/>
  <c r="T127" i="4"/>
  <c r="R127" i="4"/>
  <c r="P127" i="4"/>
  <c r="BI124" i="4"/>
  <c r="BH124" i="4"/>
  <c r="BG124" i="4"/>
  <c r="BF124" i="4"/>
  <c r="T124" i="4"/>
  <c r="R124" i="4"/>
  <c r="P124" i="4"/>
  <c r="BI121" i="4"/>
  <c r="BH121" i="4"/>
  <c r="BG121" i="4"/>
  <c r="BF121" i="4"/>
  <c r="T121" i="4"/>
  <c r="R121" i="4"/>
  <c r="P121" i="4"/>
  <c r="BI117" i="4"/>
  <c r="BH117" i="4"/>
  <c r="BG117" i="4"/>
  <c r="BF117" i="4"/>
  <c r="T117" i="4"/>
  <c r="R117" i="4"/>
  <c r="P117" i="4"/>
  <c r="BI113" i="4"/>
  <c r="BH113" i="4"/>
  <c r="BG113" i="4"/>
  <c r="BF113" i="4"/>
  <c r="T113" i="4"/>
  <c r="R113" i="4"/>
  <c r="P113" i="4"/>
  <c r="BI109" i="4"/>
  <c r="BH109" i="4"/>
  <c r="BG109" i="4"/>
  <c r="BF109" i="4"/>
  <c r="T109" i="4"/>
  <c r="R109" i="4"/>
  <c r="P109" i="4"/>
  <c r="BI106" i="4"/>
  <c r="BH106" i="4"/>
  <c r="BG106" i="4"/>
  <c r="BF106" i="4"/>
  <c r="T106" i="4"/>
  <c r="R106" i="4"/>
  <c r="P106" i="4"/>
  <c r="BI103" i="4"/>
  <c r="BH103" i="4"/>
  <c r="BG103" i="4"/>
  <c r="BF103" i="4"/>
  <c r="T103" i="4"/>
  <c r="R103" i="4"/>
  <c r="P103" i="4"/>
  <c r="BI100" i="4"/>
  <c r="BH100" i="4"/>
  <c r="BG100" i="4"/>
  <c r="BF100" i="4"/>
  <c r="T100" i="4"/>
  <c r="R100" i="4"/>
  <c r="P100" i="4"/>
  <c r="BI97" i="4"/>
  <c r="BH97" i="4"/>
  <c r="BG97" i="4"/>
  <c r="BF97" i="4"/>
  <c r="T97" i="4"/>
  <c r="R97" i="4"/>
  <c r="P97" i="4"/>
  <c r="BI94" i="4"/>
  <c r="BH94" i="4"/>
  <c r="BG94" i="4"/>
  <c r="BF94" i="4"/>
  <c r="T94" i="4"/>
  <c r="R94" i="4"/>
  <c r="P94" i="4"/>
  <c r="BI90" i="4"/>
  <c r="BH90" i="4"/>
  <c r="BG90" i="4"/>
  <c r="BF90" i="4"/>
  <c r="T90" i="4"/>
  <c r="R90" i="4"/>
  <c r="P90" i="4"/>
  <c r="BI86" i="4"/>
  <c r="BH86" i="4"/>
  <c r="BG86" i="4"/>
  <c r="BF86" i="4"/>
  <c r="T86" i="4"/>
  <c r="R86" i="4"/>
  <c r="P86" i="4"/>
  <c r="F79" i="4"/>
  <c r="F77" i="4"/>
  <c r="E75" i="4"/>
  <c r="F54" i="4"/>
  <c r="F52" i="4"/>
  <c r="E50" i="4"/>
  <c r="J24" i="4"/>
  <c r="E24" i="4"/>
  <c r="J80" i="4" s="1"/>
  <c r="J23" i="4"/>
  <c r="J21" i="4"/>
  <c r="E21" i="4"/>
  <c r="J54" i="4"/>
  <c r="J20" i="4"/>
  <c r="J18" i="4"/>
  <c r="E18" i="4"/>
  <c r="F80" i="4" s="1"/>
  <c r="J17" i="4"/>
  <c r="J12" i="4"/>
  <c r="J77" i="4" s="1"/>
  <c r="E7" i="4"/>
  <c r="E73" i="4"/>
  <c r="J37" i="3"/>
  <c r="J36" i="3"/>
  <c r="AY56" i="1"/>
  <c r="J35" i="3"/>
  <c r="AX56" i="1"/>
  <c r="BI115" i="3"/>
  <c r="BH115" i="3"/>
  <c r="BG115" i="3"/>
  <c r="BF115" i="3"/>
  <c r="T115" i="3"/>
  <c r="R115" i="3"/>
  <c r="P115" i="3"/>
  <c r="BI113" i="3"/>
  <c r="BH113" i="3"/>
  <c r="BG113" i="3"/>
  <c r="BF113" i="3"/>
  <c r="T113" i="3"/>
  <c r="R113" i="3"/>
  <c r="P113" i="3"/>
  <c r="BI110" i="3"/>
  <c r="BH110" i="3"/>
  <c r="BG110" i="3"/>
  <c r="F35" i="3" s="1"/>
  <c r="BF110" i="3"/>
  <c r="T110" i="3"/>
  <c r="R110" i="3"/>
  <c r="P110" i="3"/>
  <c r="BI107" i="3"/>
  <c r="BH107" i="3"/>
  <c r="BG107" i="3"/>
  <c r="BF107" i="3"/>
  <c r="T107" i="3"/>
  <c r="R107" i="3"/>
  <c r="P107" i="3"/>
  <c r="BI103" i="3"/>
  <c r="F37" i="3" s="1"/>
  <c r="BH103" i="3"/>
  <c r="BG103" i="3"/>
  <c r="BF103" i="3"/>
  <c r="T103" i="3"/>
  <c r="R103" i="3"/>
  <c r="P103" i="3"/>
  <c r="BI99" i="3"/>
  <c r="BH99" i="3"/>
  <c r="BG99" i="3"/>
  <c r="BF99" i="3"/>
  <c r="T99" i="3"/>
  <c r="R99" i="3"/>
  <c r="P99" i="3"/>
  <c r="BI92" i="3"/>
  <c r="BH92" i="3"/>
  <c r="BG92" i="3"/>
  <c r="BF92" i="3"/>
  <c r="T92" i="3"/>
  <c r="R92" i="3"/>
  <c r="P92" i="3"/>
  <c r="BI88" i="3"/>
  <c r="BH88" i="3"/>
  <c r="BG88" i="3"/>
  <c r="BF88" i="3"/>
  <c r="J34" i="3" s="1"/>
  <c r="T88" i="3"/>
  <c r="R88" i="3"/>
  <c r="P88" i="3"/>
  <c r="BI84" i="3"/>
  <c r="BH84" i="3"/>
  <c r="F36" i="3" s="1"/>
  <c r="BG84" i="3"/>
  <c r="BF84" i="3"/>
  <c r="T84" i="3"/>
  <c r="R84" i="3"/>
  <c r="P84" i="3"/>
  <c r="F77" i="3"/>
  <c r="F75" i="3"/>
  <c r="E73" i="3"/>
  <c r="F54" i="3"/>
  <c r="F52" i="3"/>
  <c r="E50" i="3"/>
  <c r="J24" i="3"/>
  <c r="E24" i="3"/>
  <c r="J78" i="3"/>
  <c r="J23" i="3"/>
  <c r="J21" i="3"/>
  <c r="E21" i="3"/>
  <c r="J77" i="3" s="1"/>
  <c r="J20" i="3"/>
  <c r="J18" i="3"/>
  <c r="E18" i="3"/>
  <c r="F55" i="3" s="1"/>
  <c r="J17" i="3"/>
  <c r="J12" i="3"/>
  <c r="J75" i="3" s="1"/>
  <c r="E7" i="3"/>
  <c r="E48" i="3" s="1"/>
  <c r="J75" i="2"/>
  <c r="T74" i="2"/>
  <c r="R74" i="2"/>
  <c r="P74" i="2"/>
  <c r="AU55" i="1" s="1"/>
  <c r="BK74" i="2"/>
  <c r="J74" i="2" s="1"/>
  <c r="J28" i="2" s="1"/>
  <c r="J35" i="2"/>
  <c r="J34" i="2"/>
  <c r="AY55" i="1" s="1"/>
  <c r="J33" i="2"/>
  <c r="AX55" i="1" s="1"/>
  <c r="J56" i="2"/>
  <c r="F70" i="2"/>
  <c r="F68" i="2"/>
  <c r="E66" i="2"/>
  <c r="F50" i="2"/>
  <c r="F48" i="2"/>
  <c r="E46" i="2"/>
  <c r="J22" i="2"/>
  <c r="E22" i="2"/>
  <c r="J71" i="2" s="1"/>
  <c r="J21" i="2"/>
  <c r="J19" i="2"/>
  <c r="E19" i="2"/>
  <c r="J50" i="2"/>
  <c r="J18" i="2"/>
  <c r="J16" i="2"/>
  <c r="E16" i="2"/>
  <c r="F51" i="2"/>
  <c r="J15" i="2"/>
  <c r="J10" i="2"/>
  <c r="J48" i="2" s="1"/>
  <c r="L50" i="1"/>
  <c r="AM50" i="1"/>
  <c r="AM49" i="1"/>
  <c r="L49" i="1"/>
  <c r="AM47" i="1"/>
  <c r="L47" i="1"/>
  <c r="L45" i="1"/>
  <c r="L44" i="1"/>
  <c r="J97" i="4"/>
  <c r="J127" i="4"/>
  <c r="BK131" i="4"/>
  <c r="J173" i="4"/>
  <c r="BK99" i="3"/>
  <c r="BK97" i="4"/>
  <c r="BK142" i="4"/>
  <c r="J31" i="2"/>
  <c r="BK90" i="4"/>
  <c r="BK103" i="3"/>
  <c r="J124" i="4"/>
  <c r="F32" i="2"/>
  <c r="J146" i="4"/>
  <c r="AS54" i="1"/>
  <c r="BK146" i="4"/>
  <c r="BK152" i="4"/>
  <c r="BK127" i="4"/>
  <c r="BK165" i="4"/>
  <c r="BK117" i="4"/>
  <c r="J90" i="4"/>
  <c r="BK84" i="3"/>
  <c r="BK107" i="3"/>
  <c r="BK88" i="3"/>
  <c r="BK94" i="4"/>
  <c r="J113" i="3"/>
  <c r="BK178" i="4"/>
  <c r="J134" i="4"/>
  <c r="F33" i="2"/>
  <c r="J99" i="3"/>
  <c r="F31" i="2"/>
  <c r="BK113" i="3"/>
  <c r="J165" i="4"/>
  <c r="J138" i="4"/>
  <c r="J86" i="4"/>
  <c r="J158" i="4"/>
  <c r="BK113" i="4"/>
  <c r="J94" i="4"/>
  <c r="J107" i="3"/>
  <c r="BK150" i="4"/>
  <c r="J131" i="4"/>
  <c r="BK138" i="4"/>
  <c r="J110" i="3"/>
  <c r="J178" i="4"/>
  <c r="BK169" i="4"/>
  <c r="J115" i="3"/>
  <c r="BK155" i="4"/>
  <c r="J155" i="4"/>
  <c r="BK115" i="3"/>
  <c r="J152" i="4"/>
  <c r="BK124" i="4"/>
  <c r="J92" i="3"/>
  <c r="BK161" i="4"/>
  <c r="BK144" i="4"/>
  <c r="BK86" i="4"/>
  <c r="J103" i="4"/>
  <c r="J144" i="4"/>
  <c r="BK103" i="4"/>
  <c r="J161" i="4"/>
  <c r="J150" i="4"/>
  <c r="BK134" i="4"/>
  <c r="J103" i="3"/>
  <c r="J100" i="4"/>
  <c r="J148" i="4"/>
  <c r="J121" i="4"/>
  <c r="J117" i="4"/>
  <c r="J109" i="4"/>
  <c r="J169" i="4"/>
  <c r="J106" i="4"/>
  <c r="BK121" i="4"/>
  <c r="F35" i="2"/>
  <c r="J113" i="4"/>
  <c r="BK173" i="4"/>
  <c r="F34" i="2"/>
  <c r="BK148" i="4"/>
  <c r="J84" i="3"/>
  <c r="BK158" i="4"/>
  <c r="BK110" i="3"/>
  <c r="BK92" i="3"/>
  <c r="BK109" i="4"/>
  <c r="J32" i="2"/>
  <c r="BK106" i="4"/>
  <c r="J142" i="4"/>
  <c r="J88" i="3"/>
  <c r="BK100" i="4"/>
  <c r="F34" i="3" l="1"/>
  <c r="P83" i="3"/>
  <c r="P82" i="3" s="1"/>
  <c r="P81" i="3" s="1"/>
  <c r="AU56" i="1" s="1"/>
  <c r="R85" i="4"/>
  <c r="P85" i="4"/>
  <c r="BK83" i="3"/>
  <c r="J83" i="3"/>
  <c r="J61" i="3" s="1"/>
  <c r="BK85" i="4"/>
  <c r="BK84" i="4"/>
  <c r="J84" i="4" s="1"/>
  <c r="J60" i="4" s="1"/>
  <c r="P160" i="4"/>
  <c r="T85" i="4"/>
  <c r="T84" i="4" s="1"/>
  <c r="T83" i="4" s="1"/>
  <c r="R160" i="4"/>
  <c r="R83" i="3"/>
  <c r="R82" i="3"/>
  <c r="R81" i="3" s="1"/>
  <c r="BK160" i="4"/>
  <c r="J160" i="4"/>
  <c r="J62" i="4" s="1"/>
  <c r="T83" i="3"/>
  <c r="T82" i="3"/>
  <c r="T81" i="3"/>
  <c r="T160" i="4"/>
  <c r="BK177" i="4"/>
  <c r="J177" i="4"/>
  <c r="J63" i="4" s="1"/>
  <c r="E48" i="4"/>
  <c r="J79" i="4"/>
  <c r="BE106" i="4"/>
  <c r="BE161" i="4"/>
  <c r="BE169" i="4"/>
  <c r="BE178" i="4"/>
  <c r="BE109" i="4"/>
  <c r="BE144" i="4"/>
  <c r="BE146" i="4"/>
  <c r="BE158" i="4"/>
  <c r="BE165" i="4"/>
  <c r="J52" i="4"/>
  <c r="J55" i="4"/>
  <c r="BE97" i="4"/>
  <c r="BE100" i="4"/>
  <c r="BE150" i="4"/>
  <c r="BK82" i="3"/>
  <c r="BK81" i="3"/>
  <c r="J81" i="3" s="1"/>
  <c r="J59" i="3" s="1"/>
  <c r="F55" i="4"/>
  <c r="BE94" i="4"/>
  <c r="BE117" i="4"/>
  <c r="BE90" i="4"/>
  <c r="BE127" i="4"/>
  <c r="BE134" i="4"/>
  <c r="BE138" i="4"/>
  <c r="BE142" i="4"/>
  <c r="BE121" i="4"/>
  <c r="BE131" i="4"/>
  <c r="BE155" i="4"/>
  <c r="BE86" i="4"/>
  <c r="BE103" i="4"/>
  <c r="BE113" i="4"/>
  <c r="BE124" i="4"/>
  <c r="BE148" i="4"/>
  <c r="BE152" i="4"/>
  <c r="BE173" i="4"/>
  <c r="J55" i="2"/>
  <c r="J52" i="3"/>
  <c r="E71" i="3"/>
  <c r="F78" i="3"/>
  <c r="BE84" i="3"/>
  <c r="BE92" i="3"/>
  <c r="BE99" i="3"/>
  <c r="BE103" i="3"/>
  <c r="BE115" i="3"/>
  <c r="J55" i="3"/>
  <c r="BE88" i="3"/>
  <c r="BE107" i="3"/>
  <c r="BE113" i="3"/>
  <c r="J54" i="3"/>
  <c r="BE110" i="3"/>
  <c r="BC56" i="1"/>
  <c r="AW56" i="1"/>
  <c r="BA56" i="1"/>
  <c r="BB56" i="1"/>
  <c r="BD56" i="1"/>
  <c r="J37" i="2"/>
  <c r="F71" i="2"/>
  <c r="BC55" i="1"/>
  <c r="BC54" i="1" s="1"/>
  <c r="AY54" i="1" s="1"/>
  <c r="J68" i="2"/>
  <c r="J70" i="2"/>
  <c r="AW55" i="1"/>
  <c r="AV55" i="1"/>
  <c r="BA55" i="1"/>
  <c r="J51" i="2"/>
  <c r="AZ55" i="1"/>
  <c r="AG55" i="1"/>
  <c r="BB55" i="1"/>
  <c r="BD55" i="1"/>
  <c r="BD54" i="1" s="1"/>
  <c r="W33" i="1" s="1"/>
  <c r="F37" i="4"/>
  <c r="BD57" i="1" s="1"/>
  <c r="F35" i="4"/>
  <c r="BB57" i="1" s="1"/>
  <c r="BB54" i="1" s="1"/>
  <c r="W31" i="1" s="1"/>
  <c r="F36" i="4"/>
  <c r="BC57" i="1" s="1"/>
  <c r="J34" i="4"/>
  <c r="AW57" i="1" s="1"/>
  <c r="F34" i="4"/>
  <c r="BA57" i="1" s="1"/>
  <c r="BA54" i="1" l="1"/>
  <c r="AW54" i="1" s="1"/>
  <c r="AK30" i="1" s="1"/>
  <c r="P84" i="4"/>
  <c r="P83" i="4"/>
  <c r="AU57" i="1" s="1"/>
  <c r="AU54" i="1" s="1"/>
  <c r="R84" i="4"/>
  <c r="R83" i="4"/>
  <c r="J85" i="4"/>
  <c r="J61" i="4" s="1"/>
  <c r="BK83" i="4"/>
  <c r="J83" i="4"/>
  <c r="J30" i="4" s="1"/>
  <c r="AG57" i="1" s="1"/>
  <c r="AN57" i="1" s="1"/>
  <c r="J82" i="3"/>
  <c r="J60" i="3"/>
  <c r="F33" i="3"/>
  <c r="AZ56" i="1" s="1"/>
  <c r="J30" i="3"/>
  <c r="AG56" i="1" s="1"/>
  <c r="AT55" i="1"/>
  <c r="J33" i="4"/>
  <c r="AV57" i="1"/>
  <c r="AT57" i="1"/>
  <c r="W30" i="1"/>
  <c r="F33" i="4"/>
  <c r="AZ57" i="1" s="1"/>
  <c r="J33" i="3"/>
  <c r="AV56" i="1"/>
  <c r="AT56" i="1"/>
  <c r="AX54" i="1"/>
  <c r="W32" i="1"/>
  <c r="J59" i="4" l="1"/>
  <c r="AN56" i="1"/>
  <c r="J39" i="4"/>
  <c r="J39" i="3"/>
  <c r="AN55" i="1"/>
  <c r="AG54" i="1"/>
  <c r="AK26" i="1" s="1"/>
  <c r="AZ54" i="1"/>
  <c r="AV54" i="1"/>
  <c r="AK29" i="1" s="1"/>
  <c r="AK35" i="1" l="1"/>
  <c r="AT54" i="1"/>
  <c r="W29" i="1"/>
  <c r="AN54" i="1" l="1"/>
</calcChain>
</file>

<file path=xl/sharedStrings.xml><?xml version="1.0" encoding="utf-8"?>
<sst xmlns="http://schemas.openxmlformats.org/spreadsheetml/2006/main" count="2042" uniqueCount="523">
  <si>
    <t>Export Komplet</t>
  </si>
  <si>
    <t>VZ</t>
  </si>
  <si>
    <t>2.0</t>
  </si>
  <si>
    <t>ZAMOK</t>
  </si>
  <si>
    <t>False</t>
  </si>
  <si>
    <t>{71fe9297-3404-490f-b1d6-ca850539d107}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</si>
  <si>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</si>
  <si>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</si>
  <si>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</si>
  <si>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</si>
  <si>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</si>
  <si>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</si>
  <si>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</si>
  <si>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</si>
  <si>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2/2024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</si>
  <si>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</si>
  <si>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</si>
  <si>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Údržba HOZ Dobruška</t>
  </si>
  <si>
    <t>KSO:</t>
  </si>
  <si>
    <t/>
  </si>
  <si>
    <t>CC-CZ:</t>
  </si>
  <si>
    <t>Místo:</t>
  </si>
  <si>
    <t>Dobruška, Voděrady u Rychnova nad Kněžnou</t>
  </si>
  <si>
    <t>Datum:</t>
  </si>
  <si>
    <t>Zadavatel:</t>
  </si>
  <si>
    <t>IČ:</t>
  </si>
  <si>
    <t>SPU OVHS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</si>
  <si>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</si>
  <si>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</si>
  <si>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</si>
  <si>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</si>
  <si>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</si>
  <si>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</si>
  <si>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</si>
  <si>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</si>
  <si>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</si>
  <si>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</si>
  <si>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</si>
  <si>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</si>
  <si>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</si>
  <si>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</si>
  <si>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</si>
  <si>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</si>
  <si>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</si>
  <si>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</si>
  <si>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</si>
  <si>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</si>
  <si>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</si>
  <si>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</si>
  <si>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</si>
  <si>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</si>
  <si>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</si>
  <si>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</si>
  <si>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</si>
  <si>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</si>
  <si>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</si>
  <si>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</si>
  <si>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</si>
  <si>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</si>
  <si>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</si>
  <si>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</si>
  <si>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</si>
  <si>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</si>
  <si>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</si>
  <si>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</si>
  <si>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</si>
  <si>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</si>
  <si>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</si>
  <si>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</si>
  <si>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</si>
  <si>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</si>
  <si>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</si>
  <si>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</si>
  <si>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</si>
  <si>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</si>
  <si>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</si>
  <si>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</si>
  <si>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SO 1</t>
  </si>
  <si>
    <t>110_96 Dobruška OI</t>
  </si>
  <si>
    <t>{225f3f63-65b3-4eaf-a412-c295e87e651b}</t>
  </si>
  <si>
    <t>2</t>
  </si>
  <si>
    <t>SO 2</t>
  </si>
  <si>
    <t>110_340 Voděrady</t>
  </si>
  <si>
    <t>{3238d90b-a80b-41c0-9c28-aac100af1c5e}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</si>
  <si>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</si>
  <si>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</si>
  <si>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</si>
  <si>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</si>
  <si>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</si>
  <si>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</si>
  <si>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</si>
  <si>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</si>
  <si>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</si>
  <si>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</si>
  <si>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</si>
  <si>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</si>
  <si>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</si>
  <si>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</si>
  <si>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</si>
  <si>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</si>
  <si>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</si>
  <si>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</si>
  <si>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Dodavatel</t>
  </si>
  <si>
    <t>Náklady soupisu celkem</t>
  </si>
  <si>
    <t>HSV</t>
  </si>
  <si>
    <t>Práce a dodávky HSV</t>
  </si>
  <si>
    <t>ROZPOCET</t>
  </si>
  <si>
    <t>Objekt:</t>
  </si>
  <si>
    <t>SO 1 - 110_96 Dobruška OI</t>
  </si>
  <si>
    <t>Dobruška</t>
  </si>
  <si>
    <t xml:space="preserve">    1 - Zemní práce</t>
  </si>
  <si>
    <t>Zemní práce</t>
  </si>
  <si>
    <t>10</t>
  </si>
  <si>
    <t>K</t>
  </si>
  <si>
    <t>111103312</t>
  </si>
  <si>
    <t>Kosení po vegetačním období divokého porostu středně hustého</t>
  </si>
  <si>
    <t>ha</t>
  </si>
  <si>
    <t>CS ÚRS 2024 02</t>
  </si>
  <si>
    <t>4</t>
  </si>
  <si>
    <t>-194393350</t>
  </si>
  <si>
    <t>PP</t>
  </si>
  <si>
    <t>Kosení travin a vodních rostlin po vegetačním období divokého porostu středně hustého</t>
  </si>
  <si>
    <t>Online PSC</t>
  </si>
  <si>
    <t>https://podminky.urs.cz/item/CS_URS_2024_02/111103312</t>
  </si>
  <si>
    <t>VV</t>
  </si>
  <si>
    <t>98*0,2*6,5/10000</t>
  </si>
  <si>
    <t>11</t>
  </si>
  <si>
    <t>111103322</t>
  </si>
  <si>
    <t>Kosení po vegetačním období vodního rostlinstva na břehu středně hustého</t>
  </si>
  <si>
    <t>1567098961</t>
  </si>
  <si>
    <t>Kosení travin a vodních rostlin po vegetačním období vodního rostlinstva na břehu středně hustého</t>
  </si>
  <si>
    <t>https://podminky.urs.cz/item/CS_URS_2024_02/111103322</t>
  </si>
  <si>
    <t>98*0,8*6,5/10000</t>
  </si>
  <si>
    <t>3</t>
  </si>
  <si>
    <t>125703301</t>
  </si>
  <si>
    <t>Čištění melioračních kanálů od naplavenin tl do 250 mm dno nezpevněné</t>
  </si>
  <si>
    <t>m3</t>
  </si>
  <si>
    <t>-814273766</t>
  </si>
  <si>
    <t>Čištění melioračních kanálů s úpravou svahu do výšky naplavené vrstvy tloušťky naplavené vrstvy do 250 mm, se dnem nezpevněným</t>
  </si>
  <si>
    <t>https://podminky.urs.cz/item/CS_URS_2024_02/125703301</t>
  </si>
  <si>
    <t>(0,7+0,7)/2*(98-60)</t>
  </si>
  <si>
    <t>(0,7+0,7)/2*(60-30)</t>
  </si>
  <si>
    <t>(0,7+0,6)/2*30</t>
  </si>
  <si>
    <t>Součet</t>
  </si>
  <si>
    <t>185803106</t>
  </si>
  <si>
    <t>Shrabání pokoseného divokého porostu s odvozem do 20 km</t>
  </si>
  <si>
    <t>-689341454</t>
  </si>
  <si>
    <t>Shrabání pokoseného porostu a organických naplavenin s odvozem do 20 km divokého porostu</t>
  </si>
  <si>
    <t>https://podminky.urs.cz/item/CS_URS_2024_02/185803106</t>
  </si>
  <si>
    <t>0,013</t>
  </si>
  <si>
    <t>5</t>
  </si>
  <si>
    <t>185803107</t>
  </si>
  <si>
    <t>Shrabání pokoseného vodního rostlinstva z břehu i z vody s odvozem do 20 km</t>
  </si>
  <si>
    <t>-650152035</t>
  </si>
  <si>
    <t>Shrabání pokoseného porostu a organických naplavenin s odvozem do 20 km vodního rostlinstva z břehu i z vody</t>
  </si>
  <si>
    <t>https://podminky.urs.cz/item/CS_URS_2024_02/185803107</t>
  </si>
  <si>
    <t>0,051</t>
  </si>
  <si>
    <t>6</t>
  </si>
  <si>
    <t>R-032</t>
  </si>
  <si>
    <t xml:space="preserve">Ekologická likvidace divokého porostu - v souladu se zákonem  o odpadech č. 541/2020 Sb.v platném znění     </t>
  </si>
  <si>
    <t>1372630431</t>
  </si>
  <si>
    <t xml:space="preserve">Ekologická likvidace divokého porostu - v souladu se zákonem o odpadech č. 541/2020 Sb.v platném znění </t>
  </si>
  <si>
    <t>7</t>
  </si>
  <si>
    <t>R-033</t>
  </si>
  <si>
    <t xml:space="preserve">Ekologická likvidace vodního porostu - v souladu se zákonem  o odpadech č. 541/2020 Sb.v platném znění    </t>
  </si>
  <si>
    <t>-374280172</t>
  </si>
  <si>
    <t xml:space="preserve">Ekologická likvidace vodního porostu - v souladu se zákonem o odpadech č. 541/2020 Sb.v platném znění </t>
  </si>
  <si>
    <t>8</t>
  </si>
  <si>
    <t>R-037</t>
  </si>
  <si>
    <t>Vytyčení inženýrské sítě, vč. dopravy</t>
  </si>
  <si>
    <t>ks</t>
  </si>
  <si>
    <t>883503193</t>
  </si>
  <si>
    <t>9</t>
  </si>
  <si>
    <t>R-061</t>
  </si>
  <si>
    <t xml:space="preserve">Uložení vytěženého sedimentu na ZPF nebo na ostatní plochu v souladu se zákonem o odpadech č. 541/2020 Sb., v platném znění a zákonem č. 334/1992 Sb., v platném znění   </t>
  </si>
  <si>
    <t>1413820797</t>
  </si>
  <si>
    <t xml:space="preserve">Uložení vytěženého sedimentu na ZPF nebo na ostatní plochu v souladu se zákonem o odpadech č. 541/2020 Sb., v platném znění a zákonem č. 334/1992 Sb., v platném znění </t>
  </si>
  <si>
    <t>SO 2 - 110_340 Voděrady</t>
  </si>
  <si>
    <t>Voděrady u Rychnova nad Kněžnou</t>
  </si>
  <si>
    <t xml:space="preserve">    4 - Vodorovné konstrukce</t>
  </si>
  <si>
    <t xml:space="preserve">    998 - Přesun hmot</t>
  </si>
  <si>
    <t>39</t>
  </si>
  <si>
    <t>1067288524</t>
  </si>
  <si>
    <t>70*0,3*10/10000</t>
  </si>
  <si>
    <t>40</t>
  </si>
  <si>
    <t>-1625123450</t>
  </si>
  <si>
    <t>70*0,7*10/10000</t>
  </si>
  <si>
    <t>111203201</t>
  </si>
  <si>
    <t>Odstranění křovin a stromů s ponecháním kořenů z plochy do 1000 m2</t>
  </si>
  <si>
    <t>m2</t>
  </si>
  <si>
    <t>-1128286728</t>
  </si>
  <si>
    <t>Odstranění křovin a stromů s ponecháním kořenů průměru kmene do 100 mm, při jakémkoliv sklonu terénu mimo LTM, při celkové ploše do 1 000 m2</t>
  </si>
  <si>
    <t>https://podminky.urs.cz/item/CS_URS_2024_02/111203201</t>
  </si>
  <si>
    <t>112101101</t>
  </si>
  <si>
    <t>Odstranění stromů listnatých průměru kmene přes 100 do 300 mm</t>
  </si>
  <si>
    <t>kus</t>
  </si>
  <si>
    <t>359716164</t>
  </si>
  <si>
    <t>Odstranění stromů s odřezáním kmene a s odvětvením listnatých, průměru kmene přes 100 do 300 mm</t>
  </si>
  <si>
    <t>https://podminky.urs.cz/item/CS_URS_2024_02/112101101</t>
  </si>
  <si>
    <t>112101102</t>
  </si>
  <si>
    <t>Odstranění stromů listnatých průměru kmene přes 300 do 500 mm</t>
  </si>
  <si>
    <t>-19934262</t>
  </si>
  <si>
    <t>Odstranění stromů s odřezáním kmene a s odvětvením listnatých, průměru kmene přes 300 do 500 mm</t>
  </si>
  <si>
    <t>https://podminky.urs.cz/item/CS_URS_2024_02/112101102</t>
  </si>
  <si>
    <t>112251101</t>
  </si>
  <si>
    <t>Odstranění pařezů průměru přes 100 do 300 mm</t>
  </si>
  <si>
    <t>-57480949</t>
  </si>
  <si>
    <t>Odstranění pařezů strojně s jejich vykopáním nebo vytrháním průměru přes 100 do 300 mm</t>
  </si>
  <si>
    <t>https://podminky.urs.cz/item/CS_URS_2024_02/112251101</t>
  </si>
  <si>
    <t>32</t>
  </si>
  <si>
    <t>112251107</t>
  </si>
  <si>
    <t>Odstranění pařezů průměru přes 1100 do 1300 mm</t>
  </si>
  <si>
    <t>-817087988</t>
  </si>
  <si>
    <t>Odstranění pařezů strojně s jejich vykopáním nebo vytrháním průměru přes 1100 do 1300 mm</t>
  </si>
  <si>
    <t>https://podminky.urs.cz/item/CS_URS_2024_02/112251107</t>
  </si>
  <si>
    <t>29</t>
  </si>
  <si>
    <t>114203101</t>
  </si>
  <si>
    <t>Rozebrání dlažeb z lomového kamene nebo betonových tvárnic na sucho</t>
  </si>
  <si>
    <t>1248054905</t>
  </si>
  <si>
    <t>Rozebrání dlažeb nebo záhozů s naložením na dopravní prostředek dlažeb z lomového kamene nebo betonových tvárnic na sucho nebo se spárami vyplněnými pískem nebo drnem</t>
  </si>
  <si>
    <t>https://podminky.urs.cz/item/CS_URS_2024_02/114203101</t>
  </si>
  <si>
    <t>1,2*10*0,2</t>
  </si>
  <si>
    <t>30</t>
  </si>
  <si>
    <t>114203201</t>
  </si>
  <si>
    <t>Očištění lomového kamene nebo betonových tvárnic od hlíny nebo písku</t>
  </si>
  <si>
    <t>1529162173</t>
  </si>
  <si>
    <t>Očištění lomového kamene nebo betonových tvárnic získaných při rozebrání dlažeb, záhozů, rovnanin a soustřeďovacích staveb od hlíny nebo písku</t>
  </si>
  <si>
    <t>https://podminky.urs.cz/item/CS_URS_2024_02/114203201</t>
  </si>
  <si>
    <t>23</t>
  </si>
  <si>
    <t>174211101</t>
  </si>
  <si>
    <t>Zásyp jam, šachet rýh nebo kolem objektů sypaninou bez zhutnění ručně</t>
  </si>
  <si>
    <t>-1175639358</t>
  </si>
  <si>
    <t>Zásyp sypaninou z jakékoliv horniny ručně s uložením výkopku ve vrstvách bez zhutnění jam, šachet, rýh nebo kolem objektů v těchto vykopávkách</t>
  </si>
  <si>
    <t>https://podminky.urs.cz/item/CS_URS_2024_02/174211101</t>
  </si>
  <si>
    <t>(1,6*10*0,1)*2</t>
  </si>
  <si>
    <t>14</t>
  </si>
  <si>
    <t>174251201</t>
  </si>
  <si>
    <t>Zásyp jam po pařezech D pařezů do 300 mm strojně</t>
  </si>
  <si>
    <t>844551316</t>
  </si>
  <si>
    <t>Zásyp jam po pařezech strojně výkopkem z horniny získané při dobývání pařezů s hrubým urovnáním povrchu zasypávky průměru pařezu přes 100 do 300 mm</t>
  </si>
  <si>
    <t>https://podminky.urs.cz/item/CS_URS_2024_02/174251201</t>
  </si>
  <si>
    <t>33</t>
  </si>
  <si>
    <t>174251206</t>
  </si>
  <si>
    <t>Zásyp jam po pařezech D pařezů přes 1100 do 1300 mm strojně</t>
  </si>
  <si>
    <t>739129390</t>
  </si>
  <si>
    <t>Zásyp jam po pařezech strojně výkopkem z horniny získané při dobývání pařezů s hrubým urovnáním povrchu zasypávky průměru pařezu přes 1100 do 1300 mm</t>
  </si>
  <si>
    <t>https://podminky.urs.cz/item/CS_URS_2024_02/174251206</t>
  </si>
  <si>
    <t>24</t>
  </si>
  <si>
    <t>181411123</t>
  </si>
  <si>
    <t>Založení lučního trávníku výsevem pl do 1000 m2 ve svahu přes 1:2 do 1:1</t>
  </si>
  <si>
    <t>-1877168221</t>
  </si>
  <si>
    <t>Založení trávníku na půdě předem připravené plochy do 1000 m2 výsevem včetně utažení lučního na svahu přes 1:2 do 1:1</t>
  </si>
  <si>
    <t>https://podminky.urs.cz/item/CS_URS_2024_02/181411123</t>
  </si>
  <si>
    <t>1,6*10*2</t>
  </si>
  <si>
    <t>25</t>
  </si>
  <si>
    <t>M</t>
  </si>
  <si>
    <t>00572474</t>
  </si>
  <si>
    <t>osivo směs travní krajinná-svahová</t>
  </si>
  <si>
    <t>kg</t>
  </si>
  <si>
    <t>-938437159</t>
  </si>
  <si>
    <t>21,3333333333333*0,02 'Přepočtené koeficientem množství</t>
  </si>
  <si>
    <t>20</t>
  </si>
  <si>
    <t>-1269543063</t>
  </si>
  <si>
    <t>0,021</t>
  </si>
  <si>
    <t>35</t>
  </si>
  <si>
    <t>1612820795</t>
  </si>
  <si>
    <t>0,049</t>
  </si>
  <si>
    <t>R-001</t>
  </si>
  <si>
    <t xml:space="preserve">Ekologická likvidace veškeré neupotřeb. dřev. hmoty - z křovin a stromů D kmene do 100 mm - v souladu se zákonem o odpadech č. 541/2020 Sb.v platném znění   </t>
  </si>
  <si>
    <t>-2024491598</t>
  </si>
  <si>
    <t xml:space="preserve">Ekologická likvidace veškeré neupotřeb. dřev. hmoty - z křovin a stromů D kmene do 100 mm - v souladu se zákonem o odpadech č. 541/2020 Sb.v platném znění </t>
  </si>
  <si>
    <t>R-010</t>
  </si>
  <si>
    <t xml:space="preserve">Ekologická likvidace veškeré neupotřeb. dřev. hmoty - větví stromu, bez kmenu - D kmene do 300 mm - v souladu se zákonem o odpadech č. 541/2020 Sb.v platném znění   </t>
  </si>
  <si>
    <t>1755388892</t>
  </si>
  <si>
    <t xml:space="preserve">Ekologická likvidace veškeré neupotřeb. dřev. hmoty - větví stromu, bez kmenu - D kmene do 300 mm - v souladu se zákonem o odpadech č. 541/2020 Sb.v platném znění 
</t>
  </si>
  <si>
    <t>R-011</t>
  </si>
  <si>
    <t xml:space="preserve">Ekologická likvidace veškeré neupotřeb. dřev. hmoty - větví stromu, bez kmenu - D kmene 300-500 mm - v souladu se zákonem o odpadech č. 541/2020 Sb.v platném znění   </t>
  </si>
  <si>
    <t>1840230759</t>
  </si>
  <si>
    <t>Ekologická likvidace veškeré neupotřeb. dřev. hmoty - větví stromu, bez kmenu - D kmene 300-500 mm - v souladu se zákonem o odpadech č. 541/2020 Sb.v platném znění</t>
  </si>
  <si>
    <t>R-018</t>
  </si>
  <si>
    <t xml:space="preserve">Ekologická likvidace pařezu stromu D kmene do 300 mm - v souladu se zákonem o odpadech č. 541/2020 Sb.v platném znění   </t>
  </si>
  <si>
    <t>1448670435</t>
  </si>
  <si>
    <t xml:space="preserve">Ekologická likvidace pařezu stromu D kmene do 300 mm - v souladu se zákonem o odpadech č. 541/2020 Sb.v platném znění 
</t>
  </si>
  <si>
    <t>16</t>
  </si>
  <si>
    <t>R-023</t>
  </si>
  <si>
    <t xml:space="preserve">Ekologická likvidace pařezu stromu D kmene 1100-1300 mm - v souladu se zákonem o odpadech č. 541/2020 Sb.v platném znění   </t>
  </si>
  <si>
    <t>1767955706</t>
  </si>
  <si>
    <t xml:space="preserve">Ekologická likvidace pařezu stromu D kmene 1100-1300 mm - v souladu se zákonem o odpadech č. 541/2020 Sb.v platném znění 
</t>
  </si>
  <si>
    <t>17</t>
  </si>
  <si>
    <t xml:space="preserve">Ekologická likvidace divokého porostu - v souladu se zákonem o odpadech č. 541/2020 Sb. v platném znění  </t>
  </si>
  <si>
    <t>-322867905</t>
  </si>
  <si>
    <t xml:space="preserve">Ekologická likvidace divokého porostu - v souladu se zákonem o odpadech č. 541/2020 Sb. v platném znění 
</t>
  </si>
  <si>
    <t>36</t>
  </si>
  <si>
    <t>Ekologická likvidace vodního porostu - v souladu se zákonem o odpadech č. 541/2020 Sb. v platném znění</t>
  </si>
  <si>
    <t>-1474061414</t>
  </si>
  <si>
    <t xml:space="preserve">Ekologická likvidace vodního porostu - v souladu se zákonem o odpadech č. 541/2020 Sb. v platném znění
</t>
  </si>
  <si>
    <t>38</t>
  </si>
  <si>
    <t>-278102319</t>
  </si>
  <si>
    <t>Vodorovné konstrukce</t>
  </si>
  <si>
    <t>37</t>
  </si>
  <si>
    <t>451571112</t>
  </si>
  <si>
    <t>Lože pod dlažby ze štěrkopísku vrstva tl přes 100 do 150 mm</t>
  </si>
  <si>
    <t>-1005036061</t>
  </si>
  <si>
    <t>Lože pod dlažby ze štěrkopísků, tl. vrstvy přes 100 do 150 mm</t>
  </si>
  <si>
    <t>https://podminky.urs.cz/item/CS_URS_2024_02/451571112</t>
  </si>
  <si>
    <t>1,2*10</t>
  </si>
  <si>
    <t>463212111</t>
  </si>
  <si>
    <t>Rovnanina z lomového kamene upraveného s vyklínováním spár úlomky kamene</t>
  </si>
  <si>
    <t>-683336052</t>
  </si>
  <si>
    <t>Rovnanina z lomového kamene upraveného, tříděného jakékoliv tloušťky rovnaniny s vyklínováním spár a dutin úlomky kamene</t>
  </si>
  <si>
    <t>https://podminky.urs.cz/item/CS_URS_2024_02/463212111</t>
  </si>
  <si>
    <t>(1,8*0,4*10)*2</t>
  </si>
  <si>
    <t>22</t>
  </si>
  <si>
    <t>463212191</t>
  </si>
  <si>
    <t>Příplatek za vypracováni líce rovnaniny</t>
  </si>
  <si>
    <t>1611649100</t>
  </si>
  <si>
    <t>Rovnanina z lomového kamene upraveného, tříděného Příplatek k cenám za vypracování líce</t>
  </si>
  <si>
    <t>https://podminky.urs.cz/item/CS_URS_2024_02/463212191</t>
  </si>
  <si>
    <t>(10*1,6)*2</t>
  </si>
  <si>
    <t>31</t>
  </si>
  <si>
    <t>465511111</t>
  </si>
  <si>
    <t>Dlažba z lomového kamene na sucho bez výplně spár pl do 20 m2 tl 200 mm</t>
  </si>
  <si>
    <t>924324329</t>
  </si>
  <si>
    <t>Dlažba z lomového kamene upraveného vodorovná nebo plocha ve sklonu do 1:2 s dodáním hmot na sucho, bez výplně spár v ploše do 20 m2, tl. 200 mm</t>
  </si>
  <si>
    <t>https://podminky.urs.cz/item/CS_URS_2024_02/465511111</t>
  </si>
  <si>
    <t>10*1,2</t>
  </si>
  <si>
    <t>998</t>
  </si>
  <si>
    <t>Přesun hmot</t>
  </si>
  <si>
    <t>28</t>
  </si>
  <si>
    <t>998318011</t>
  </si>
  <si>
    <t>Přesun hmot pro meliorační kanály</t>
  </si>
  <si>
    <t>t</t>
  </si>
  <si>
    <t>455725360</t>
  </si>
  <si>
    <t>Přesun hmot pro meliorační kanály dopravní vzdálenost do 1 000 m</t>
  </si>
  <si>
    <t>https://podminky.urs.cz/item/CS_URS_2024_02/998318011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</si>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</sst>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10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7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15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4" xfId="0" applyFont="1" applyBorder="1" applyAlignment="1"/>
    <xf numFmtId="0" fontId="7" fillId="0" borderId="20" xfId="0" applyFont="1" applyBorder="1" applyAlignment="1" applyProtection="1"/>
    <xf numFmtId="0" fontId="7" fillId="0" borderId="21" xfId="0" applyFont="1" applyBorder="1" applyAlignment="1" applyProtection="1"/>
    <xf numFmtId="166" fontId="7" fillId="0" borderId="21" xfId="0" applyNumberFormat="1" applyFont="1" applyBorder="1" applyAlignment="1" applyProtection="1"/>
    <xf numFmtId="0" fontId="7" fillId="0" borderId="22" xfId="0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21" xfId="0" applyFont="1" applyBorder="1" applyAlignment="1" applyProtection="1">
      <alignment horizontal="left" vertical="center"/>
    </xf>
    <xf numFmtId="0" fontId="8" fillId="0" borderId="21" xfId="0" applyFont="1" applyBorder="1" applyAlignment="1" applyProtection="1">
      <alignment vertical="center"/>
    </xf>
    <xf numFmtId="4" fontId="8" fillId="0" borderId="21" xfId="0" applyNumberFormat="1" applyFont="1" applyBorder="1" applyAlignment="1" applyProtection="1">
      <alignment vertical="center"/>
    </xf>
    <xf numFmtId="0" fontId="8" fillId="0" borderId="4" xfId="0" applyFont="1" applyBorder="1" applyAlignment="1">
      <alignment vertical="center"/>
    </xf>
    <xf numFmtId="0" fontId="7" fillId="0" borderId="15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0" fontId="7" fillId="0" borderId="16" xfId="0" applyFont="1" applyBorder="1" applyAlignment="1" applyProtection="1"/>
    <xf numFmtId="0" fontId="8" fillId="0" borderId="0" xfId="0" applyFont="1" applyAlignment="1" applyProtection="1">
      <alignment horizontal="left"/>
    </xf>
    <xf numFmtId="4" fontId="8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0" fontId="21" fillId="0" borderId="16" xfId="0" applyFont="1" applyBorder="1" applyAlignment="1" applyProtection="1">
      <alignment horizontal="left"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35" fillId="0" borderId="23" xfId="0" applyFont="1" applyBorder="1" applyAlignment="1" applyProtection="1">
      <alignment horizontal="center" vertical="center"/>
    </xf>
    <xf numFmtId="49" fontId="35" fillId="0" borderId="23" xfId="0" applyNumberFormat="1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center" vertical="center" wrapText="1"/>
    </xf>
    <xf numFmtId="167" fontId="35" fillId="0" borderId="23" xfId="0" applyNumberFormat="1" applyFont="1" applyBorder="1" applyAlignment="1" applyProtection="1">
      <alignment vertical="center"/>
    </xf>
    <xf numFmtId="4" fontId="35" fillId="2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</xf>
    <xf numFmtId="0" fontId="36" fillId="0" borderId="4" xfId="0" applyFont="1" applyBorder="1" applyAlignment="1">
      <alignment vertical="center"/>
    </xf>
    <xf numFmtId="0" fontId="35" fillId="2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40" fillId="0" borderId="1" xfId="0" applyFont="1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46" fillId="0" borderId="27" xfId="0" applyFont="1" applyBorder="1" applyAlignment="1" applyProtection="1">
      <alignment horizontal="left" vertical="center"/>
    </xf>
    <xf numFmtId="0" fontId="47" fillId="0" borderId="1" xfId="0" applyFont="1" applyBorder="1" applyAlignment="1" applyProtection="1">
      <alignment vertical="top"/>
    </xf>
    <xf numFmtId="0" fontId="47" fillId="0" borderId="1" xfId="0" applyFont="1" applyBorder="1" applyAlignment="1" applyProtection="1">
      <alignment horizontal="left" vertical="center"/>
    </xf>
    <xf numFmtId="0" fontId="47" fillId="0" borderId="1" xfId="0" applyFont="1" applyBorder="1" applyAlignment="1" applyProtection="1">
      <alignment horizontal="center" vertical="center"/>
    </xf>
    <xf numFmtId="49" fontId="47" fillId="0" borderId="1" xfId="0" applyNumberFormat="1" applyFont="1" applyBorder="1" applyAlignment="1" applyProtection="1">
      <alignment horizontal="left" vertical="center"/>
    </xf>
    <xf numFmtId="0" fontId="46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  <xf numFmtId="0" fontId="0" fillId="0" borderId="0" xfId="0"/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 wrapText="1"/>
    </xf>
    <xf numFmtId="0" fontId="39" fillId="0" borderId="29" xfId="0" applyFont="1" applyBorder="1" applyAlignment="1">
      <alignment horizontal="left"/>
    </xf>
    <xf numFmtId="0" fontId="38" fillId="0" borderId="1" xfId="0" applyFont="1" applyBorder="1" applyAlignment="1">
      <alignment horizontal="center" vertical="center"/>
    </xf>
    <xf numFmtId="49" fontId="40" fillId="0" borderId="1" xfId="0" applyNumberFormat="1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4_02/125703301" TargetMode="External"/><Relationship Id="rId2" Type="http://schemas.openxmlformats.org/officeDocument/2006/relationships/hyperlink" Target="https://podminky.urs.cz/item/CS_URS_2024_02/111103322" TargetMode="External"/><Relationship Id="rId1" Type="http://schemas.openxmlformats.org/officeDocument/2006/relationships/hyperlink" Target="https://podminky.urs.cz/item/CS_URS_2024_02/111103312" TargetMode="External"/><Relationship Id="rId6" Type="http://schemas.openxmlformats.org/officeDocument/2006/relationships/drawing" Target="../drawings/drawing3.xml"/><Relationship Id="rId5" Type="http://schemas.openxmlformats.org/officeDocument/2006/relationships/hyperlink" Target="https://podminky.urs.cz/item/CS_URS_2024_02/185803107" TargetMode="External"/><Relationship Id="rId4" Type="http://schemas.openxmlformats.org/officeDocument/2006/relationships/hyperlink" Target="https://podminky.urs.cz/item/CS_URS_2024_02/185803106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114203101" TargetMode="External"/><Relationship Id="rId13" Type="http://schemas.openxmlformats.org/officeDocument/2006/relationships/hyperlink" Target="https://podminky.urs.cz/item/CS_URS_2024_02/181411123" TargetMode="External"/><Relationship Id="rId18" Type="http://schemas.openxmlformats.org/officeDocument/2006/relationships/hyperlink" Target="https://podminky.urs.cz/item/CS_URS_2024_02/463212191" TargetMode="External"/><Relationship Id="rId3" Type="http://schemas.openxmlformats.org/officeDocument/2006/relationships/hyperlink" Target="https://podminky.urs.cz/item/CS_URS_2024_02/111203201" TargetMode="External"/><Relationship Id="rId21" Type="http://schemas.openxmlformats.org/officeDocument/2006/relationships/drawing" Target="../drawings/drawing4.xml"/><Relationship Id="rId7" Type="http://schemas.openxmlformats.org/officeDocument/2006/relationships/hyperlink" Target="https://podminky.urs.cz/item/CS_URS_2024_02/112251107" TargetMode="External"/><Relationship Id="rId12" Type="http://schemas.openxmlformats.org/officeDocument/2006/relationships/hyperlink" Target="https://podminky.urs.cz/item/CS_URS_2024_02/174251206" TargetMode="External"/><Relationship Id="rId17" Type="http://schemas.openxmlformats.org/officeDocument/2006/relationships/hyperlink" Target="https://podminky.urs.cz/item/CS_URS_2024_02/463212111" TargetMode="External"/><Relationship Id="rId2" Type="http://schemas.openxmlformats.org/officeDocument/2006/relationships/hyperlink" Target="https://podminky.urs.cz/item/CS_URS_2024_02/111103322" TargetMode="External"/><Relationship Id="rId16" Type="http://schemas.openxmlformats.org/officeDocument/2006/relationships/hyperlink" Target="https://podminky.urs.cz/item/CS_URS_2024_02/451571112" TargetMode="External"/><Relationship Id="rId20" Type="http://schemas.openxmlformats.org/officeDocument/2006/relationships/hyperlink" Target="https://podminky.urs.cz/item/CS_URS_2024_02/998318011" TargetMode="External"/><Relationship Id="rId1" Type="http://schemas.openxmlformats.org/officeDocument/2006/relationships/hyperlink" Target="https://podminky.urs.cz/item/CS_URS_2024_02/111103312" TargetMode="External"/><Relationship Id="rId6" Type="http://schemas.openxmlformats.org/officeDocument/2006/relationships/hyperlink" Target="https://podminky.urs.cz/item/CS_URS_2024_02/112251101" TargetMode="External"/><Relationship Id="rId11" Type="http://schemas.openxmlformats.org/officeDocument/2006/relationships/hyperlink" Target="https://podminky.urs.cz/item/CS_URS_2024_02/174251201" TargetMode="External"/><Relationship Id="rId5" Type="http://schemas.openxmlformats.org/officeDocument/2006/relationships/hyperlink" Target="https://podminky.urs.cz/item/CS_URS_2024_02/112101102" TargetMode="External"/><Relationship Id="rId15" Type="http://schemas.openxmlformats.org/officeDocument/2006/relationships/hyperlink" Target="https://podminky.urs.cz/item/CS_URS_2024_02/185803107" TargetMode="External"/><Relationship Id="rId10" Type="http://schemas.openxmlformats.org/officeDocument/2006/relationships/hyperlink" Target="https://podminky.urs.cz/item/CS_URS_2024_02/174211101" TargetMode="External"/><Relationship Id="rId19" Type="http://schemas.openxmlformats.org/officeDocument/2006/relationships/hyperlink" Target="https://podminky.urs.cz/item/CS_URS_2024_02/465511111" TargetMode="External"/><Relationship Id="rId4" Type="http://schemas.openxmlformats.org/officeDocument/2006/relationships/hyperlink" Target="https://podminky.urs.cz/item/CS_URS_2024_02/112101101" TargetMode="External"/><Relationship Id="rId9" Type="http://schemas.openxmlformats.org/officeDocument/2006/relationships/hyperlink" Target="https://podminky.urs.cz/item/CS_URS_2024_02/114203201" TargetMode="External"/><Relationship Id="rId14" Type="http://schemas.openxmlformats.org/officeDocument/2006/relationships/hyperlink" Target="https://podminky.urs.cz/item/CS_URS_2024_02/185803106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9"/>
  <sheetViews>
    <sheetView showGridLines="0" tabSelected="1" workbookViewId="0">
      <selection activeCell="AN13" sqref="AN13"/>
    </sheetView>
  </sheetViews>
  <sheetFormatPr defaultRowHeight="11.25"/>
  <cols>
    <col min="1" max="1" width="8.83203125" style="1" customWidth="1"/>
    <col min="2" max="2" width="1.6640625" style="1" customWidth="1"/>
    <col min="3" max="3" width="4.5" style="1" customWidth="1"/>
    <col min="4" max="33" width="2.83203125" style="1" customWidth="1"/>
    <col min="34" max="34" width="3.5" style="1" customWidth="1"/>
    <col min="35" max="35" width="42.33203125" style="1" customWidth="1"/>
    <col min="36" max="37" width="2.5" style="1" customWidth="1"/>
    <col min="38" max="38" width="8.83203125" style="1" customWidth="1"/>
    <col min="39" max="39" width="3.5" style="1" customWidth="1"/>
    <col min="40" max="40" width="14.33203125" style="1" customWidth="1"/>
    <col min="41" max="41" width="8" style="1" customWidth="1"/>
    <col min="42" max="42" width="4.5" style="1" customWidth="1"/>
    <col min="43" max="43" width="16.6640625" style="1" customWidth="1"/>
    <col min="44" max="44" width="14.5" style="1" customWidth="1"/>
    <col min="45" max="47" width="27.6640625" style="1" hidden="1" customWidth="1"/>
    <col min="48" max="49" width="23.1640625" style="1" hidden="1" customWidth="1"/>
    <col min="50" max="51" width="26.6640625" style="1" hidden="1" customWidth="1"/>
    <col min="52" max="52" width="23.1640625" style="1" hidden="1" customWidth="1"/>
    <col min="53" max="53" width="20.5" style="1" hidden="1" customWidth="1"/>
    <col min="54" max="54" width="26.6640625" style="1" hidden="1" customWidth="1"/>
    <col min="55" max="55" width="23.1640625" style="1" hidden="1" customWidth="1"/>
    <col min="56" max="56" width="20.5" style="1" hidden="1" customWidth="1"/>
    <col min="57" max="57" width="71.1640625" style="1" customWidth="1"/>
    <col min="71" max="91" width="9.16406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19"/>
      <c r="AS2" s="319"/>
      <c r="AT2" s="319"/>
      <c r="AU2" s="319"/>
      <c r="AV2" s="319"/>
      <c r="AW2" s="319"/>
      <c r="AX2" s="319"/>
      <c r="AY2" s="319"/>
      <c r="AZ2" s="319"/>
      <c r="BA2" s="319"/>
      <c r="BB2" s="319"/>
      <c r="BC2" s="319"/>
      <c r="BD2" s="319"/>
      <c r="BE2" s="319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50" t="s">
        <v>14</v>
      </c>
      <c r="L5" s="351"/>
      <c r="M5" s="351"/>
      <c r="N5" s="351"/>
      <c r="O5" s="351"/>
      <c r="P5" s="351"/>
      <c r="Q5" s="351"/>
      <c r="R5" s="351"/>
      <c r="S5" s="351"/>
      <c r="T5" s="351"/>
      <c r="U5" s="351"/>
      <c r="V5" s="351"/>
      <c r="W5" s="351"/>
      <c r="X5" s="351"/>
      <c r="Y5" s="351"/>
      <c r="Z5" s="351"/>
      <c r="AA5" s="351"/>
      <c r="AB5" s="351"/>
      <c r="AC5" s="351"/>
      <c r="AD5" s="351"/>
      <c r="AE5" s="351"/>
      <c r="AF5" s="351"/>
      <c r="AG5" s="351"/>
      <c r="AH5" s="351"/>
      <c r="AI5" s="351"/>
      <c r="AJ5" s="351"/>
      <c r="AK5" s="351"/>
      <c r="AL5" s="351"/>
      <c r="AM5" s="351"/>
      <c r="AN5" s="351"/>
      <c r="AO5" s="351"/>
      <c r="AP5" s="23"/>
      <c r="AQ5" s="23"/>
      <c r="AR5" s="21"/>
      <c r="BE5" s="347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52" t="s">
        <v>17</v>
      </c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1"/>
      <c r="Y6" s="351"/>
      <c r="Z6" s="351"/>
      <c r="AA6" s="351"/>
      <c r="AB6" s="351"/>
      <c r="AC6" s="351"/>
      <c r="AD6" s="351"/>
      <c r="AE6" s="351"/>
      <c r="AF6" s="351"/>
      <c r="AG6" s="351"/>
      <c r="AH6" s="351"/>
      <c r="AI6" s="351"/>
      <c r="AJ6" s="351"/>
      <c r="AK6" s="351"/>
      <c r="AL6" s="351"/>
      <c r="AM6" s="351"/>
      <c r="AN6" s="351"/>
      <c r="AO6" s="351"/>
      <c r="AP6" s="23"/>
      <c r="AQ6" s="23"/>
      <c r="AR6" s="21"/>
      <c r="BE6" s="348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19</v>
      </c>
      <c r="AO7" s="23"/>
      <c r="AP7" s="23"/>
      <c r="AQ7" s="23"/>
      <c r="AR7" s="21"/>
      <c r="BE7" s="348"/>
      <c r="BS7" s="18" t="s">
        <v>6</v>
      </c>
    </row>
    <row r="8" spans="1:74" s="1" customFormat="1" ht="12" customHeight="1">
      <c r="B8" s="22"/>
      <c r="C8" s="23"/>
      <c r="D8" s="30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23</v>
      </c>
      <c r="AL8" s="23"/>
      <c r="AM8" s="23"/>
      <c r="AN8" s="31" t="s">
        <v>29</v>
      </c>
      <c r="AO8" s="23"/>
      <c r="AP8" s="23"/>
      <c r="AQ8" s="23"/>
      <c r="AR8" s="21"/>
      <c r="BE8" s="348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48"/>
      <c r="BS9" s="18" t="s">
        <v>6</v>
      </c>
    </row>
    <row r="10" spans="1:74" s="1" customFormat="1" ht="12" customHeight="1">
      <c r="B10" s="22"/>
      <c r="C10" s="23"/>
      <c r="D10" s="30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25</v>
      </c>
      <c r="AL10" s="23"/>
      <c r="AM10" s="23"/>
      <c r="AN10" s="28" t="s">
        <v>19</v>
      </c>
      <c r="AO10" s="23"/>
      <c r="AP10" s="23"/>
      <c r="AQ10" s="23"/>
      <c r="AR10" s="21"/>
      <c r="BE10" s="348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27</v>
      </c>
      <c r="AL11" s="23"/>
      <c r="AM11" s="23"/>
      <c r="AN11" s="28" t="s">
        <v>19</v>
      </c>
      <c r="AO11" s="23"/>
      <c r="AP11" s="23"/>
      <c r="AQ11" s="23"/>
      <c r="AR11" s="21"/>
      <c r="BE11" s="348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48"/>
      <c r="BS12" s="18" t="s">
        <v>6</v>
      </c>
    </row>
    <row r="13" spans="1:74" s="1" customFormat="1" ht="12" customHeight="1">
      <c r="B13" s="22"/>
      <c r="C13" s="23"/>
      <c r="D13" s="30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25</v>
      </c>
      <c r="AL13" s="23"/>
      <c r="AM13" s="23"/>
      <c r="AN13" s="32" t="s">
        <v>29</v>
      </c>
      <c r="AO13" s="23"/>
      <c r="AP13" s="23"/>
      <c r="AQ13" s="23"/>
      <c r="AR13" s="21"/>
      <c r="BE13" s="348"/>
      <c r="BS13" s="18" t="s">
        <v>6</v>
      </c>
    </row>
    <row r="14" spans="1:74" ht="12.75">
      <c r="B14" s="22"/>
      <c r="C14" s="23"/>
      <c r="D14" s="23"/>
      <c r="E14" s="353" t="s">
        <v>29</v>
      </c>
      <c r="F14" s="354"/>
      <c r="G14" s="354"/>
      <c r="H14" s="354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4"/>
      <c r="Y14" s="354"/>
      <c r="Z14" s="354"/>
      <c r="AA14" s="354"/>
      <c r="AB14" s="354"/>
      <c r="AC14" s="354"/>
      <c r="AD14" s="354"/>
      <c r="AE14" s="354"/>
      <c r="AF14" s="354"/>
      <c r="AG14" s="354"/>
      <c r="AH14" s="354"/>
      <c r="AI14" s="354"/>
      <c r="AJ14" s="354"/>
      <c r="AK14" s="30" t="s">
        <v>27</v>
      </c>
      <c r="AL14" s="23"/>
      <c r="AM14" s="23"/>
      <c r="AN14" s="32" t="s">
        <v>29</v>
      </c>
      <c r="AO14" s="23"/>
      <c r="AP14" s="23"/>
      <c r="AQ14" s="23"/>
      <c r="AR14" s="21"/>
      <c r="BE14" s="348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48"/>
      <c r="BS15" s="18" t="s">
        <v>4</v>
      </c>
    </row>
    <row r="16" spans="1:74" s="1" customFormat="1" ht="12" customHeight="1">
      <c r="B16" s="22"/>
      <c r="C16" s="23"/>
      <c r="D16" s="30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25</v>
      </c>
      <c r="AL16" s="23"/>
      <c r="AM16" s="23"/>
      <c r="AN16" s="28" t="s">
        <v>19</v>
      </c>
      <c r="AO16" s="23"/>
      <c r="AP16" s="23"/>
      <c r="AQ16" s="23"/>
      <c r="AR16" s="21"/>
      <c r="BE16" s="348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27</v>
      </c>
      <c r="AL17" s="23"/>
      <c r="AM17" s="23"/>
      <c r="AN17" s="28" t="s">
        <v>19</v>
      </c>
      <c r="AO17" s="23"/>
      <c r="AP17" s="23"/>
      <c r="AQ17" s="23"/>
      <c r="AR17" s="21"/>
      <c r="BE17" s="348"/>
      <c r="BS17" s="18" t="s">
        <v>32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48"/>
      <c r="BS18" s="18" t="s">
        <v>6</v>
      </c>
    </row>
    <row r="19" spans="1:71" s="1" customFormat="1" ht="12" customHeight="1">
      <c r="B19" s="22"/>
      <c r="C19" s="23"/>
      <c r="D19" s="30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25</v>
      </c>
      <c r="AL19" s="23"/>
      <c r="AM19" s="23"/>
      <c r="AN19" s="28" t="s">
        <v>19</v>
      </c>
      <c r="AO19" s="23"/>
      <c r="AP19" s="23"/>
      <c r="AQ19" s="23"/>
      <c r="AR19" s="21"/>
      <c r="BE19" s="348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31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27</v>
      </c>
      <c r="AL20" s="23"/>
      <c r="AM20" s="23"/>
      <c r="AN20" s="28" t="s">
        <v>19</v>
      </c>
      <c r="AO20" s="23"/>
      <c r="AP20" s="23"/>
      <c r="AQ20" s="23"/>
      <c r="AR20" s="21"/>
      <c r="BE20" s="348"/>
      <c r="BS20" s="18" t="s">
        <v>32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48"/>
    </row>
    <row r="22" spans="1:71" s="1" customFormat="1" ht="12" customHeight="1">
      <c r="B22" s="22"/>
      <c r="C22" s="23"/>
      <c r="D22" s="30" t="s">
        <v>34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48"/>
    </row>
    <row r="23" spans="1:71" s="1" customFormat="1" ht="48" customHeight="1">
      <c r="B23" s="22"/>
      <c r="C23" s="23"/>
      <c r="D23" s="23"/>
      <c r="E23" s="355" t="s">
        <v>35</v>
      </c>
      <c r="F23" s="355"/>
      <c r="G23" s="355"/>
      <c r="H23" s="355"/>
      <c r="I23" s="355"/>
      <c r="J23" s="355"/>
      <c r="K23" s="355"/>
      <c r="L23" s="355"/>
      <c r="M23" s="355"/>
      <c r="N23" s="355"/>
      <c r="O23" s="355"/>
      <c r="P23" s="355"/>
      <c r="Q23" s="355"/>
      <c r="R23" s="355"/>
      <c r="S23" s="355"/>
      <c r="T23" s="355"/>
      <c r="U23" s="355"/>
      <c r="V23" s="355"/>
      <c r="W23" s="355"/>
      <c r="X23" s="355"/>
      <c r="Y23" s="355"/>
      <c r="Z23" s="355"/>
      <c r="AA23" s="355"/>
      <c r="AB23" s="355"/>
      <c r="AC23" s="355"/>
      <c r="AD23" s="355"/>
      <c r="AE23" s="355"/>
      <c r="AF23" s="355"/>
      <c r="AG23" s="355"/>
      <c r="AH23" s="355"/>
      <c r="AI23" s="355"/>
      <c r="AJ23" s="355"/>
      <c r="AK23" s="355"/>
      <c r="AL23" s="355"/>
      <c r="AM23" s="355"/>
      <c r="AN23" s="355"/>
      <c r="AO23" s="23"/>
      <c r="AP23" s="23"/>
      <c r="AQ23" s="23"/>
      <c r="AR23" s="21"/>
      <c r="BE23" s="348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48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48"/>
    </row>
    <row r="26" spans="1:71" s="2" customFormat="1" ht="25.9" customHeight="1">
      <c r="A26" s="35"/>
      <c r="B26" s="36"/>
      <c r="C26" s="37"/>
      <c r="D26" s="38" t="s">
        <v>36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56">
        <f>ROUND(AG54,2)</f>
        <v>0</v>
      </c>
      <c r="AL26" s="357"/>
      <c r="AM26" s="357"/>
      <c r="AN26" s="357"/>
      <c r="AO26" s="357"/>
      <c r="AP26" s="37"/>
      <c r="AQ26" s="37"/>
      <c r="AR26" s="40"/>
      <c r="BE26" s="348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48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58" t="s">
        <v>37</v>
      </c>
      <c r="M28" s="358"/>
      <c r="N28" s="358"/>
      <c r="O28" s="358"/>
      <c r="P28" s="358"/>
      <c r="Q28" s="37"/>
      <c r="R28" s="37"/>
      <c r="S28" s="37"/>
      <c r="T28" s="37"/>
      <c r="U28" s="37"/>
      <c r="V28" s="37"/>
      <c r="W28" s="358" t="s">
        <v>38</v>
      </c>
      <c r="X28" s="358"/>
      <c r="Y28" s="358"/>
      <c r="Z28" s="358"/>
      <c r="AA28" s="358"/>
      <c r="AB28" s="358"/>
      <c r="AC28" s="358"/>
      <c r="AD28" s="358"/>
      <c r="AE28" s="358"/>
      <c r="AF28" s="37"/>
      <c r="AG28" s="37"/>
      <c r="AH28" s="37"/>
      <c r="AI28" s="37"/>
      <c r="AJ28" s="37"/>
      <c r="AK28" s="358" t="s">
        <v>39</v>
      </c>
      <c r="AL28" s="358"/>
      <c r="AM28" s="358"/>
      <c r="AN28" s="358"/>
      <c r="AO28" s="358"/>
      <c r="AP28" s="37"/>
      <c r="AQ28" s="37"/>
      <c r="AR28" s="40"/>
      <c r="BE28" s="348"/>
    </row>
    <row r="29" spans="1:71" s="3" customFormat="1" ht="14.45" customHeight="1">
      <c r="B29" s="41"/>
      <c r="C29" s="42"/>
      <c r="D29" s="30" t="s">
        <v>40</v>
      </c>
      <c r="E29" s="42"/>
      <c r="F29" s="30" t="s">
        <v>41</v>
      </c>
      <c r="G29" s="42"/>
      <c r="H29" s="42"/>
      <c r="I29" s="42"/>
      <c r="J29" s="42"/>
      <c r="K29" s="42"/>
      <c r="L29" s="342">
        <v>0.21</v>
      </c>
      <c r="M29" s="341"/>
      <c r="N29" s="341"/>
      <c r="O29" s="341"/>
      <c r="P29" s="341"/>
      <c r="Q29" s="42"/>
      <c r="R29" s="42"/>
      <c r="S29" s="42"/>
      <c r="T29" s="42"/>
      <c r="U29" s="42"/>
      <c r="V29" s="42"/>
      <c r="W29" s="340">
        <f>ROUND(AZ54, 2)</f>
        <v>0</v>
      </c>
      <c r="X29" s="341"/>
      <c r="Y29" s="341"/>
      <c r="Z29" s="341"/>
      <c r="AA29" s="341"/>
      <c r="AB29" s="341"/>
      <c r="AC29" s="341"/>
      <c r="AD29" s="341"/>
      <c r="AE29" s="341"/>
      <c r="AF29" s="42"/>
      <c r="AG29" s="42"/>
      <c r="AH29" s="42"/>
      <c r="AI29" s="42"/>
      <c r="AJ29" s="42"/>
      <c r="AK29" s="340">
        <f>ROUND(AV54, 2)</f>
        <v>0</v>
      </c>
      <c r="AL29" s="341"/>
      <c r="AM29" s="341"/>
      <c r="AN29" s="341"/>
      <c r="AO29" s="341"/>
      <c r="AP29" s="42"/>
      <c r="AQ29" s="42"/>
      <c r="AR29" s="43"/>
      <c r="BE29" s="349"/>
    </row>
    <row r="30" spans="1:71" s="3" customFormat="1" ht="14.45" customHeight="1">
      <c r="B30" s="41"/>
      <c r="C30" s="42"/>
      <c r="D30" s="42"/>
      <c r="E30" s="42"/>
      <c r="F30" s="30" t="s">
        <v>42</v>
      </c>
      <c r="G30" s="42"/>
      <c r="H30" s="42"/>
      <c r="I30" s="42"/>
      <c r="J30" s="42"/>
      <c r="K30" s="42"/>
      <c r="L30" s="342">
        <v>0.12</v>
      </c>
      <c r="M30" s="341"/>
      <c r="N30" s="341"/>
      <c r="O30" s="341"/>
      <c r="P30" s="341"/>
      <c r="Q30" s="42"/>
      <c r="R30" s="42"/>
      <c r="S30" s="42"/>
      <c r="T30" s="42"/>
      <c r="U30" s="42"/>
      <c r="V30" s="42"/>
      <c r="W30" s="340">
        <f>ROUND(BA54, 2)</f>
        <v>0</v>
      </c>
      <c r="X30" s="341"/>
      <c r="Y30" s="341"/>
      <c r="Z30" s="341"/>
      <c r="AA30" s="341"/>
      <c r="AB30" s="341"/>
      <c r="AC30" s="341"/>
      <c r="AD30" s="341"/>
      <c r="AE30" s="341"/>
      <c r="AF30" s="42"/>
      <c r="AG30" s="42"/>
      <c r="AH30" s="42"/>
      <c r="AI30" s="42"/>
      <c r="AJ30" s="42"/>
      <c r="AK30" s="340">
        <f>ROUND(AW54, 2)</f>
        <v>0</v>
      </c>
      <c r="AL30" s="341"/>
      <c r="AM30" s="341"/>
      <c r="AN30" s="341"/>
      <c r="AO30" s="341"/>
      <c r="AP30" s="42"/>
      <c r="AQ30" s="42"/>
      <c r="AR30" s="43"/>
      <c r="BE30" s="349"/>
    </row>
    <row r="31" spans="1:71" s="3" customFormat="1" ht="14.45" hidden="1" customHeight="1">
      <c r="B31" s="41"/>
      <c r="C31" s="42"/>
      <c r="D31" s="42"/>
      <c r="E31" s="42"/>
      <c r="F31" s="30" t="s">
        <v>43</v>
      </c>
      <c r="G31" s="42"/>
      <c r="H31" s="42"/>
      <c r="I31" s="42"/>
      <c r="J31" s="42"/>
      <c r="K31" s="42"/>
      <c r="L31" s="342">
        <v>0.21</v>
      </c>
      <c r="M31" s="341"/>
      <c r="N31" s="341"/>
      <c r="O31" s="341"/>
      <c r="P31" s="341"/>
      <c r="Q31" s="42"/>
      <c r="R31" s="42"/>
      <c r="S31" s="42"/>
      <c r="T31" s="42"/>
      <c r="U31" s="42"/>
      <c r="V31" s="42"/>
      <c r="W31" s="340">
        <f>ROUND(BB54, 2)</f>
        <v>0</v>
      </c>
      <c r="X31" s="341"/>
      <c r="Y31" s="341"/>
      <c r="Z31" s="341"/>
      <c r="AA31" s="341"/>
      <c r="AB31" s="341"/>
      <c r="AC31" s="341"/>
      <c r="AD31" s="341"/>
      <c r="AE31" s="341"/>
      <c r="AF31" s="42"/>
      <c r="AG31" s="42"/>
      <c r="AH31" s="42"/>
      <c r="AI31" s="42"/>
      <c r="AJ31" s="42"/>
      <c r="AK31" s="340">
        <v>0</v>
      </c>
      <c r="AL31" s="341"/>
      <c r="AM31" s="341"/>
      <c r="AN31" s="341"/>
      <c r="AO31" s="341"/>
      <c r="AP31" s="42"/>
      <c r="AQ31" s="42"/>
      <c r="AR31" s="43"/>
      <c r="BE31" s="349"/>
    </row>
    <row r="32" spans="1:71" s="3" customFormat="1" ht="14.45" hidden="1" customHeight="1">
      <c r="B32" s="41"/>
      <c r="C32" s="42"/>
      <c r="D32" s="42"/>
      <c r="E32" s="42"/>
      <c r="F32" s="30" t="s">
        <v>44</v>
      </c>
      <c r="G32" s="42"/>
      <c r="H32" s="42"/>
      <c r="I32" s="42"/>
      <c r="J32" s="42"/>
      <c r="K32" s="42"/>
      <c r="L32" s="342">
        <v>0.12</v>
      </c>
      <c r="M32" s="341"/>
      <c r="N32" s="341"/>
      <c r="O32" s="341"/>
      <c r="P32" s="341"/>
      <c r="Q32" s="42"/>
      <c r="R32" s="42"/>
      <c r="S32" s="42"/>
      <c r="T32" s="42"/>
      <c r="U32" s="42"/>
      <c r="V32" s="42"/>
      <c r="W32" s="340">
        <f>ROUND(BC54, 2)</f>
        <v>0</v>
      </c>
      <c r="X32" s="341"/>
      <c r="Y32" s="341"/>
      <c r="Z32" s="341"/>
      <c r="AA32" s="341"/>
      <c r="AB32" s="341"/>
      <c r="AC32" s="341"/>
      <c r="AD32" s="341"/>
      <c r="AE32" s="341"/>
      <c r="AF32" s="42"/>
      <c r="AG32" s="42"/>
      <c r="AH32" s="42"/>
      <c r="AI32" s="42"/>
      <c r="AJ32" s="42"/>
      <c r="AK32" s="340">
        <v>0</v>
      </c>
      <c r="AL32" s="341"/>
      <c r="AM32" s="341"/>
      <c r="AN32" s="341"/>
      <c r="AO32" s="341"/>
      <c r="AP32" s="42"/>
      <c r="AQ32" s="42"/>
      <c r="AR32" s="43"/>
      <c r="BE32" s="349"/>
    </row>
    <row r="33" spans="1:57" s="3" customFormat="1" ht="14.45" hidden="1" customHeight="1">
      <c r="B33" s="41"/>
      <c r="C33" s="42"/>
      <c r="D33" s="42"/>
      <c r="E33" s="42"/>
      <c r="F33" s="30" t="s">
        <v>45</v>
      </c>
      <c r="G33" s="42"/>
      <c r="H33" s="42"/>
      <c r="I33" s="42"/>
      <c r="J33" s="42"/>
      <c r="K33" s="42"/>
      <c r="L33" s="342">
        <v>0</v>
      </c>
      <c r="M33" s="341"/>
      <c r="N33" s="341"/>
      <c r="O33" s="341"/>
      <c r="P33" s="341"/>
      <c r="Q33" s="42"/>
      <c r="R33" s="42"/>
      <c r="S33" s="42"/>
      <c r="T33" s="42"/>
      <c r="U33" s="42"/>
      <c r="V33" s="42"/>
      <c r="W33" s="340">
        <f>ROUND(BD54, 2)</f>
        <v>0</v>
      </c>
      <c r="X33" s="341"/>
      <c r="Y33" s="341"/>
      <c r="Z33" s="341"/>
      <c r="AA33" s="341"/>
      <c r="AB33" s="341"/>
      <c r="AC33" s="341"/>
      <c r="AD33" s="341"/>
      <c r="AE33" s="341"/>
      <c r="AF33" s="42"/>
      <c r="AG33" s="42"/>
      <c r="AH33" s="42"/>
      <c r="AI33" s="42"/>
      <c r="AJ33" s="42"/>
      <c r="AK33" s="340">
        <v>0</v>
      </c>
      <c r="AL33" s="341"/>
      <c r="AM33" s="341"/>
      <c r="AN33" s="341"/>
      <c r="AO33" s="341"/>
      <c r="AP33" s="42"/>
      <c r="AQ33" s="42"/>
      <c r="AR33" s="43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5"/>
    </row>
    <row r="35" spans="1:57" s="2" customFormat="1" ht="25.9" customHeight="1">
      <c r="A35" s="35"/>
      <c r="B35" s="36"/>
      <c r="C35" s="44"/>
      <c r="D35" s="45" t="s">
        <v>46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47</v>
      </c>
      <c r="U35" s="46"/>
      <c r="V35" s="46"/>
      <c r="W35" s="46"/>
      <c r="X35" s="343" t="s">
        <v>48</v>
      </c>
      <c r="Y35" s="344"/>
      <c r="Z35" s="344"/>
      <c r="AA35" s="344"/>
      <c r="AB35" s="344"/>
      <c r="AC35" s="46"/>
      <c r="AD35" s="46"/>
      <c r="AE35" s="46"/>
      <c r="AF35" s="46"/>
      <c r="AG35" s="46"/>
      <c r="AH35" s="46"/>
      <c r="AI35" s="46"/>
      <c r="AJ35" s="46"/>
      <c r="AK35" s="345">
        <f>SUM(AK26:AK33)</f>
        <v>0</v>
      </c>
      <c r="AL35" s="344"/>
      <c r="AM35" s="344"/>
      <c r="AN35" s="344"/>
      <c r="AO35" s="346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6.95" customHeight="1">
      <c r="A37" s="35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0"/>
      <c r="BE37" s="35"/>
    </row>
    <row r="41" spans="1:57" s="2" customFormat="1" ht="6.95" customHeight="1">
      <c r="A41" s="35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40"/>
      <c r="BE41" s="35"/>
    </row>
    <row r="42" spans="1:57" s="2" customFormat="1" ht="24.95" customHeight="1">
      <c r="A42" s="35"/>
      <c r="B42" s="36"/>
      <c r="C42" s="24" t="s">
        <v>49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0"/>
      <c r="BE42" s="35"/>
    </row>
    <row r="43" spans="1:57" s="2" customFormat="1" ht="6.95" customHeight="1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0"/>
      <c r="BE43" s="35"/>
    </row>
    <row r="44" spans="1:57" s="4" customFormat="1" ht="12" customHeight="1">
      <c r="B44" s="52"/>
      <c r="C44" s="30" t="s">
        <v>13</v>
      </c>
      <c r="D44" s="53"/>
      <c r="E44" s="53"/>
      <c r="F44" s="53"/>
      <c r="G44" s="53"/>
      <c r="H44" s="53"/>
      <c r="I44" s="53"/>
      <c r="J44" s="53"/>
      <c r="K44" s="53"/>
      <c r="L44" s="53" t="str">
        <f>K5</f>
        <v>2/2024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4"/>
    </row>
    <row r="45" spans="1:57" s="5" customFormat="1" ht="36.950000000000003" customHeight="1">
      <c r="B45" s="55"/>
      <c r="C45" s="56" t="s">
        <v>16</v>
      </c>
      <c r="D45" s="57"/>
      <c r="E45" s="57"/>
      <c r="F45" s="57"/>
      <c r="G45" s="57"/>
      <c r="H45" s="57"/>
      <c r="I45" s="57"/>
      <c r="J45" s="57"/>
      <c r="K45" s="57"/>
      <c r="L45" s="329" t="str">
        <f>K6</f>
        <v>Údržba HOZ Dobruška</v>
      </c>
      <c r="M45" s="330"/>
      <c r="N45" s="330"/>
      <c r="O45" s="330"/>
      <c r="P45" s="330"/>
      <c r="Q45" s="330"/>
      <c r="R45" s="330"/>
      <c r="S45" s="330"/>
      <c r="T45" s="330"/>
      <c r="U45" s="330"/>
      <c r="V45" s="330"/>
      <c r="W45" s="330"/>
      <c r="X45" s="330"/>
      <c r="Y45" s="330"/>
      <c r="Z45" s="330"/>
      <c r="AA45" s="330"/>
      <c r="AB45" s="330"/>
      <c r="AC45" s="330"/>
      <c r="AD45" s="330"/>
      <c r="AE45" s="330"/>
      <c r="AF45" s="330"/>
      <c r="AG45" s="330"/>
      <c r="AH45" s="330"/>
      <c r="AI45" s="330"/>
      <c r="AJ45" s="330"/>
      <c r="AK45" s="330"/>
      <c r="AL45" s="330"/>
      <c r="AM45" s="330"/>
      <c r="AN45" s="330"/>
      <c r="AO45" s="330"/>
      <c r="AP45" s="57"/>
      <c r="AQ45" s="57"/>
      <c r="AR45" s="58"/>
    </row>
    <row r="46" spans="1:57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0"/>
      <c r="BE46" s="35"/>
    </row>
    <row r="47" spans="1:57" s="2" customFormat="1" ht="12" customHeight="1">
      <c r="A47" s="35"/>
      <c r="B47" s="36"/>
      <c r="C47" s="30" t="s">
        <v>21</v>
      </c>
      <c r="D47" s="37"/>
      <c r="E47" s="37"/>
      <c r="F47" s="37"/>
      <c r="G47" s="37"/>
      <c r="H47" s="37"/>
      <c r="I47" s="37"/>
      <c r="J47" s="37"/>
      <c r="K47" s="37"/>
      <c r="L47" s="59" t="str">
        <f>IF(K8="","",K8)</f>
        <v>Dobruška, Voděrady u Rychnova nad Kněžnou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23</v>
      </c>
      <c r="AJ47" s="37"/>
      <c r="AK47" s="37"/>
      <c r="AL47" s="37"/>
      <c r="AM47" s="331" t="str">
        <f>IF(AN8= "","",AN8)</f>
        <v>Vyplň údaj</v>
      </c>
      <c r="AN47" s="331"/>
      <c r="AO47" s="37"/>
      <c r="AP47" s="37"/>
      <c r="AQ47" s="37"/>
      <c r="AR47" s="40"/>
      <c r="BE47" s="35"/>
    </row>
    <row r="48" spans="1:57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0"/>
      <c r="BE48" s="35"/>
    </row>
    <row r="49" spans="1:91" s="2" customFormat="1" ht="15.6" customHeight="1">
      <c r="A49" s="35"/>
      <c r="B49" s="36"/>
      <c r="C49" s="30" t="s">
        <v>24</v>
      </c>
      <c r="D49" s="37"/>
      <c r="E49" s="37"/>
      <c r="F49" s="37"/>
      <c r="G49" s="37"/>
      <c r="H49" s="37"/>
      <c r="I49" s="37"/>
      <c r="J49" s="37"/>
      <c r="K49" s="37"/>
      <c r="L49" s="53" t="str">
        <f>IF(E11= "","",E11)</f>
        <v>SPU OVHS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30</v>
      </c>
      <c r="AJ49" s="37"/>
      <c r="AK49" s="37"/>
      <c r="AL49" s="37"/>
      <c r="AM49" s="332" t="str">
        <f>IF(E17="","",E17)</f>
        <v xml:space="preserve"> </v>
      </c>
      <c r="AN49" s="333"/>
      <c r="AO49" s="333"/>
      <c r="AP49" s="333"/>
      <c r="AQ49" s="37"/>
      <c r="AR49" s="40"/>
      <c r="AS49" s="334" t="s">
        <v>50</v>
      </c>
      <c r="AT49" s="335"/>
      <c r="AU49" s="61"/>
      <c r="AV49" s="61"/>
      <c r="AW49" s="61"/>
      <c r="AX49" s="61"/>
      <c r="AY49" s="61"/>
      <c r="AZ49" s="61"/>
      <c r="BA49" s="61"/>
      <c r="BB49" s="61"/>
      <c r="BC49" s="61"/>
      <c r="BD49" s="62"/>
      <c r="BE49" s="35"/>
    </row>
    <row r="50" spans="1:91" s="2" customFormat="1" ht="15.6" customHeight="1">
      <c r="A50" s="35"/>
      <c r="B50" s="36"/>
      <c r="C50" s="30" t="s">
        <v>28</v>
      </c>
      <c r="D50" s="37"/>
      <c r="E50" s="37"/>
      <c r="F50" s="37"/>
      <c r="G50" s="37"/>
      <c r="H50" s="37"/>
      <c r="I50" s="37"/>
      <c r="J50" s="37"/>
      <c r="K50" s="37"/>
      <c r="L50" s="53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33</v>
      </c>
      <c r="AJ50" s="37"/>
      <c r="AK50" s="37"/>
      <c r="AL50" s="37"/>
      <c r="AM50" s="332" t="str">
        <f>IF(E20="","",E20)</f>
        <v xml:space="preserve"> </v>
      </c>
      <c r="AN50" s="333"/>
      <c r="AO50" s="333"/>
      <c r="AP50" s="333"/>
      <c r="AQ50" s="37"/>
      <c r="AR50" s="40"/>
      <c r="AS50" s="336"/>
      <c r="AT50" s="337"/>
      <c r="AU50" s="63"/>
      <c r="AV50" s="63"/>
      <c r="AW50" s="63"/>
      <c r="AX50" s="63"/>
      <c r="AY50" s="63"/>
      <c r="AZ50" s="63"/>
      <c r="BA50" s="63"/>
      <c r="BB50" s="63"/>
      <c r="BC50" s="63"/>
      <c r="BD50" s="64"/>
      <c r="BE50" s="35"/>
    </row>
    <row r="51" spans="1:91" s="2" customFormat="1" ht="10.9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0"/>
      <c r="AS51" s="338"/>
      <c r="AT51" s="339"/>
      <c r="AU51" s="65"/>
      <c r="AV51" s="65"/>
      <c r="AW51" s="65"/>
      <c r="AX51" s="65"/>
      <c r="AY51" s="65"/>
      <c r="AZ51" s="65"/>
      <c r="BA51" s="65"/>
      <c r="BB51" s="65"/>
      <c r="BC51" s="65"/>
      <c r="BD51" s="66"/>
      <c r="BE51" s="35"/>
    </row>
    <row r="52" spans="1:91" s="2" customFormat="1" ht="29.25" customHeight="1">
      <c r="A52" s="35"/>
      <c r="B52" s="36"/>
      <c r="C52" s="323" t="s">
        <v>51</v>
      </c>
      <c r="D52" s="324"/>
      <c r="E52" s="324"/>
      <c r="F52" s="324"/>
      <c r="G52" s="324"/>
      <c r="H52" s="67"/>
      <c r="I52" s="325" t="s">
        <v>52</v>
      </c>
      <c r="J52" s="324"/>
      <c r="K52" s="324"/>
      <c r="L52" s="324"/>
      <c r="M52" s="324"/>
      <c r="N52" s="324"/>
      <c r="O52" s="324"/>
      <c r="P52" s="324"/>
      <c r="Q52" s="324"/>
      <c r="R52" s="324"/>
      <c r="S52" s="324"/>
      <c r="T52" s="324"/>
      <c r="U52" s="324"/>
      <c r="V52" s="324"/>
      <c r="W52" s="324"/>
      <c r="X52" s="324"/>
      <c r="Y52" s="324"/>
      <c r="Z52" s="324"/>
      <c r="AA52" s="324"/>
      <c r="AB52" s="324"/>
      <c r="AC52" s="324"/>
      <c r="AD52" s="324"/>
      <c r="AE52" s="324"/>
      <c r="AF52" s="324"/>
      <c r="AG52" s="326" t="s">
        <v>53</v>
      </c>
      <c r="AH52" s="324"/>
      <c r="AI52" s="324"/>
      <c r="AJ52" s="324"/>
      <c r="AK52" s="324"/>
      <c r="AL52" s="324"/>
      <c r="AM52" s="324"/>
      <c r="AN52" s="325" t="s">
        <v>54</v>
      </c>
      <c r="AO52" s="324"/>
      <c r="AP52" s="324"/>
      <c r="AQ52" s="68" t="s">
        <v>55</v>
      </c>
      <c r="AR52" s="40"/>
      <c r="AS52" s="69" t="s">
        <v>56</v>
      </c>
      <c r="AT52" s="70" t="s">
        <v>57</v>
      </c>
      <c r="AU52" s="70" t="s">
        <v>58</v>
      </c>
      <c r="AV52" s="70" t="s">
        <v>59</v>
      </c>
      <c r="AW52" s="70" t="s">
        <v>60</v>
      </c>
      <c r="AX52" s="70" t="s">
        <v>61</v>
      </c>
      <c r="AY52" s="70" t="s">
        <v>62</v>
      </c>
      <c r="AZ52" s="70" t="s">
        <v>63</v>
      </c>
      <c r="BA52" s="70" t="s">
        <v>64</v>
      </c>
      <c r="BB52" s="70" t="s">
        <v>65</v>
      </c>
      <c r="BC52" s="70" t="s">
        <v>66</v>
      </c>
      <c r="BD52" s="71" t="s">
        <v>67</v>
      </c>
      <c r="BE52" s="35"/>
    </row>
    <row r="53" spans="1:91" s="2" customFormat="1" ht="10.9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0"/>
      <c r="AS53" s="72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4"/>
      <c r="BE53" s="35"/>
    </row>
    <row r="54" spans="1:91" s="6" customFormat="1" ht="32.450000000000003" customHeight="1">
      <c r="B54" s="75"/>
      <c r="C54" s="76" t="s">
        <v>68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327">
        <f>ROUND(SUM(AG55:AG57),2)</f>
        <v>0</v>
      </c>
      <c r="AH54" s="327"/>
      <c r="AI54" s="327"/>
      <c r="AJ54" s="327"/>
      <c r="AK54" s="327"/>
      <c r="AL54" s="327"/>
      <c r="AM54" s="327"/>
      <c r="AN54" s="328">
        <f>SUM(AG54,AT54)</f>
        <v>0</v>
      </c>
      <c r="AO54" s="328"/>
      <c r="AP54" s="328"/>
      <c r="AQ54" s="79" t="s">
        <v>19</v>
      </c>
      <c r="AR54" s="80"/>
      <c r="AS54" s="81">
        <f>ROUND(SUM(AS55:AS57),2)</f>
        <v>0</v>
      </c>
      <c r="AT54" s="82">
        <f>ROUND(SUM(AV54:AW54),2)</f>
        <v>0</v>
      </c>
      <c r="AU54" s="83">
        <f>ROUND(SUM(AU55:AU57),5)</f>
        <v>0</v>
      </c>
      <c r="AV54" s="82">
        <f>ROUND(AZ54*L29,2)</f>
        <v>0</v>
      </c>
      <c r="AW54" s="82">
        <f>ROUND(BA54*L30,2)</f>
        <v>0</v>
      </c>
      <c r="AX54" s="82">
        <f>ROUND(BB54*L29,2)</f>
        <v>0</v>
      </c>
      <c r="AY54" s="82">
        <f>ROUND(BC54*L30,2)</f>
        <v>0</v>
      </c>
      <c r="AZ54" s="82">
        <f>ROUND(SUM(AZ55:AZ57),2)</f>
        <v>0</v>
      </c>
      <c r="BA54" s="82">
        <f>ROUND(SUM(BA55:BA57),2)</f>
        <v>0</v>
      </c>
      <c r="BB54" s="82">
        <f>ROUND(SUM(BB55:BB57),2)</f>
        <v>0</v>
      </c>
      <c r="BC54" s="82">
        <f>ROUND(SUM(BC55:BC57),2)</f>
        <v>0</v>
      </c>
      <c r="BD54" s="84">
        <f>ROUND(SUM(BD55:BD57),2)</f>
        <v>0</v>
      </c>
      <c r="BS54" s="85" t="s">
        <v>69</v>
      </c>
      <c r="BT54" s="85" t="s">
        <v>70</v>
      </c>
      <c r="BV54" s="85" t="s">
        <v>71</v>
      </c>
      <c r="BW54" s="85" t="s">
        <v>5</v>
      </c>
      <c r="BX54" s="85" t="s">
        <v>72</v>
      </c>
      <c r="CL54" s="85" t="s">
        <v>19</v>
      </c>
    </row>
    <row r="55" spans="1:91" s="7" customFormat="1" ht="14.45" customHeight="1">
      <c r="A55" s="86" t="s">
        <v>73</v>
      </c>
      <c r="B55" s="87"/>
      <c r="C55" s="88"/>
      <c r="D55" s="322" t="s">
        <v>14</v>
      </c>
      <c r="E55" s="322"/>
      <c r="F55" s="322"/>
      <c r="G55" s="322"/>
      <c r="H55" s="322"/>
      <c r="I55" s="89"/>
      <c r="J55" s="322" t="s">
        <v>17</v>
      </c>
      <c r="K55" s="322"/>
      <c r="L55" s="322"/>
      <c r="M55" s="322"/>
      <c r="N55" s="322"/>
      <c r="O55" s="322"/>
      <c r="P55" s="322"/>
      <c r="Q55" s="322"/>
      <c r="R55" s="322"/>
      <c r="S55" s="322"/>
      <c r="T55" s="322"/>
      <c r="U55" s="322"/>
      <c r="V55" s="322"/>
      <c r="W55" s="322"/>
      <c r="X55" s="322"/>
      <c r="Y55" s="322"/>
      <c r="Z55" s="322"/>
      <c r="AA55" s="322"/>
      <c r="AB55" s="322"/>
      <c r="AC55" s="322"/>
      <c r="AD55" s="322"/>
      <c r="AE55" s="322"/>
      <c r="AF55" s="322"/>
      <c r="AG55" s="320">
        <f>'2-2024 - Údržba HOZ Dobruška'!J28</f>
        <v>0</v>
      </c>
      <c r="AH55" s="321"/>
      <c r="AI55" s="321"/>
      <c r="AJ55" s="321"/>
      <c r="AK55" s="321"/>
      <c r="AL55" s="321"/>
      <c r="AM55" s="321"/>
      <c r="AN55" s="320">
        <f>SUM(AG55,AT55)</f>
        <v>0</v>
      </c>
      <c r="AO55" s="321"/>
      <c r="AP55" s="321"/>
      <c r="AQ55" s="90" t="s">
        <v>74</v>
      </c>
      <c r="AR55" s="91"/>
      <c r="AS55" s="92">
        <v>0</v>
      </c>
      <c r="AT55" s="93">
        <f>ROUND(SUM(AV55:AW55),2)</f>
        <v>0</v>
      </c>
      <c r="AU55" s="94">
        <f>'2-2024 - Údržba HOZ Dobruška'!P74</f>
        <v>0</v>
      </c>
      <c r="AV55" s="93">
        <f>'2-2024 - Údržba HOZ Dobruška'!J31</f>
        <v>0</v>
      </c>
      <c r="AW55" s="93">
        <f>'2-2024 - Údržba HOZ Dobruška'!J32</f>
        <v>0</v>
      </c>
      <c r="AX55" s="93">
        <f>'2-2024 - Údržba HOZ Dobruška'!J33</f>
        <v>0</v>
      </c>
      <c r="AY55" s="93">
        <f>'2-2024 - Údržba HOZ Dobruška'!J34</f>
        <v>0</v>
      </c>
      <c r="AZ55" s="93">
        <f>'2-2024 - Údržba HOZ Dobruška'!F31</f>
        <v>0</v>
      </c>
      <c r="BA55" s="93">
        <f>'2-2024 - Údržba HOZ Dobruška'!F32</f>
        <v>0</v>
      </c>
      <c r="BB55" s="93">
        <f>'2-2024 - Údržba HOZ Dobruška'!F33</f>
        <v>0</v>
      </c>
      <c r="BC55" s="93">
        <f>'2-2024 - Údržba HOZ Dobruška'!F34</f>
        <v>0</v>
      </c>
      <c r="BD55" s="95">
        <f>'2-2024 - Údržba HOZ Dobruška'!F35</f>
        <v>0</v>
      </c>
      <c r="BT55" s="96" t="s">
        <v>75</v>
      </c>
      <c r="BU55" s="96" t="s">
        <v>76</v>
      </c>
      <c r="BV55" s="96" t="s">
        <v>71</v>
      </c>
      <c r="BW55" s="96" t="s">
        <v>5</v>
      </c>
      <c r="BX55" s="96" t="s">
        <v>72</v>
      </c>
      <c r="CL55" s="96" t="s">
        <v>19</v>
      </c>
    </row>
    <row r="56" spans="1:91" s="7" customFormat="1" ht="14.45" customHeight="1">
      <c r="A56" s="86" t="s">
        <v>73</v>
      </c>
      <c r="B56" s="87"/>
      <c r="C56" s="88"/>
      <c r="D56" s="322" t="s">
        <v>77</v>
      </c>
      <c r="E56" s="322"/>
      <c r="F56" s="322"/>
      <c r="G56" s="322"/>
      <c r="H56" s="322"/>
      <c r="I56" s="89"/>
      <c r="J56" s="322" t="s">
        <v>78</v>
      </c>
      <c r="K56" s="322"/>
      <c r="L56" s="322"/>
      <c r="M56" s="322"/>
      <c r="N56" s="322"/>
      <c r="O56" s="322"/>
      <c r="P56" s="322"/>
      <c r="Q56" s="322"/>
      <c r="R56" s="322"/>
      <c r="S56" s="322"/>
      <c r="T56" s="322"/>
      <c r="U56" s="322"/>
      <c r="V56" s="322"/>
      <c r="W56" s="322"/>
      <c r="X56" s="322"/>
      <c r="Y56" s="322"/>
      <c r="Z56" s="322"/>
      <c r="AA56" s="322"/>
      <c r="AB56" s="322"/>
      <c r="AC56" s="322"/>
      <c r="AD56" s="322"/>
      <c r="AE56" s="322"/>
      <c r="AF56" s="322"/>
      <c r="AG56" s="320">
        <f>'SO 1 - 110_96 Dobruška OI'!J30</f>
        <v>0</v>
      </c>
      <c r="AH56" s="321"/>
      <c r="AI56" s="321"/>
      <c r="AJ56" s="321"/>
      <c r="AK56" s="321"/>
      <c r="AL56" s="321"/>
      <c r="AM56" s="321"/>
      <c r="AN56" s="320">
        <f>SUM(AG56,AT56)</f>
        <v>0</v>
      </c>
      <c r="AO56" s="321"/>
      <c r="AP56" s="321"/>
      <c r="AQ56" s="90" t="s">
        <v>74</v>
      </c>
      <c r="AR56" s="91"/>
      <c r="AS56" s="92">
        <v>0</v>
      </c>
      <c r="AT56" s="93">
        <f>ROUND(SUM(AV56:AW56),2)</f>
        <v>0</v>
      </c>
      <c r="AU56" s="94">
        <f>'SO 1 - 110_96 Dobruška OI'!P81</f>
        <v>0</v>
      </c>
      <c r="AV56" s="93">
        <f>'SO 1 - 110_96 Dobruška OI'!J33</f>
        <v>0</v>
      </c>
      <c r="AW56" s="93">
        <f>'SO 1 - 110_96 Dobruška OI'!J34</f>
        <v>0</v>
      </c>
      <c r="AX56" s="93">
        <f>'SO 1 - 110_96 Dobruška OI'!J35</f>
        <v>0</v>
      </c>
      <c r="AY56" s="93">
        <f>'SO 1 - 110_96 Dobruška OI'!J36</f>
        <v>0</v>
      </c>
      <c r="AZ56" s="93">
        <f>'SO 1 - 110_96 Dobruška OI'!F33</f>
        <v>0</v>
      </c>
      <c r="BA56" s="93">
        <f>'SO 1 - 110_96 Dobruška OI'!F34</f>
        <v>0</v>
      </c>
      <c r="BB56" s="93">
        <f>'SO 1 - 110_96 Dobruška OI'!F35</f>
        <v>0</v>
      </c>
      <c r="BC56" s="93">
        <f>'SO 1 - 110_96 Dobruška OI'!F36</f>
        <v>0</v>
      </c>
      <c r="BD56" s="95">
        <f>'SO 1 - 110_96 Dobruška OI'!F37</f>
        <v>0</v>
      </c>
      <c r="BT56" s="96" t="s">
        <v>75</v>
      </c>
      <c r="BV56" s="96" t="s">
        <v>71</v>
      </c>
      <c r="BW56" s="96" t="s">
        <v>79</v>
      </c>
      <c r="BX56" s="96" t="s">
        <v>5</v>
      </c>
      <c r="CL56" s="96" t="s">
        <v>19</v>
      </c>
      <c r="CM56" s="96" t="s">
        <v>80</v>
      </c>
    </row>
    <row r="57" spans="1:91" s="7" customFormat="1" ht="14.45" customHeight="1">
      <c r="A57" s="86" t="s">
        <v>73</v>
      </c>
      <c r="B57" s="87"/>
      <c r="C57" s="88"/>
      <c r="D57" s="322" t="s">
        <v>81</v>
      </c>
      <c r="E57" s="322"/>
      <c r="F57" s="322"/>
      <c r="G57" s="322"/>
      <c r="H57" s="322"/>
      <c r="I57" s="89"/>
      <c r="J57" s="322" t="s">
        <v>82</v>
      </c>
      <c r="K57" s="322"/>
      <c r="L57" s="322"/>
      <c r="M57" s="322"/>
      <c r="N57" s="322"/>
      <c r="O57" s="322"/>
      <c r="P57" s="322"/>
      <c r="Q57" s="322"/>
      <c r="R57" s="322"/>
      <c r="S57" s="322"/>
      <c r="T57" s="322"/>
      <c r="U57" s="322"/>
      <c r="V57" s="322"/>
      <c r="W57" s="322"/>
      <c r="X57" s="322"/>
      <c r="Y57" s="322"/>
      <c r="Z57" s="322"/>
      <c r="AA57" s="322"/>
      <c r="AB57" s="322"/>
      <c r="AC57" s="322"/>
      <c r="AD57" s="322"/>
      <c r="AE57" s="322"/>
      <c r="AF57" s="322"/>
      <c r="AG57" s="320">
        <f>'SO 2 - 110_340 Voděrady'!J30</f>
        <v>0</v>
      </c>
      <c r="AH57" s="321"/>
      <c r="AI57" s="321"/>
      <c r="AJ57" s="321"/>
      <c r="AK57" s="321"/>
      <c r="AL57" s="321"/>
      <c r="AM57" s="321"/>
      <c r="AN57" s="320">
        <f>SUM(AG57,AT57)</f>
        <v>0</v>
      </c>
      <c r="AO57" s="321"/>
      <c r="AP57" s="321"/>
      <c r="AQ57" s="90" t="s">
        <v>74</v>
      </c>
      <c r="AR57" s="91"/>
      <c r="AS57" s="97">
        <v>0</v>
      </c>
      <c r="AT57" s="98">
        <f>ROUND(SUM(AV57:AW57),2)</f>
        <v>0</v>
      </c>
      <c r="AU57" s="99">
        <f>'SO 2 - 110_340 Voděrady'!P83</f>
        <v>0</v>
      </c>
      <c r="AV57" s="98">
        <f>'SO 2 - 110_340 Voděrady'!J33</f>
        <v>0</v>
      </c>
      <c r="AW57" s="98">
        <f>'SO 2 - 110_340 Voděrady'!J34</f>
        <v>0</v>
      </c>
      <c r="AX57" s="98">
        <f>'SO 2 - 110_340 Voděrady'!J35</f>
        <v>0</v>
      </c>
      <c r="AY57" s="98">
        <f>'SO 2 - 110_340 Voděrady'!J36</f>
        <v>0</v>
      </c>
      <c r="AZ57" s="98">
        <f>'SO 2 - 110_340 Voděrady'!F33</f>
        <v>0</v>
      </c>
      <c r="BA57" s="98">
        <f>'SO 2 - 110_340 Voděrady'!F34</f>
        <v>0</v>
      </c>
      <c r="BB57" s="98">
        <f>'SO 2 - 110_340 Voděrady'!F35</f>
        <v>0</v>
      </c>
      <c r="BC57" s="98">
        <f>'SO 2 - 110_340 Voděrady'!F36</f>
        <v>0</v>
      </c>
      <c r="BD57" s="100">
        <f>'SO 2 - 110_340 Voděrady'!F37</f>
        <v>0</v>
      </c>
      <c r="BT57" s="96" t="s">
        <v>75</v>
      </c>
      <c r="BV57" s="96" t="s">
        <v>71</v>
      </c>
      <c r="BW57" s="96" t="s">
        <v>83</v>
      </c>
      <c r="BX57" s="96" t="s">
        <v>5</v>
      </c>
      <c r="CL57" s="96" t="s">
        <v>19</v>
      </c>
      <c r="CM57" s="96" t="s">
        <v>80</v>
      </c>
    </row>
    <row r="58" spans="1:91" s="2" customFormat="1" ht="30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40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</row>
    <row r="59" spans="1:91" s="2" customFormat="1" ht="6.95" customHeight="1">
      <c r="A59" s="35"/>
      <c r="B59" s="48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0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</row>
  </sheetData>
  <sheetProtection algorithmName="SHA-512" hashValue="tqfy5piYlM4z0WyOnix+ysjs7Kt7LtMUwwUiMucaEWvV6bum/t2QJNAgmfw56llAqavKxxH7ivMKnxlw9YFn7w==" saltValue="oFYSW7LjoDznUza0xw9YlwjOlBoV9KXVakHAKW3cqPwS0kiUnP6Ue9Y6jzG6CPrXHQ3UBadEAtU5lYDI2/arwA==" spinCount="100000" sheet="1" objects="1" scenarios="1" formatColumns="0" formatRows="0"/>
  <mergeCells count="50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57:AP57"/>
    <mergeCell ref="AG57:AM57"/>
    <mergeCell ref="D57:H57"/>
    <mergeCell ref="J57:AF57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  <mergeCell ref="AN56:AP56"/>
    <mergeCell ref="AG56:AM56"/>
    <mergeCell ref="D56:H56"/>
    <mergeCell ref="J56:AF56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</mergeCells>
  <hyperlinks>
    <hyperlink ref="A55" location="'2-2024 - Údržba HOZ Dobruška'!C2" display="/" xr:uid="{00000000-0004-0000-0000-000000000000}"/>
    <hyperlink ref="A56" location="'SO 1 - 110_96 Dobruška OI'!C2" display="/" xr:uid="{00000000-0004-0000-0000-000001000000}"/>
    <hyperlink ref="A57" location="'SO 2 - 110_340 Voděrady'!C2" display="/" xr:uid="{00000000-0004-0000-0000-000002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76"/>
  <sheetViews>
    <sheetView showGridLines="0" workbookViewId="0"/>
  </sheetViews>
  <sheetFormatPr defaultRowHeight="11.2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1" width="15.164062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8" t="s">
        <v>5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1"/>
      <c r="AT3" s="18" t="s">
        <v>80</v>
      </c>
    </row>
    <row r="4" spans="1:46" s="1" customFormat="1" ht="24.95" customHeight="1">
      <c r="B4" s="21"/>
      <c r="D4" s="103" t="s">
        <v>84</v>
      </c>
      <c r="L4" s="21"/>
      <c r="M4" s="104" t="s">
        <v>10</v>
      </c>
      <c r="AT4" s="18" t="s">
        <v>4</v>
      </c>
    </row>
    <row r="5" spans="1:46" s="1" customFormat="1" ht="6.95" customHeight="1">
      <c r="B5" s="21"/>
      <c r="L5" s="21"/>
    </row>
    <row r="6" spans="1:46" s="2" customFormat="1" ht="12" customHeight="1">
      <c r="A6" s="35"/>
      <c r="B6" s="40"/>
      <c r="C6" s="35"/>
      <c r="D6" s="105" t="s">
        <v>16</v>
      </c>
      <c r="E6" s="35"/>
      <c r="F6" s="35"/>
      <c r="G6" s="35"/>
      <c r="H6" s="35"/>
      <c r="I6" s="35"/>
      <c r="J6" s="35"/>
      <c r="K6" s="35"/>
      <c r="L6" s="106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spans="1:46" s="2" customFormat="1" ht="15.6" customHeight="1">
      <c r="A7" s="35"/>
      <c r="B7" s="40"/>
      <c r="C7" s="35"/>
      <c r="D7" s="35"/>
      <c r="E7" s="359" t="s">
        <v>17</v>
      </c>
      <c r="F7" s="360"/>
      <c r="G7" s="360"/>
      <c r="H7" s="360"/>
      <c r="I7" s="35"/>
      <c r="J7" s="35"/>
      <c r="K7" s="35"/>
      <c r="L7" s="106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</row>
    <row r="8" spans="1:46" s="2" customFormat="1">
      <c r="A8" s="35"/>
      <c r="B8" s="40"/>
      <c r="C8" s="35"/>
      <c r="D8" s="35"/>
      <c r="E8" s="35"/>
      <c r="F8" s="35"/>
      <c r="G8" s="35"/>
      <c r="H8" s="35"/>
      <c r="I8" s="35"/>
      <c r="J8" s="35"/>
      <c r="K8" s="35"/>
      <c r="L8" s="10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2" customHeight="1">
      <c r="A9" s="35"/>
      <c r="B9" s="40"/>
      <c r="C9" s="35"/>
      <c r="D9" s="105" t="s">
        <v>18</v>
      </c>
      <c r="E9" s="35"/>
      <c r="F9" s="107" t="s">
        <v>19</v>
      </c>
      <c r="G9" s="35"/>
      <c r="H9" s="35"/>
      <c r="I9" s="105" t="s">
        <v>20</v>
      </c>
      <c r="J9" s="107" t="s">
        <v>19</v>
      </c>
      <c r="K9" s="35"/>
      <c r="L9" s="10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05" t="s">
        <v>21</v>
      </c>
      <c r="E10" s="35"/>
      <c r="F10" s="107" t="s">
        <v>22</v>
      </c>
      <c r="G10" s="35"/>
      <c r="H10" s="35"/>
      <c r="I10" s="105" t="s">
        <v>23</v>
      </c>
      <c r="J10" s="108" t="str">
        <f>'Rekapitulace stavby'!AN8</f>
        <v>Vyplň údaj</v>
      </c>
      <c r="K10" s="35"/>
      <c r="L10" s="10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0.9" customHeight="1">
      <c r="A11" s="35"/>
      <c r="B11" s="40"/>
      <c r="C11" s="35"/>
      <c r="D11" s="35"/>
      <c r="E11" s="35"/>
      <c r="F11" s="35"/>
      <c r="G11" s="35"/>
      <c r="H11" s="35"/>
      <c r="I11" s="35"/>
      <c r="J11" s="35"/>
      <c r="K11" s="35"/>
      <c r="L11" s="10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5" t="s">
        <v>24</v>
      </c>
      <c r="E12" s="35"/>
      <c r="F12" s="35"/>
      <c r="G12" s="35"/>
      <c r="H12" s="35"/>
      <c r="I12" s="105" t="s">
        <v>25</v>
      </c>
      <c r="J12" s="107" t="s">
        <v>19</v>
      </c>
      <c r="K12" s="35"/>
      <c r="L12" s="10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8" customHeight="1">
      <c r="A13" s="35"/>
      <c r="B13" s="40"/>
      <c r="C13" s="35"/>
      <c r="D13" s="35"/>
      <c r="E13" s="107" t="s">
        <v>26</v>
      </c>
      <c r="F13" s="35"/>
      <c r="G13" s="35"/>
      <c r="H13" s="35"/>
      <c r="I13" s="105" t="s">
        <v>27</v>
      </c>
      <c r="J13" s="107" t="s">
        <v>19</v>
      </c>
      <c r="K13" s="35"/>
      <c r="L13" s="10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6.95" customHeigh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10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05" t="s">
        <v>28</v>
      </c>
      <c r="E15" s="35"/>
      <c r="F15" s="35"/>
      <c r="G15" s="35"/>
      <c r="H15" s="35"/>
      <c r="I15" s="105" t="s">
        <v>25</v>
      </c>
      <c r="J15" s="31" t="str">
        <f>'Rekapitulace stavby'!AN13</f>
        <v>Vyplň údaj</v>
      </c>
      <c r="K15" s="35"/>
      <c r="L15" s="10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8" customHeight="1">
      <c r="A16" s="35"/>
      <c r="B16" s="40"/>
      <c r="C16" s="35"/>
      <c r="D16" s="35"/>
      <c r="E16" s="361" t="str">
        <f>'Rekapitulace stavby'!E14</f>
        <v>Vyplň údaj</v>
      </c>
      <c r="F16" s="362"/>
      <c r="G16" s="362"/>
      <c r="H16" s="362"/>
      <c r="I16" s="105" t="s">
        <v>27</v>
      </c>
      <c r="J16" s="31" t="str">
        <f>'Rekapitulace stavby'!AN14</f>
        <v>Vyplň údaj</v>
      </c>
      <c r="K16" s="35"/>
      <c r="L16" s="10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6.95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10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05" t="s">
        <v>30</v>
      </c>
      <c r="E18" s="35"/>
      <c r="F18" s="35"/>
      <c r="G18" s="35"/>
      <c r="H18" s="35"/>
      <c r="I18" s="105" t="s">
        <v>25</v>
      </c>
      <c r="J18" s="107" t="str">
        <f>IF('Rekapitulace stavby'!AN16="","",'Rekapitulace stavby'!AN16)</f>
        <v/>
      </c>
      <c r="K18" s="35"/>
      <c r="L18" s="10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07" t="str">
        <f>IF('Rekapitulace stavby'!E17="","",'Rekapitulace stavby'!E17)</f>
        <v xml:space="preserve"> </v>
      </c>
      <c r="F19" s="35"/>
      <c r="G19" s="35"/>
      <c r="H19" s="35"/>
      <c r="I19" s="105" t="s">
        <v>27</v>
      </c>
      <c r="J19" s="107" t="str">
        <f>IF('Rekapitulace stavby'!AN17="","",'Rekapitulace stavby'!AN17)</f>
        <v/>
      </c>
      <c r="K19" s="35"/>
      <c r="L19" s="10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10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05" t="s">
        <v>33</v>
      </c>
      <c r="E21" s="35"/>
      <c r="F21" s="35"/>
      <c r="G21" s="35"/>
      <c r="H21" s="35"/>
      <c r="I21" s="105" t="s">
        <v>25</v>
      </c>
      <c r="J21" s="107" t="str">
        <f>IF('Rekapitulace stavby'!AN19="","",'Rekapitulace stavby'!AN19)</f>
        <v/>
      </c>
      <c r="K21" s="35"/>
      <c r="L21" s="10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107" t="str">
        <f>IF('Rekapitulace stavby'!E20="","",'Rekapitulace stavby'!E20)</f>
        <v xml:space="preserve"> </v>
      </c>
      <c r="F22" s="35"/>
      <c r="G22" s="35"/>
      <c r="H22" s="35"/>
      <c r="I22" s="105" t="s">
        <v>27</v>
      </c>
      <c r="J22" s="107" t="str">
        <f>IF('Rekapitulace stavby'!AN20="","",'Rekapitulace stavby'!AN20)</f>
        <v/>
      </c>
      <c r="K22" s="35"/>
      <c r="L22" s="10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10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05" t="s">
        <v>34</v>
      </c>
      <c r="E24" s="35"/>
      <c r="F24" s="35"/>
      <c r="G24" s="35"/>
      <c r="H24" s="35"/>
      <c r="I24" s="35"/>
      <c r="J24" s="35"/>
      <c r="K24" s="35"/>
      <c r="L24" s="10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8" customFormat="1" ht="48" customHeight="1">
      <c r="A25" s="109"/>
      <c r="B25" s="110"/>
      <c r="C25" s="109"/>
      <c r="D25" s="109"/>
      <c r="E25" s="363" t="s">
        <v>35</v>
      </c>
      <c r="F25" s="363"/>
      <c r="G25" s="363"/>
      <c r="H25" s="363"/>
      <c r="I25" s="109"/>
      <c r="J25" s="109"/>
      <c r="K25" s="109"/>
      <c r="L25" s="111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10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112"/>
      <c r="E27" s="112"/>
      <c r="F27" s="112"/>
      <c r="G27" s="112"/>
      <c r="H27" s="112"/>
      <c r="I27" s="112"/>
      <c r="J27" s="112"/>
      <c r="K27" s="112"/>
      <c r="L27" s="106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25.35" customHeight="1">
      <c r="A28" s="35"/>
      <c r="B28" s="40"/>
      <c r="C28" s="35"/>
      <c r="D28" s="113" t="s">
        <v>36</v>
      </c>
      <c r="E28" s="35"/>
      <c r="F28" s="35"/>
      <c r="G28" s="35"/>
      <c r="H28" s="35"/>
      <c r="I28" s="35"/>
      <c r="J28" s="114">
        <f>ROUND(J74, 2)</f>
        <v>0</v>
      </c>
      <c r="K28" s="35"/>
      <c r="L28" s="10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2"/>
      <c r="E29" s="112"/>
      <c r="F29" s="112"/>
      <c r="G29" s="112"/>
      <c r="H29" s="112"/>
      <c r="I29" s="112"/>
      <c r="J29" s="112"/>
      <c r="K29" s="112"/>
      <c r="L29" s="10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5" customHeight="1">
      <c r="A30" s="35"/>
      <c r="B30" s="40"/>
      <c r="C30" s="35"/>
      <c r="D30" s="35"/>
      <c r="E30" s="35"/>
      <c r="F30" s="115" t="s">
        <v>38</v>
      </c>
      <c r="G30" s="35"/>
      <c r="H30" s="35"/>
      <c r="I30" s="115" t="s">
        <v>37</v>
      </c>
      <c r="J30" s="115" t="s">
        <v>39</v>
      </c>
      <c r="K30" s="35"/>
      <c r="L30" s="10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5" customHeight="1">
      <c r="A31" s="35"/>
      <c r="B31" s="40"/>
      <c r="C31" s="35"/>
      <c r="D31" s="116" t="s">
        <v>40</v>
      </c>
      <c r="E31" s="105" t="s">
        <v>41</v>
      </c>
      <c r="F31" s="117">
        <f>ROUND((SUM(BE74:BE75)),  2)</f>
        <v>0</v>
      </c>
      <c r="G31" s="35"/>
      <c r="H31" s="35"/>
      <c r="I31" s="118">
        <v>0.21</v>
      </c>
      <c r="J31" s="117">
        <f>ROUND(((SUM(BE74:BE75))*I31),  2)</f>
        <v>0</v>
      </c>
      <c r="K31" s="35"/>
      <c r="L31" s="10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105" t="s">
        <v>42</v>
      </c>
      <c r="F32" s="117">
        <f>ROUND((SUM(BF74:BF75)),  2)</f>
        <v>0</v>
      </c>
      <c r="G32" s="35"/>
      <c r="H32" s="35"/>
      <c r="I32" s="118">
        <v>0.12</v>
      </c>
      <c r="J32" s="117">
        <f>ROUND(((SUM(BF74:BF75))*I32),  2)</f>
        <v>0</v>
      </c>
      <c r="K32" s="35"/>
      <c r="L32" s="10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hidden="1" customHeight="1">
      <c r="A33" s="35"/>
      <c r="B33" s="40"/>
      <c r="C33" s="35"/>
      <c r="D33" s="35"/>
      <c r="E33" s="105" t="s">
        <v>43</v>
      </c>
      <c r="F33" s="117">
        <f>ROUND((SUM(BG74:BG75)),  2)</f>
        <v>0</v>
      </c>
      <c r="G33" s="35"/>
      <c r="H33" s="35"/>
      <c r="I33" s="118">
        <v>0.21</v>
      </c>
      <c r="J33" s="117">
        <f>0</f>
        <v>0</v>
      </c>
      <c r="K33" s="35"/>
      <c r="L33" s="10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hidden="1" customHeight="1">
      <c r="A34" s="35"/>
      <c r="B34" s="40"/>
      <c r="C34" s="35"/>
      <c r="D34" s="35"/>
      <c r="E34" s="105" t="s">
        <v>44</v>
      </c>
      <c r="F34" s="117">
        <f>ROUND((SUM(BH74:BH75)),  2)</f>
        <v>0</v>
      </c>
      <c r="G34" s="35"/>
      <c r="H34" s="35"/>
      <c r="I34" s="118">
        <v>0.12</v>
      </c>
      <c r="J34" s="117">
        <f>0</f>
        <v>0</v>
      </c>
      <c r="K34" s="35"/>
      <c r="L34" s="10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5" t="s">
        <v>45</v>
      </c>
      <c r="F35" s="117">
        <f>ROUND((SUM(BI74:BI75)),  2)</f>
        <v>0</v>
      </c>
      <c r="G35" s="35"/>
      <c r="H35" s="35"/>
      <c r="I35" s="118">
        <v>0</v>
      </c>
      <c r="J35" s="117">
        <f>0</f>
        <v>0</v>
      </c>
      <c r="K35" s="35"/>
      <c r="L35" s="10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6.95" customHeight="1">
      <c r="A36" s="35"/>
      <c r="B36" s="40"/>
      <c r="C36" s="35"/>
      <c r="D36" s="35"/>
      <c r="E36" s="35"/>
      <c r="F36" s="35"/>
      <c r="G36" s="35"/>
      <c r="H36" s="35"/>
      <c r="I36" s="35"/>
      <c r="J36" s="35"/>
      <c r="K36" s="35"/>
      <c r="L36" s="10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25.35" customHeight="1">
      <c r="A37" s="35"/>
      <c r="B37" s="40"/>
      <c r="C37" s="119"/>
      <c r="D37" s="120" t="s">
        <v>46</v>
      </c>
      <c r="E37" s="121"/>
      <c r="F37" s="121"/>
      <c r="G37" s="122" t="s">
        <v>47</v>
      </c>
      <c r="H37" s="123" t="s">
        <v>48</v>
      </c>
      <c r="I37" s="121"/>
      <c r="J37" s="124">
        <f>SUM(J28:J35)</f>
        <v>0</v>
      </c>
      <c r="K37" s="125"/>
      <c r="L37" s="10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126"/>
      <c r="C38" s="127"/>
      <c r="D38" s="127"/>
      <c r="E38" s="127"/>
      <c r="F38" s="127"/>
      <c r="G38" s="127"/>
      <c r="H38" s="127"/>
      <c r="I38" s="127"/>
      <c r="J38" s="127"/>
      <c r="K38" s="127"/>
      <c r="L38" s="10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42" spans="1:31" s="2" customFormat="1" ht="6.95" customHeight="1">
      <c r="A42" s="35"/>
      <c r="B42" s="128"/>
      <c r="C42" s="129"/>
      <c r="D42" s="129"/>
      <c r="E42" s="129"/>
      <c r="F42" s="129"/>
      <c r="G42" s="129"/>
      <c r="H42" s="129"/>
      <c r="I42" s="129"/>
      <c r="J42" s="129"/>
      <c r="K42" s="129"/>
      <c r="L42" s="106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4.95" customHeight="1">
      <c r="A43" s="35"/>
      <c r="B43" s="36"/>
      <c r="C43" s="24" t="s">
        <v>85</v>
      </c>
      <c r="D43" s="37"/>
      <c r="E43" s="37"/>
      <c r="F43" s="37"/>
      <c r="G43" s="37"/>
      <c r="H43" s="37"/>
      <c r="I43" s="37"/>
      <c r="J43" s="37"/>
      <c r="K43" s="37"/>
      <c r="L43" s="106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6.95" customHeight="1">
      <c r="A44" s="35"/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106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12" customHeight="1">
      <c r="A45" s="35"/>
      <c r="B45" s="36"/>
      <c r="C45" s="30" t="s">
        <v>16</v>
      </c>
      <c r="D45" s="37"/>
      <c r="E45" s="37"/>
      <c r="F45" s="37"/>
      <c r="G45" s="37"/>
      <c r="H45" s="37"/>
      <c r="I45" s="37"/>
      <c r="J45" s="37"/>
      <c r="K45" s="37"/>
      <c r="L45" s="106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15.6" customHeight="1">
      <c r="A46" s="35"/>
      <c r="B46" s="36"/>
      <c r="C46" s="37"/>
      <c r="D46" s="37"/>
      <c r="E46" s="329" t="str">
        <f>E7</f>
        <v>Údržba HOZ Dobruška</v>
      </c>
      <c r="F46" s="364"/>
      <c r="G46" s="364"/>
      <c r="H46" s="364"/>
      <c r="I46" s="37"/>
      <c r="J46" s="37"/>
      <c r="K46" s="37"/>
      <c r="L46" s="106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6.95" customHeight="1">
      <c r="A47" s="35"/>
      <c r="B47" s="36"/>
      <c r="C47" s="37"/>
      <c r="D47" s="37"/>
      <c r="E47" s="37"/>
      <c r="F47" s="37"/>
      <c r="G47" s="37"/>
      <c r="H47" s="37"/>
      <c r="I47" s="37"/>
      <c r="J47" s="37"/>
      <c r="K47" s="37"/>
      <c r="L47" s="106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2" customHeight="1">
      <c r="A48" s="35"/>
      <c r="B48" s="36"/>
      <c r="C48" s="30" t="s">
        <v>21</v>
      </c>
      <c r="D48" s="37"/>
      <c r="E48" s="37"/>
      <c r="F48" s="28" t="str">
        <f>F10</f>
        <v>Dobruška, Voděrady u Rychnova nad Kněžnou</v>
      </c>
      <c r="G48" s="37"/>
      <c r="H48" s="37"/>
      <c r="I48" s="30" t="s">
        <v>23</v>
      </c>
      <c r="J48" s="60" t="str">
        <f>IF(J10="","",J10)</f>
        <v>Vyplň údaj</v>
      </c>
      <c r="K48" s="37"/>
      <c r="L48" s="106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6.95" customHeight="1">
      <c r="A49" s="35"/>
      <c r="B49" s="36"/>
      <c r="C49" s="37"/>
      <c r="D49" s="37"/>
      <c r="E49" s="37"/>
      <c r="F49" s="37"/>
      <c r="G49" s="37"/>
      <c r="H49" s="37"/>
      <c r="I49" s="37"/>
      <c r="J49" s="37"/>
      <c r="K49" s="37"/>
      <c r="L49" s="106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5.6" customHeight="1">
      <c r="A50" s="35"/>
      <c r="B50" s="36"/>
      <c r="C50" s="30" t="s">
        <v>24</v>
      </c>
      <c r="D50" s="37"/>
      <c r="E50" s="37"/>
      <c r="F50" s="28" t="str">
        <f>E13</f>
        <v>SPU OVHS</v>
      </c>
      <c r="G50" s="37"/>
      <c r="H50" s="37"/>
      <c r="I50" s="30" t="s">
        <v>30</v>
      </c>
      <c r="J50" s="33" t="str">
        <f>E19</f>
        <v xml:space="preserve"> </v>
      </c>
      <c r="K50" s="37"/>
      <c r="L50" s="106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15.6" customHeight="1">
      <c r="A51" s="35"/>
      <c r="B51" s="36"/>
      <c r="C51" s="30" t="s">
        <v>28</v>
      </c>
      <c r="D51" s="37"/>
      <c r="E51" s="37"/>
      <c r="F51" s="28" t="str">
        <f>IF(E16="","",E16)</f>
        <v>Vyplň údaj</v>
      </c>
      <c r="G51" s="37"/>
      <c r="H51" s="37"/>
      <c r="I51" s="30" t="s">
        <v>33</v>
      </c>
      <c r="J51" s="33" t="str">
        <f>E22</f>
        <v xml:space="preserve"> </v>
      </c>
      <c r="K51" s="37"/>
      <c r="L51" s="106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0.35" customHeight="1">
      <c r="A52" s="35"/>
      <c r="B52" s="36"/>
      <c r="C52" s="37"/>
      <c r="D52" s="37"/>
      <c r="E52" s="37"/>
      <c r="F52" s="37"/>
      <c r="G52" s="37"/>
      <c r="H52" s="37"/>
      <c r="I52" s="37"/>
      <c r="J52" s="37"/>
      <c r="K52" s="37"/>
      <c r="L52" s="106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29.25" customHeight="1">
      <c r="A53" s="35"/>
      <c r="B53" s="36"/>
      <c r="C53" s="130" t="s">
        <v>86</v>
      </c>
      <c r="D53" s="131"/>
      <c r="E53" s="131"/>
      <c r="F53" s="131"/>
      <c r="G53" s="131"/>
      <c r="H53" s="131"/>
      <c r="I53" s="131"/>
      <c r="J53" s="132" t="s">
        <v>87</v>
      </c>
      <c r="K53" s="131"/>
      <c r="L53" s="106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0.35" customHeight="1">
      <c r="A54" s="35"/>
      <c r="B54" s="36"/>
      <c r="C54" s="37"/>
      <c r="D54" s="37"/>
      <c r="E54" s="37"/>
      <c r="F54" s="37"/>
      <c r="G54" s="37"/>
      <c r="H54" s="37"/>
      <c r="I54" s="37"/>
      <c r="J54" s="37"/>
      <c r="K54" s="37"/>
      <c r="L54" s="106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22.9" customHeight="1">
      <c r="A55" s="35"/>
      <c r="B55" s="36"/>
      <c r="C55" s="133" t="s">
        <v>68</v>
      </c>
      <c r="D55" s="37"/>
      <c r="E55" s="37"/>
      <c r="F55" s="37"/>
      <c r="G55" s="37"/>
      <c r="H55" s="37"/>
      <c r="I55" s="37"/>
      <c r="J55" s="78">
        <f>J74</f>
        <v>0</v>
      </c>
      <c r="K55" s="37"/>
      <c r="L55" s="106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U55" s="18" t="s">
        <v>88</v>
      </c>
    </row>
    <row r="56" spans="1:47" s="9" customFormat="1" ht="24.95" customHeight="1">
      <c r="B56" s="134"/>
      <c r="C56" s="135"/>
      <c r="D56" s="136" t="s">
        <v>89</v>
      </c>
      <c r="E56" s="137"/>
      <c r="F56" s="137"/>
      <c r="G56" s="137"/>
      <c r="H56" s="137"/>
      <c r="I56" s="137"/>
      <c r="J56" s="138">
        <f>J75</f>
        <v>0</v>
      </c>
      <c r="K56" s="135"/>
      <c r="L56" s="139"/>
    </row>
    <row r="57" spans="1:47" s="2" customFormat="1" ht="21.75" customHeight="1">
      <c r="A57" s="35"/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106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6.95" customHeight="1">
      <c r="A58" s="35"/>
      <c r="B58" s="48"/>
      <c r="C58" s="49"/>
      <c r="D58" s="49"/>
      <c r="E58" s="49"/>
      <c r="F58" s="49"/>
      <c r="G58" s="49"/>
      <c r="H58" s="49"/>
      <c r="I58" s="49"/>
      <c r="J58" s="49"/>
      <c r="K58" s="49"/>
      <c r="L58" s="106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62" spans="1:47" s="2" customFormat="1" ht="6.95" customHeight="1">
      <c r="A62" s="35"/>
      <c r="B62" s="50"/>
      <c r="C62" s="51"/>
      <c r="D62" s="51"/>
      <c r="E62" s="51"/>
      <c r="F62" s="51"/>
      <c r="G62" s="51"/>
      <c r="H62" s="51"/>
      <c r="I62" s="51"/>
      <c r="J62" s="51"/>
      <c r="K62" s="51"/>
      <c r="L62" s="106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4.95" customHeight="1">
      <c r="A63" s="35"/>
      <c r="B63" s="36"/>
      <c r="C63" s="24" t="s">
        <v>90</v>
      </c>
      <c r="D63" s="37"/>
      <c r="E63" s="37"/>
      <c r="F63" s="37"/>
      <c r="G63" s="37"/>
      <c r="H63" s="37"/>
      <c r="I63" s="37"/>
      <c r="J63" s="37"/>
      <c r="K63" s="37"/>
      <c r="L63" s="106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4" spans="1:47" s="2" customFormat="1" ht="6.95" customHeight="1">
      <c r="A64" s="35"/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106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63" s="2" customFormat="1" ht="12" customHeight="1">
      <c r="A65" s="35"/>
      <c r="B65" s="36"/>
      <c r="C65" s="30" t="s">
        <v>16</v>
      </c>
      <c r="D65" s="37"/>
      <c r="E65" s="37"/>
      <c r="F65" s="37"/>
      <c r="G65" s="37"/>
      <c r="H65" s="37"/>
      <c r="I65" s="37"/>
      <c r="J65" s="37"/>
      <c r="K65" s="37"/>
      <c r="L65" s="10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63" s="2" customFormat="1" ht="15.6" customHeight="1">
      <c r="A66" s="35"/>
      <c r="B66" s="36"/>
      <c r="C66" s="37"/>
      <c r="D66" s="37"/>
      <c r="E66" s="329" t="str">
        <f>E7</f>
        <v>Údržba HOZ Dobruška</v>
      </c>
      <c r="F66" s="364"/>
      <c r="G66" s="364"/>
      <c r="H66" s="364"/>
      <c r="I66" s="37"/>
      <c r="J66" s="37"/>
      <c r="K66" s="37"/>
      <c r="L66" s="106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63" s="2" customFormat="1" ht="6.95" customHeight="1">
      <c r="A67" s="35"/>
      <c r="B67" s="36"/>
      <c r="C67" s="37"/>
      <c r="D67" s="37"/>
      <c r="E67" s="37"/>
      <c r="F67" s="37"/>
      <c r="G67" s="37"/>
      <c r="H67" s="37"/>
      <c r="I67" s="37"/>
      <c r="J67" s="37"/>
      <c r="K67" s="37"/>
      <c r="L67" s="106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pans="1:63" s="2" customFormat="1" ht="12" customHeight="1">
      <c r="A68" s="35"/>
      <c r="B68" s="36"/>
      <c r="C68" s="30" t="s">
        <v>21</v>
      </c>
      <c r="D68" s="37"/>
      <c r="E68" s="37"/>
      <c r="F68" s="28" t="str">
        <f>F10</f>
        <v>Dobruška, Voděrady u Rychnova nad Kněžnou</v>
      </c>
      <c r="G68" s="37"/>
      <c r="H68" s="37"/>
      <c r="I68" s="30" t="s">
        <v>23</v>
      </c>
      <c r="J68" s="60" t="str">
        <f>IF(J10="","",J10)</f>
        <v>Vyplň údaj</v>
      </c>
      <c r="K68" s="37"/>
      <c r="L68" s="106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63" s="2" customFormat="1" ht="6.95" customHeight="1">
      <c r="A69" s="35"/>
      <c r="B69" s="36"/>
      <c r="C69" s="37"/>
      <c r="D69" s="37"/>
      <c r="E69" s="37"/>
      <c r="F69" s="37"/>
      <c r="G69" s="37"/>
      <c r="H69" s="37"/>
      <c r="I69" s="37"/>
      <c r="J69" s="37"/>
      <c r="K69" s="37"/>
      <c r="L69" s="106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63" s="2" customFormat="1" ht="15.6" customHeight="1">
      <c r="A70" s="35"/>
      <c r="B70" s="36"/>
      <c r="C70" s="30" t="s">
        <v>24</v>
      </c>
      <c r="D70" s="37"/>
      <c r="E70" s="37"/>
      <c r="F70" s="28" t="str">
        <f>E13</f>
        <v>SPU OVHS</v>
      </c>
      <c r="G70" s="37"/>
      <c r="H70" s="37"/>
      <c r="I70" s="30" t="s">
        <v>30</v>
      </c>
      <c r="J70" s="33" t="str">
        <f>E19</f>
        <v xml:space="preserve"> </v>
      </c>
      <c r="K70" s="37"/>
      <c r="L70" s="106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63" s="2" customFormat="1" ht="15.6" customHeight="1">
      <c r="A71" s="35"/>
      <c r="B71" s="36"/>
      <c r="C71" s="30" t="s">
        <v>28</v>
      </c>
      <c r="D71" s="37"/>
      <c r="E71" s="37"/>
      <c r="F71" s="28" t="str">
        <f>IF(E16="","",E16)</f>
        <v>Vyplň údaj</v>
      </c>
      <c r="G71" s="37"/>
      <c r="H71" s="37"/>
      <c r="I71" s="30" t="s">
        <v>33</v>
      </c>
      <c r="J71" s="33" t="str">
        <f>E22</f>
        <v xml:space="preserve"> </v>
      </c>
      <c r="K71" s="37"/>
      <c r="L71" s="106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63" s="2" customFormat="1" ht="10.35" customHeight="1">
      <c r="A72" s="35"/>
      <c r="B72" s="36"/>
      <c r="C72" s="37"/>
      <c r="D72" s="37"/>
      <c r="E72" s="37"/>
      <c r="F72" s="37"/>
      <c r="G72" s="37"/>
      <c r="H72" s="37"/>
      <c r="I72" s="37"/>
      <c r="J72" s="37"/>
      <c r="K72" s="37"/>
      <c r="L72" s="106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63" s="10" customFormat="1" ht="29.25" customHeight="1">
      <c r="A73" s="140"/>
      <c r="B73" s="141"/>
      <c r="C73" s="142" t="s">
        <v>91</v>
      </c>
      <c r="D73" s="143" t="s">
        <v>55</v>
      </c>
      <c r="E73" s="143" t="s">
        <v>51</v>
      </c>
      <c r="F73" s="143" t="s">
        <v>52</v>
      </c>
      <c r="G73" s="143" t="s">
        <v>92</v>
      </c>
      <c r="H73" s="143" t="s">
        <v>93</v>
      </c>
      <c r="I73" s="143" t="s">
        <v>94</v>
      </c>
      <c r="J73" s="143" t="s">
        <v>87</v>
      </c>
      <c r="K73" s="144" t="s">
        <v>95</v>
      </c>
      <c r="L73" s="145"/>
      <c r="M73" s="69" t="s">
        <v>19</v>
      </c>
      <c r="N73" s="70" t="s">
        <v>40</v>
      </c>
      <c r="O73" s="70" t="s">
        <v>96</v>
      </c>
      <c r="P73" s="70" t="s">
        <v>97</v>
      </c>
      <c r="Q73" s="70" t="s">
        <v>98</v>
      </c>
      <c r="R73" s="70" t="s">
        <v>99</v>
      </c>
      <c r="S73" s="70" t="s">
        <v>100</v>
      </c>
      <c r="T73" s="70" t="s">
        <v>101</v>
      </c>
      <c r="U73" s="71" t="s">
        <v>102</v>
      </c>
      <c r="V73" s="140"/>
      <c r="W73" s="140"/>
      <c r="X73" s="140"/>
      <c r="Y73" s="140"/>
      <c r="Z73" s="140"/>
      <c r="AA73" s="140"/>
      <c r="AB73" s="140"/>
      <c r="AC73" s="140"/>
      <c r="AD73" s="140"/>
      <c r="AE73" s="140"/>
    </row>
    <row r="74" spans="1:63" s="2" customFormat="1" ht="22.9" customHeight="1">
      <c r="A74" s="35"/>
      <c r="B74" s="36"/>
      <c r="C74" s="76" t="s">
        <v>103</v>
      </c>
      <c r="D74" s="37"/>
      <c r="E74" s="37"/>
      <c r="F74" s="37"/>
      <c r="G74" s="37"/>
      <c r="H74" s="37"/>
      <c r="I74" s="37"/>
      <c r="J74" s="146">
        <f>BK74</f>
        <v>0</v>
      </c>
      <c r="K74" s="37"/>
      <c r="L74" s="40"/>
      <c r="M74" s="72"/>
      <c r="N74" s="147"/>
      <c r="O74" s="73"/>
      <c r="P74" s="148">
        <f>P75</f>
        <v>0</v>
      </c>
      <c r="Q74" s="73"/>
      <c r="R74" s="148">
        <f>R75</f>
        <v>0</v>
      </c>
      <c r="S74" s="73"/>
      <c r="T74" s="148">
        <f>T75</f>
        <v>0</v>
      </c>
      <c r="U74" s="74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T74" s="18" t="s">
        <v>69</v>
      </c>
      <c r="AU74" s="18" t="s">
        <v>88</v>
      </c>
      <c r="BK74" s="149">
        <f>BK75</f>
        <v>0</v>
      </c>
    </row>
    <row r="75" spans="1:63" s="11" customFormat="1" ht="25.9" customHeight="1">
      <c r="B75" s="150"/>
      <c r="C75" s="151"/>
      <c r="D75" s="152" t="s">
        <v>69</v>
      </c>
      <c r="E75" s="153" t="s">
        <v>104</v>
      </c>
      <c r="F75" s="153" t="s">
        <v>105</v>
      </c>
      <c r="G75" s="151"/>
      <c r="H75" s="151"/>
      <c r="I75" s="154"/>
      <c r="J75" s="155">
        <f>BK75</f>
        <v>0</v>
      </c>
      <c r="K75" s="151"/>
      <c r="L75" s="156"/>
      <c r="M75" s="157"/>
      <c r="N75" s="158"/>
      <c r="O75" s="158"/>
      <c r="P75" s="159">
        <v>0</v>
      </c>
      <c r="Q75" s="158"/>
      <c r="R75" s="159">
        <v>0</v>
      </c>
      <c r="S75" s="158"/>
      <c r="T75" s="159">
        <v>0</v>
      </c>
      <c r="U75" s="160"/>
      <c r="AR75" s="161" t="s">
        <v>75</v>
      </c>
      <c r="AT75" s="162" t="s">
        <v>69</v>
      </c>
      <c r="AU75" s="162" t="s">
        <v>70</v>
      </c>
      <c r="AY75" s="161" t="s">
        <v>106</v>
      </c>
      <c r="BK75" s="163">
        <v>0</v>
      </c>
    </row>
    <row r="76" spans="1:63" s="2" customFormat="1" ht="6.95" customHeight="1">
      <c r="A76" s="35"/>
      <c r="B76" s="48"/>
      <c r="C76" s="49"/>
      <c r="D76" s="49"/>
      <c r="E76" s="49"/>
      <c r="F76" s="49"/>
      <c r="G76" s="49"/>
      <c r="H76" s="49"/>
      <c r="I76" s="49"/>
      <c r="J76" s="49"/>
      <c r="K76" s="49"/>
      <c r="L76" s="40"/>
      <c r="M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</sheetData>
  <sheetProtection algorithmName="SHA-512" hashValue="iBsCUNv9gN8nUGVE23qZB8B42TzcOgu98qaDDWFzkH3AT4a1eZPTk2enPp/zvEz9+OSz0bGMMFvBrp0uiwpeMg==" saltValue="vsHGSSuCwNxfLGZDzig3BSRMtEFOp5WiD4blr+g1gV/82So21ox7q+PnAuE27Gteo2nlJ7apCWXag6PFoWylMg==" spinCount="100000" sheet="1" objects="1" scenarios="1" formatColumns="0" formatRows="0" autoFilter="0"/>
  <autoFilter ref="C73:K75" xr:uid="{00000000-0009-0000-0000-000001000000}"/>
  <mergeCells count="6">
    <mergeCell ref="E66:H66"/>
    <mergeCell ref="L2:V2"/>
    <mergeCell ref="E7:H7"/>
    <mergeCell ref="E16:H16"/>
    <mergeCell ref="E25:H25"/>
    <mergeCell ref="E46:H46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17"/>
  <sheetViews>
    <sheetView showGridLines="0" topLeftCell="A68" workbookViewId="0">
      <selection activeCell="J12" sqref="J12"/>
    </sheetView>
  </sheetViews>
  <sheetFormatPr defaultRowHeight="11.2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1" width="15.164062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8" t="s">
        <v>79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1"/>
      <c r="AT3" s="18" t="s">
        <v>80</v>
      </c>
    </row>
    <row r="4" spans="1:46" s="1" customFormat="1" ht="24.95" customHeight="1">
      <c r="B4" s="21"/>
      <c r="D4" s="103" t="s">
        <v>84</v>
      </c>
      <c r="L4" s="21"/>
      <c r="M4" s="104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5" t="s">
        <v>16</v>
      </c>
      <c r="L6" s="21"/>
    </row>
    <row r="7" spans="1:46" s="1" customFormat="1" ht="14.45" customHeight="1">
      <c r="B7" s="21"/>
      <c r="E7" s="367" t="str">
        <f>'Rekapitulace stavby'!K6</f>
        <v>Údržba HOZ Dobruška</v>
      </c>
      <c r="F7" s="368"/>
      <c r="G7" s="368"/>
      <c r="H7" s="368"/>
      <c r="L7" s="21"/>
    </row>
    <row r="8" spans="1:46" s="2" customFormat="1" ht="12" customHeight="1">
      <c r="A8" s="35"/>
      <c r="B8" s="40"/>
      <c r="C8" s="35"/>
      <c r="D8" s="105" t="s">
        <v>107</v>
      </c>
      <c r="E8" s="35"/>
      <c r="F8" s="35"/>
      <c r="G8" s="35"/>
      <c r="H8" s="35"/>
      <c r="I8" s="35"/>
      <c r="J8" s="35"/>
      <c r="K8" s="35"/>
      <c r="L8" s="10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5.6" customHeight="1">
      <c r="A9" s="35"/>
      <c r="B9" s="40"/>
      <c r="C9" s="35"/>
      <c r="D9" s="35"/>
      <c r="E9" s="359" t="s">
        <v>108</v>
      </c>
      <c r="F9" s="360"/>
      <c r="G9" s="360"/>
      <c r="H9" s="360"/>
      <c r="I9" s="35"/>
      <c r="J9" s="35"/>
      <c r="K9" s="35"/>
      <c r="L9" s="10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5" t="s">
        <v>18</v>
      </c>
      <c r="E11" s="35"/>
      <c r="F11" s="107" t="s">
        <v>19</v>
      </c>
      <c r="G11" s="35"/>
      <c r="H11" s="35"/>
      <c r="I11" s="105" t="s">
        <v>20</v>
      </c>
      <c r="J11" s="107" t="s">
        <v>19</v>
      </c>
      <c r="K11" s="35"/>
      <c r="L11" s="10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5" t="s">
        <v>21</v>
      </c>
      <c r="E12" s="35"/>
      <c r="F12" s="107" t="s">
        <v>109</v>
      </c>
      <c r="G12" s="35"/>
      <c r="H12" s="35"/>
      <c r="I12" s="105" t="s">
        <v>23</v>
      </c>
      <c r="J12" s="108" t="str">
        <f>'Rekapitulace stavby'!AN8</f>
        <v>Vyplň údaj</v>
      </c>
      <c r="K12" s="35"/>
      <c r="L12" s="10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5" t="s">
        <v>24</v>
      </c>
      <c r="E14" s="35"/>
      <c r="F14" s="35"/>
      <c r="G14" s="35"/>
      <c r="H14" s="35"/>
      <c r="I14" s="105" t="s">
        <v>25</v>
      </c>
      <c r="J14" s="107" t="s">
        <v>19</v>
      </c>
      <c r="K14" s="35"/>
      <c r="L14" s="10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7" t="s">
        <v>26</v>
      </c>
      <c r="F15" s="35"/>
      <c r="G15" s="35"/>
      <c r="H15" s="35"/>
      <c r="I15" s="105" t="s">
        <v>27</v>
      </c>
      <c r="J15" s="107" t="s">
        <v>19</v>
      </c>
      <c r="K15" s="35"/>
      <c r="L15" s="10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5" t="s">
        <v>28</v>
      </c>
      <c r="E17" s="35"/>
      <c r="F17" s="35"/>
      <c r="G17" s="35"/>
      <c r="H17" s="35"/>
      <c r="I17" s="105" t="s">
        <v>25</v>
      </c>
      <c r="J17" s="31" t="str">
        <f>'Rekapitulace stavby'!AN13</f>
        <v>Vyplň údaj</v>
      </c>
      <c r="K17" s="35"/>
      <c r="L17" s="10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61" t="str">
        <f>'Rekapitulace stavby'!E14</f>
        <v>Vyplň údaj</v>
      </c>
      <c r="F18" s="362"/>
      <c r="G18" s="362"/>
      <c r="H18" s="362"/>
      <c r="I18" s="105" t="s">
        <v>27</v>
      </c>
      <c r="J18" s="31" t="str">
        <f>'Rekapitulace stavby'!AN14</f>
        <v>Vyplň údaj</v>
      </c>
      <c r="K18" s="35"/>
      <c r="L18" s="10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5" t="s">
        <v>30</v>
      </c>
      <c r="E20" s="35"/>
      <c r="F20" s="35"/>
      <c r="G20" s="35"/>
      <c r="H20" s="35"/>
      <c r="I20" s="105" t="s">
        <v>25</v>
      </c>
      <c r="J20" s="107" t="str">
        <f>IF('Rekapitulace stavby'!AN16="","",'Rekapitulace stavby'!AN16)</f>
        <v/>
      </c>
      <c r="K20" s="35"/>
      <c r="L20" s="10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7" t="str">
        <f>IF('Rekapitulace stavby'!E17="","",'Rekapitulace stavby'!E17)</f>
        <v xml:space="preserve"> </v>
      </c>
      <c r="F21" s="35"/>
      <c r="G21" s="35"/>
      <c r="H21" s="35"/>
      <c r="I21" s="105" t="s">
        <v>27</v>
      </c>
      <c r="J21" s="107" t="str">
        <f>IF('Rekapitulace stavby'!AN17="","",'Rekapitulace stavby'!AN17)</f>
        <v/>
      </c>
      <c r="K21" s="35"/>
      <c r="L21" s="10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5" t="s">
        <v>33</v>
      </c>
      <c r="E23" s="35"/>
      <c r="F23" s="35"/>
      <c r="G23" s="35"/>
      <c r="H23" s="35"/>
      <c r="I23" s="105" t="s">
        <v>25</v>
      </c>
      <c r="J23" s="107" t="str">
        <f>IF('Rekapitulace stavby'!AN19="","",'Rekapitulace stavby'!AN19)</f>
        <v/>
      </c>
      <c r="K23" s="35"/>
      <c r="L23" s="10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7" t="str">
        <f>IF('Rekapitulace stavby'!E20="","",'Rekapitulace stavby'!E20)</f>
        <v xml:space="preserve"> </v>
      </c>
      <c r="F24" s="35"/>
      <c r="G24" s="35"/>
      <c r="H24" s="35"/>
      <c r="I24" s="105" t="s">
        <v>27</v>
      </c>
      <c r="J24" s="107" t="str">
        <f>IF('Rekapitulace stavby'!AN20="","",'Rekapitulace stavby'!AN20)</f>
        <v/>
      </c>
      <c r="K24" s="35"/>
      <c r="L24" s="10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5" t="s">
        <v>34</v>
      </c>
      <c r="E26" s="35"/>
      <c r="F26" s="35"/>
      <c r="G26" s="35"/>
      <c r="H26" s="35"/>
      <c r="I26" s="35"/>
      <c r="J26" s="35"/>
      <c r="K26" s="35"/>
      <c r="L26" s="10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4.45" customHeight="1">
      <c r="A27" s="109"/>
      <c r="B27" s="110"/>
      <c r="C27" s="109"/>
      <c r="D27" s="109"/>
      <c r="E27" s="363" t="s">
        <v>19</v>
      </c>
      <c r="F27" s="363"/>
      <c r="G27" s="363"/>
      <c r="H27" s="363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2"/>
      <c r="E29" s="112"/>
      <c r="F29" s="112"/>
      <c r="G29" s="112"/>
      <c r="H29" s="112"/>
      <c r="I29" s="112"/>
      <c r="J29" s="112"/>
      <c r="K29" s="112"/>
      <c r="L29" s="10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3" t="s">
        <v>36</v>
      </c>
      <c r="E30" s="35"/>
      <c r="F30" s="35"/>
      <c r="G30" s="35"/>
      <c r="H30" s="35"/>
      <c r="I30" s="35"/>
      <c r="J30" s="114">
        <f>ROUND(J81, 2)</f>
        <v>0</v>
      </c>
      <c r="K30" s="35"/>
      <c r="L30" s="10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2"/>
      <c r="E31" s="112"/>
      <c r="F31" s="112"/>
      <c r="G31" s="112"/>
      <c r="H31" s="112"/>
      <c r="I31" s="112"/>
      <c r="J31" s="112"/>
      <c r="K31" s="112"/>
      <c r="L31" s="10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5" t="s">
        <v>38</v>
      </c>
      <c r="G32" s="35"/>
      <c r="H32" s="35"/>
      <c r="I32" s="115" t="s">
        <v>37</v>
      </c>
      <c r="J32" s="115" t="s">
        <v>39</v>
      </c>
      <c r="K32" s="35"/>
      <c r="L32" s="10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6" t="s">
        <v>40</v>
      </c>
      <c r="E33" s="105" t="s">
        <v>41</v>
      </c>
      <c r="F33" s="117">
        <f>ROUND((SUM(BE81:BE116)),  2)</f>
        <v>0</v>
      </c>
      <c r="G33" s="35"/>
      <c r="H33" s="35"/>
      <c r="I33" s="118">
        <v>0.21</v>
      </c>
      <c r="J33" s="117">
        <f>ROUND(((SUM(BE81:BE116))*I33),  2)</f>
        <v>0</v>
      </c>
      <c r="K33" s="35"/>
      <c r="L33" s="10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5" t="s">
        <v>42</v>
      </c>
      <c r="F34" s="117">
        <f>ROUND((SUM(BF81:BF116)),  2)</f>
        <v>0</v>
      </c>
      <c r="G34" s="35"/>
      <c r="H34" s="35"/>
      <c r="I34" s="118">
        <v>0.12</v>
      </c>
      <c r="J34" s="117">
        <f>ROUND(((SUM(BF81:BF116))*I34),  2)</f>
        <v>0</v>
      </c>
      <c r="K34" s="35"/>
      <c r="L34" s="10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5" t="s">
        <v>43</v>
      </c>
      <c r="F35" s="117">
        <f>ROUND((SUM(BG81:BG116)),  2)</f>
        <v>0</v>
      </c>
      <c r="G35" s="35"/>
      <c r="H35" s="35"/>
      <c r="I35" s="118">
        <v>0.21</v>
      </c>
      <c r="J35" s="117">
        <f>0</f>
        <v>0</v>
      </c>
      <c r="K35" s="35"/>
      <c r="L35" s="10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5" t="s">
        <v>44</v>
      </c>
      <c r="F36" s="117">
        <f>ROUND((SUM(BH81:BH116)),  2)</f>
        <v>0</v>
      </c>
      <c r="G36" s="35"/>
      <c r="H36" s="35"/>
      <c r="I36" s="118">
        <v>0.12</v>
      </c>
      <c r="J36" s="117">
        <f>0</f>
        <v>0</v>
      </c>
      <c r="K36" s="35"/>
      <c r="L36" s="10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5" t="s">
        <v>45</v>
      </c>
      <c r="F37" s="117">
        <f>ROUND((SUM(BI81:BI116)),  2)</f>
        <v>0</v>
      </c>
      <c r="G37" s="35"/>
      <c r="H37" s="35"/>
      <c r="I37" s="118">
        <v>0</v>
      </c>
      <c r="J37" s="117">
        <f>0</f>
        <v>0</v>
      </c>
      <c r="K37" s="35"/>
      <c r="L37" s="10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19"/>
      <c r="D39" s="120" t="s">
        <v>46</v>
      </c>
      <c r="E39" s="121"/>
      <c r="F39" s="121"/>
      <c r="G39" s="122" t="s">
        <v>47</v>
      </c>
      <c r="H39" s="123" t="s">
        <v>48</v>
      </c>
      <c r="I39" s="121"/>
      <c r="J39" s="124">
        <f>SUM(J30:J37)</f>
        <v>0</v>
      </c>
      <c r="K39" s="125"/>
      <c r="L39" s="10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85</v>
      </c>
      <c r="D45" s="37"/>
      <c r="E45" s="37"/>
      <c r="F45" s="37"/>
      <c r="G45" s="37"/>
      <c r="H45" s="37"/>
      <c r="I45" s="37"/>
      <c r="J45" s="37"/>
      <c r="K45" s="37"/>
      <c r="L45" s="106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6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6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4.45" customHeight="1">
      <c r="A48" s="35"/>
      <c r="B48" s="36"/>
      <c r="C48" s="37"/>
      <c r="D48" s="37"/>
      <c r="E48" s="365" t="str">
        <f>E7</f>
        <v>Údržba HOZ Dobruška</v>
      </c>
      <c r="F48" s="366"/>
      <c r="G48" s="366"/>
      <c r="H48" s="366"/>
      <c r="I48" s="37"/>
      <c r="J48" s="37"/>
      <c r="K48" s="37"/>
      <c r="L48" s="106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107</v>
      </c>
      <c r="D49" s="37"/>
      <c r="E49" s="37"/>
      <c r="F49" s="37"/>
      <c r="G49" s="37"/>
      <c r="H49" s="37"/>
      <c r="I49" s="37"/>
      <c r="J49" s="37"/>
      <c r="K49" s="37"/>
      <c r="L49" s="106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5.6" customHeight="1">
      <c r="A50" s="35"/>
      <c r="B50" s="36"/>
      <c r="C50" s="37"/>
      <c r="D50" s="37"/>
      <c r="E50" s="329" t="str">
        <f>E9</f>
        <v>SO 1 - 110_96 Dobruška OI</v>
      </c>
      <c r="F50" s="364"/>
      <c r="G50" s="364"/>
      <c r="H50" s="364"/>
      <c r="I50" s="37"/>
      <c r="J50" s="37"/>
      <c r="K50" s="37"/>
      <c r="L50" s="106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6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Dobruška</v>
      </c>
      <c r="G52" s="37"/>
      <c r="H52" s="37"/>
      <c r="I52" s="30" t="s">
        <v>23</v>
      </c>
      <c r="J52" s="60" t="str">
        <f>IF(J12="","",J12)</f>
        <v>Vyplň údaj</v>
      </c>
      <c r="K52" s="37"/>
      <c r="L52" s="106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6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6" customHeight="1">
      <c r="A54" s="35"/>
      <c r="B54" s="36"/>
      <c r="C54" s="30" t="s">
        <v>24</v>
      </c>
      <c r="D54" s="37"/>
      <c r="E54" s="37"/>
      <c r="F54" s="28" t="str">
        <f>E15</f>
        <v>SPU OVHS</v>
      </c>
      <c r="G54" s="37"/>
      <c r="H54" s="37"/>
      <c r="I54" s="30" t="s">
        <v>30</v>
      </c>
      <c r="J54" s="33" t="str">
        <f>E21</f>
        <v xml:space="preserve"> </v>
      </c>
      <c r="K54" s="37"/>
      <c r="L54" s="106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6" customHeight="1">
      <c r="A55" s="35"/>
      <c r="B55" s="36"/>
      <c r="C55" s="30" t="s">
        <v>28</v>
      </c>
      <c r="D55" s="37"/>
      <c r="E55" s="37"/>
      <c r="F55" s="28" t="str">
        <f>IF(E18="","",E18)</f>
        <v>Vyplň údaj</v>
      </c>
      <c r="G55" s="37"/>
      <c r="H55" s="37"/>
      <c r="I55" s="30" t="s">
        <v>33</v>
      </c>
      <c r="J55" s="33" t="str">
        <f>E24</f>
        <v xml:space="preserve"> </v>
      </c>
      <c r="K55" s="37"/>
      <c r="L55" s="106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6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0" t="s">
        <v>86</v>
      </c>
      <c r="D57" s="131"/>
      <c r="E57" s="131"/>
      <c r="F57" s="131"/>
      <c r="G57" s="131"/>
      <c r="H57" s="131"/>
      <c r="I57" s="131"/>
      <c r="J57" s="132" t="s">
        <v>87</v>
      </c>
      <c r="K57" s="131"/>
      <c r="L57" s="106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6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3" t="s">
        <v>68</v>
      </c>
      <c r="D59" s="37"/>
      <c r="E59" s="37"/>
      <c r="F59" s="37"/>
      <c r="G59" s="37"/>
      <c r="H59" s="37"/>
      <c r="I59" s="37"/>
      <c r="J59" s="78">
        <f>J81</f>
        <v>0</v>
      </c>
      <c r="K59" s="37"/>
      <c r="L59" s="106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88</v>
      </c>
    </row>
    <row r="60" spans="1:47" s="9" customFormat="1" ht="24.95" customHeight="1">
      <c r="B60" s="134"/>
      <c r="C60" s="135"/>
      <c r="D60" s="136" t="s">
        <v>89</v>
      </c>
      <c r="E60" s="137"/>
      <c r="F60" s="137"/>
      <c r="G60" s="137"/>
      <c r="H60" s="137"/>
      <c r="I60" s="137"/>
      <c r="J60" s="138">
        <f>J82</f>
        <v>0</v>
      </c>
      <c r="K60" s="135"/>
      <c r="L60" s="139"/>
    </row>
    <row r="61" spans="1:47" s="12" customFormat="1" ht="19.899999999999999" customHeight="1">
      <c r="B61" s="164"/>
      <c r="C61" s="165"/>
      <c r="D61" s="166" t="s">
        <v>110</v>
      </c>
      <c r="E61" s="167"/>
      <c r="F61" s="167"/>
      <c r="G61" s="167"/>
      <c r="H61" s="167"/>
      <c r="I61" s="167"/>
      <c r="J61" s="168">
        <f>J83</f>
        <v>0</v>
      </c>
      <c r="K61" s="165"/>
      <c r="L61" s="169"/>
    </row>
    <row r="62" spans="1:47" s="2" customFormat="1" ht="21.75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06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6.95" customHeight="1">
      <c r="A63" s="35"/>
      <c r="B63" s="48"/>
      <c r="C63" s="49"/>
      <c r="D63" s="49"/>
      <c r="E63" s="49"/>
      <c r="F63" s="49"/>
      <c r="G63" s="49"/>
      <c r="H63" s="49"/>
      <c r="I63" s="49"/>
      <c r="J63" s="49"/>
      <c r="K63" s="49"/>
      <c r="L63" s="106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7" spans="1:31" s="2" customFormat="1" ht="6.95" customHeight="1">
      <c r="A67" s="35"/>
      <c r="B67" s="50"/>
      <c r="C67" s="51"/>
      <c r="D67" s="51"/>
      <c r="E67" s="51"/>
      <c r="F67" s="51"/>
      <c r="G67" s="51"/>
      <c r="H67" s="51"/>
      <c r="I67" s="51"/>
      <c r="J67" s="51"/>
      <c r="K67" s="51"/>
      <c r="L67" s="106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pans="1:31" s="2" customFormat="1" ht="24.95" customHeight="1">
      <c r="A68" s="35"/>
      <c r="B68" s="36"/>
      <c r="C68" s="24" t="s">
        <v>90</v>
      </c>
      <c r="D68" s="37"/>
      <c r="E68" s="37"/>
      <c r="F68" s="37"/>
      <c r="G68" s="37"/>
      <c r="H68" s="37"/>
      <c r="I68" s="37"/>
      <c r="J68" s="37"/>
      <c r="K68" s="37"/>
      <c r="L68" s="106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31" s="2" customFormat="1" ht="6.95" customHeight="1">
      <c r="A69" s="35"/>
      <c r="B69" s="36"/>
      <c r="C69" s="37"/>
      <c r="D69" s="37"/>
      <c r="E69" s="37"/>
      <c r="F69" s="37"/>
      <c r="G69" s="37"/>
      <c r="H69" s="37"/>
      <c r="I69" s="37"/>
      <c r="J69" s="37"/>
      <c r="K69" s="37"/>
      <c r="L69" s="106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12" customHeight="1">
      <c r="A70" s="35"/>
      <c r="B70" s="36"/>
      <c r="C70" s="30" t="s">
        <v>16</v>
      </c>
      <c r="D70" s="37"/>
      <c r="E70" s="37"/>
      <c r="F70" s="37"/>
      <c r="G70" s="37"/>
      <c r="H70" s="37"/>
      <c r="I70" s="37"/>
      <c r="J70" s="37"/>
      <c r="K70" s="37"/>
      <c r="L70" s="106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14.45" customHeight="1">
      <c r="A71" s="35"/>
      <c r="B71" s="36"/>
      <c r="C71" s="37"/>
      <c r="D71" s="37"/>
      <c r="E71" s="365" t="str">
        <f>E7</f>
        <v>Údržba HOZ Dobruška</v>
      </c>
      <c r="F71" s="366"/>
      <c r="G71" s="366"/>
      <c r="H71" s="366"/>
      <c r="I71" s="37"/>
      <c r="J71" s="37"/>
      <c r="K71" s="37"/>
      <c r="L71" s="106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12" customHeight="1">
      <c r="A72" s="35"/>
      <c r="B72" s="36"/>
      <c r="C72" s="30" t="s">
        <v>107</v>
      </c>
      <c r="D72" s="37"/>
      <c r="E72" s="37"/>
      <c r="F72" s="37"/>
      <c r="G72" s="37"/>
      <c r="H72" s="37"/>
      <c r="I72" s="37"/>
      <c r="J72" s="37"/>
      <c r="K72" s="37"/>
      <c r="L72" s="106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5.6" customHeight="1">
      <c r="A73" s="35"/>
      <c r="B73" s="36"/>
      <c r="C73" s="37"/>
      <c r="D73" s="37"/>
      <c r="E73" s="329" t="str">
        <f>E9</f>
        <v>SO 1 - 110_96 Dobruška OI</v>
      </c>
      <c r="F73" s="364"/>
      <c r="G73" s="364"/>
      <c r="H73" s="364"/>
      <c r="I73" s="37"/>
      <c r="J73" s="37"/>
      <c r="K73" s="37"/>
      <c r="L73" s="106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6.95" customHeight="1">
      <c r="A74" s="35"/>
      <c r="B74" s="36"/>
      <c r="C74" s="37"/>
      <c r="D74" s="37"/>
      <c r="E74" s="37"/>
      <c r="F74" s="37"/>
      <c r="G74" s="37"/>
      <c r="H74" s="37"/>
      <c r="I74" s="37"/>
      <c r="J74" s="37"/>
      <c r="K74" s="37"/>
      <c r="L74" s="106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2" customHeight="1">
      <c r="A75" s="35"/>
      <c r="B75" s="36"/>
      <c r="C75" s="30" t="s">
        <v>21</v>
      </c>
      <c r="D75" s="37"/>
      <c r="E75" s="37"/>
      <c r="F75" s="28" t="str">
        <f>F12</f>
        <v>Dobruška</v>
      </c>
      <c r="G75" s="37"/>
      <c r="H75" s="37"/>
      <c r="I75" s="30" t="s">
        <v>23</v>
      </c>
      <c r="J75" s="60" t="str">
        <f>IF(J12="","",J12)</f>
        <v>Vyplň údaj</v>
      </c>
      <c r="K75" s="37"/>
      <c r="L75" s="106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0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5.6" customHeight="1">
      <c r="A77" s="35"/>
      <c r="B77" s="36"/>
      <c r="C77" s="30" t="s">
        <v>24</v>
      </c>
      <c r="D77" s="37"/>
      <c r="E77" s="37"/>
      <c r="F77" s="28" t="str">
        <f>E15</f>
        <v>SPU OVHS</v>
      </c>
      <c r="G77" s="37"/>
      <c r="H77" s="37"/>
      <c r="I77" s="30" t="s">
        <v>30</v>
      </c>
      <c r="J77" s="33" t="str">
        <f>E21</f>
        <v xml:space="preserve"> </v>
      </c>
      <c r="K77" s="37"/>
      <c r="L77" s="10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5.6" customHeight="1">
      <c r="A78" s="35"/>
      <c r="B78" s="36"/>
      <c r="C78" s="30" t="s">
        <v>28</v>
      </c>
      <c r="D78" s="37"/>
      <c r="E78" s="37"/>
      <c r="F78" s="28" t="str">
        <f>IF(E18="","",E18)</f>
        <v>Vyplň údaj</v>
      </c>
      <c r="G78" s="37"/>
      <c r="H78" s="37"/>
      <c r="I78" s="30" t="s">
        <v>33</v>
      </c>
      <c r="J78" s="33" t="str">
        <f>E24</f>
        <v xml:space="preserve"> </v>
      </c>
      <c r="K78" s="37"/>
      <c r="L78" s="106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0.35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106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10" customFormat="1" ht="29.25" customHeight="1">
      <c r="A80" s="140"/>
      <c r="B80" s="141"/>
      <c r="C80" s="142" t="s">
        <v>91</v>
      </c>
      <c r="D80" s="143" t="s">
        <v>55</v>
      </c>
      <c r="E80" s="143" t="s">
        <v>51</v>
      </c>
      <c r="F80" s="143" t="s">
        <v>52</v>
      </c>
      <c r="G80" s="143" t="s">
        <v>92</v>
      </c>
      <c r="H80" s="143" t="s">
        <v>93</v>
      </c>
      <c r="I80" s="143" t="s">
        <v>94</v>
      </c>
      <c r="J80" s="143" t="s">
        <v>87</v>
      </c>
      <c r="K80" s="144" t="s">
        <v>95</v>
      </c>
      <c r="L80" s="145"/>
      <c r="M80" s="69" t="s">
        <v>19</v>
      </c>
      <c r="N80" s="70" t="s">
        <v>40</v>
      </c>
      <c r="O80" s="70" t="s">
        <v>96</v>
      </c>
      <c r="P80" s="70" t="s">
        <v>97</v>
      </c>
      <c r="Q80" s="70" t="s">
        <v>98</v>
      </c>
      <c r="R80" s="70" t="s">
        <v>99</v>
      </c>
      <c r="S80" s="70" t="s">
        <v>100</v>
      </c>
      <c r="T80" s="70" t="s">
        <v>101</v>
      </c>
      <c r="U80" s="71" t="s">
        <v>102</v>
      </c>
      <c r="V80" s="140"/>
      <c r="W80" s="140"/>
      <c r="X80" s="140"/>
      <c r="Y80" s="140"/>
      <c r="Z80" s="140"/>
      <c r="AA80" s="140"/>
      <c r="AB80" s="140"/>
      <c r="AC80" s="140"/>
      <c r="AD80" s="140"/>
      <c r="AE80" s="140"/>
    </row>
    <row r="81" spans="1:65" s="2" customFormat="1" ht="22.9" customHeight="1">
      <c r="A81" s="35"/>
      <c r="B81" s="36"/>
      <c r="C81" s="76" t="s">
        <v>103</v>
      </c>
      <c r="D81" s="37"/>
      <c r="E81" s="37"/>
      <c r="F81" s="37"/>
      <c r="G81" s="37"/>
      <c r="H81" s="37"/>
      <c r="I81" s="37"/>
      <c r="J81" s="146">
        <f>BK81</f>
        <v>0</v>
      </c>
      <c r="K81" s="37"/>
      <c r="L81" s="40"/>
      <c r="M81" s="72"/>
      <c r="N81" s="147"/>
      <c r="O81" s="73"/>
      <c r="P81" s="148">
        <f>P82</f>
        <v>0</v>
      </c>
      <c r="Q81" s="73"/>
      <c r="R81" s="148">
        <f>R82</f>
        <v>0</v>
      </c>
      <c r="S81" s="73"/>
      <c r="T81" s="148">
        <f>T82</f>
        <v>0</v>
      </c>
      <c r="U81" s="74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T81" s="18" t="s">
        <v>69</v>
      </c>
      <c r="AU81" s="18" t="s">
        <v>88</v>
      </c>
      <c r="BK81" s="149">
        <f>BK82</f>
        <v>0</v>
      </c>
    </row>
    <row r="82" spans="1:65" s="11" customFormat="1" ht="25.9" customHeight="1">
      <c r="B82" s="150"/>
      <c r="C82" s="151"/>
      <c r="D82" s="152" t="s">
        <v>69</v>
      </c>
      <c r="E82" s="153" t="s">
        <v>104</v>
      </c>
      <c r="F82" s="153" t="s">
        <v>105</v>
      </c>
      <c r="G82" s="151"/>
      <c r="H82" s="151"/>
      <c r="I82" s="154"/>
      <c r="J82" s="155">
        <f>BK82</f>
        <v>0</v>
      </c>
      <c r="K82" s="151"/>
      <c r="L82" s="156"/>
      <c r="M82" s="170"/>
      <c r="N82" s="171"/>
      <c r="O82" s="171"/>
      <c r="P82" s="172">
        <f>P83</f>
        <v>0</v>
      </c>
      <c r="Q82" s="171"/>
      <c r="R82" s="172">
        <f>R83</f>
        <v>0</v>
      </c>
      <c r="S82" s="171"/>
      <c r="T82" s="172">
        <f>T83</f>
        <v>0</v>
      </c>
      <c r="U82" s="173"/>
      <c r="AR82" s="161" t="s">
        <v>75</v>
      </c>
      <c r="AT82" s="162" t="s">
        <v>69</v>
      </c>
      <c r="AU82" s="162" t="s">
        <v>70</v>
      </c>
      <c r="AY82" s="161" t="s">
        <v>106</v>
      </c>
      <c r="BK82" s="163">
        <f>BK83</f>
        <v>0</v>
      </c>
    </row>
    <row r="83" spans="1:65" s="11" customFormat="1" ht="22.9" customHeight="1">
      <c r="B83" s="150"/>
      <c r="C83" s="151"/>
      <c r="D83" s="152" t="s">
        <v>69</v>
      </c>
      <c r="E83" s="174" t="s">
        <v>75</v>
      </c>
      <c r="F83" s="174" t="s">
        <v>111</v>
      </c>
      <c r="G83" s="151"/>
      <c r="H83" s="151"/>
      <c r="I83" s="154"/>
      <c r="J83" s="175">
        <f>BK83</f>
        <v>0</v>
      </c>
      <c r="K83" s="151"/>
      <c r="L83" s="156"/>
      <c r="M83" s="170"/>
      <c r="N83" s="171"/>
      <c r="O83" s="171"/>
      <c r="P83" s="172">
        <f>SUM(P84:P116)</f>
        <v>0</v>
      </c>
      <c r="Q83" s="171"/>
      <c r="R83" s="172">
        <f>SUM(R84:R116)</f>
        <v>0</v>
      </c>
      <c r="S83" s="171"/>
      <c r="T83" s="172">
        <f>SUM(T84:T116)</f>
        <v>0</v>
      </c>
      <c r="U83" s="173"/>
      <c r="AR83" s="161" t="s">
        <v>75</v>
      </c>
      <c r="AT83" s="162" t="s">
        <v>69</v>
      </c>
      <c r="AU83" s="162" t="s">
        <v>75</v>
      </c>
      <c r="AY83" s="161" t="s">
        <v>106</v>
      </c>
      <c r="BK83" s="163">
        <f>SUM(BK84:BK116)</f>
        <v>0</v>
      </c>
    </row>
    <row r="84" spans="1:65" s="2" customFormat="1" ht="14.45" customHeight="1">
      <c r="A84" s="35"/>
      <c r="B84" s="36"/>
      <c r="C84" s="176" t="s">
        <v>112</v>
      </c>
      <c r="D84" s="176" t="s">
        <v>113</v>
      </c>
      <c r="E84" s="177" t="s">
        <v>114</v>
      </c>
      <c r="F84" s="178" t="s">
        <v>115</v>
      </c>
      <c r="G84" s="179" t="s">
        <v>116</v>
      </c>
      <c r="H84" s="180">
        <v>1.2999999999999999E-2</v>
      </c>
      <c r="I84" s="181"/>
      <c r="J84" s="182">
        <f>ROUND(I84*H84,2)</f>
        <v>0</v>
      </c>
      <c r="K84" s="178" t="s">
        <v>117</v>
      </c>
      <c r="L84" s="40"/>
      <c r="M84" s="183" t="s">
        <v>19</v>
      </c>
      <c r="N84" s="184" t="s">
        <v>41</v>
      </c>
      <c r="O84" s="65"/>
      <c r="P84" s="185">
        <f>O84*H84</f>
        <v>0</v>
      </c>
      <c r="Q84" s="185">
        <v>0</v>
      </c>
      <c r="R84" s="185">
        <f>Q84*H84</f>
        <v>0</v>
      </c>
      <c r="S84" s="185">
        <v>0</v>
      </c>
      <c r="T84" s="185">
        <f>S84*H84</f>
        <v>0</v>
      </c>
      <c r="U84" s="186" t="s">
        <v>19</v>
      </c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R84" s="187" t="s">
        <v>118</v>
      </c>
      <c r="AT84" s="187" t="s">
        <v>113</v>
      </c>
      <c r="AU84" s="187" t="s">
        <v>80</v>
      </c>
      <c r="AY84" s="18" t="s">
        <v>106</v>
      </c>
      <c r="BE84" s="188">
        <f>IF(N84="základní",J84,0)</f>
        <v>0</v>
      </c>
      <c r="BF84" s="188">
        <f>IF(N84="snížená",J84,0)</f>
        <v>0</v>
      </c>
      <c r="BG84" s="188">
        <f>IF(N84="zákl. přenesená",J84,0)</f>
        <v>0</v>
      </c>
      <c r="BH84" s="188">
        <f>IF(N84="sníž. přenesená",J84,0)</f>
        <v>0</v>
      </c>
      <c r="BI84" s="188">
        <f>IF(N84="nulová",J84,0)</f>
        <v>0</v>
      </c>
      <c r="BJ84" s="18" t="s">
        <v>75</v>
      </c>
      <c r="BK84" s="188">
        <f>ROUND(I84*H84,2)</f>
        <v>0</v>
      </c>
      <c r="BL84" s="18" t="s">
        <v>118</v>
      </c>
      <c r="BM84" s="187" t="s">
        <v>119</v>
      </c>
    </row>
    <row r="85" spans="1:65" s="2" customFormat="1">
      <c r="A85" s="35"/>
      <c r="B85" s="36"/>
      <c r="C85" s="37"/>
      <c r="D85" s="189" t="s">
        <v>120</v>
      </c>
      <c r="E85" s="37"/>
      <c r="F85" s="190" t="s">
        <v>121</v>
      </c>
      <c r="G85" s="37"/>
      <c r="H85" s="37"/>
      <c r="I85" s="191"/>
      <c r="J85" s="37"/>
      <c r="K85" s="37"/>
      <c r="L85" s="40"/>
      <c r="M85" s="192"/>
      <c r="N85" s="193"/>
      <c r="O85" s="65"/>
      <c r="P85" s="65"/>
      <c r="Q85" s="65"/>
      <c r="R85" s="65"/>
      <c r="S85" s="65"/>
      <c r="T85" s="65"/>
      <c r="U85" s="66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T85" s="18" t="s">
        <v>120</v>
      </c>
      <c r="AU85" s="18" t="s">
        <v>80</v>
      </c>
    </row>
    <row r="86" spans="1:65" s="2" customFormat="1">
      <c r="A86" s="35"/>
      <c r="B86" s="36"/>
      <c r="C86" s="37"/>
      <c r="D86" s="194" t="s">
        <v>122</v>
      </c>
      <c r="E86" s="37"/>
      <c r="F86" s="195" t="s">
        <v>123</v>
      </c>
      <c r="G86" s="37"/>
      <c r="H86" s="37"/>
      <c r="I86" s="191"/>
      <c r="J86" s="37"/>
      <c r="K86" s="37"/>
      <c r="L86" s="40"/>
      <c r="M86" s="192"/>
      <c r="N86" s="193"/>
      <c r="O86" s="65"/>
      <c r="P86" s="65"/>
      <c r="Q86" s="65"/>
      <c r="R86" s="65"/>
      <c r="S86" s="65"/>
      <c r="T86" s="65"/>
      <c r="U86" s="66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T86" s="18" t="s">
        <v>122</v>
      </c>
      <c r="AU86" s="18" t="s">
        <v>80</v>
      </c>
    </row>
    <row r="87" spans="1:65" s="13" customFormat="1">
      <c r="B87" s="196"/>
      <c r="C87" s="197"/>
      <c r="D87" s="189" t="s">
        <v>124</v>
      </c>
      <c r="E87" s="198" t="s">
        <v>19</v>
      </c>
      <c r="F87" s="199" t="s">
        <v>125</v>
      </c>
      <c r="G87" s="197"/>
      <c r="H87" s="200">
        <v>1.2999999999999999E-2</v>
      </c>
      <c r="I87" s="201"/>
      <c r="J87" s="197"/>
      <c r="K87" s="197"/>
      <c r="L87" s="202"/>
      <c r="M87" s="203"/>
      <c r="N87" s="204"/>
      <c r="O87" s="204"/>
      <c r="P87" s="204"/>
      <c r="Q87" s="204"/>
      <c r="R87" s="204"/>
      <c r="S87" s="204"/>
      <c r="T87" s="204"/>
      <c r="U87" s="205"/>
      <c r="AT87" s="206" t="s">
        <v>124</v>
      </c>
      <c r="AU87" s="206" t="s">
        <v>80</v>
      </c>
      <c r="AV87" s="13" t="s">
        <v>80</v>
      </c>
      <c r="AW87" s="13" t="s">
        <v>32</v>
      </c>
      <c r="AX87" s="13" t="s">
        <v>75</v>
      </c>
      <c r="AY87" s="206" t="s">
        <v>106</v>
      </c>
    </row>
    <row r="88" spans="1:65" s="2" customFormat="1" ht="14.45" customHeight="1">
      <c r="A88" s="35"/>
      <c r="B88" s="36"/>
      <c r="C88" s="176" t="s">
        <v>126</v>
      </c>
      <c r="D88" s="176" t="s">
        <v>113</v>
      </c>
      <c r="E88" s="177" t="s">
        <v>127</v>
      </c>
      <c r="F88" s="178" t="s">
        <v>128</v>
      </c>
      <c r="G88" s="179" t="s">
        <v>116</v>
      </c>
      <c r="H88" s="180">
        <v>5.0999999999999997E-2</v>
      </c>
      <c r="I88" s="181"/>
      <c r="J88" s="182">
        <f>ROUND(I88*H88,2)</f>
        <v>0</v>
      </c>
      <c r="K88" s="178" t="s">
        <v>117</v>
      </c>
      <c r="L88" s="40"/>
      <c r="M88" s="183" t="s">
        <v>19</v>
      </c>
      <c r="N88" s="184" t="s">
        <v>41</v>
      </c>
      <c r="O88" s="65"/>
      <c r="P88" s="185">
        <f>O88*H88</f>
        <v>0</v>
      </c>
      <c r="Q88" s="185">
        <v>0</v>
      </c>
      <c r="R88" s="185">
        <f>Q88*H88</f>
        <v>0</v>
      </c>
      <c r="S88" s="185">
        <v>0</v>
      </c>
      <c r="T88" s="185">
        <f>S88*H88</f>
        <v>0</v>
      </c>
      <c r="U88" s="186" t="s">
        <v>19</v>
      </c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R88" s="187" t="s">
        <v>118</v>
      </c>
      <c r="AT88" s="187" t="s">
        <v>113</v>
      </c>
      <c r="AU88" s="187" t="s">
        <v>80</v>
      </c>
      <c r="AY88" s="18" t="s">
        <v>106</v>
      </c>
      <c r="BE88" s="188">
        <f>IF(N88="základní",J88,0)</f>
        <v>0</v>
      </c>
      <c r="BF88" s="188">
        <f>IF(N88="snížená",J88,0)</f>
        <v>0</v>
      </c>
      <c r="BG88" s="188">
        <f>IF(N88="zákl. přenesená",J88,0)</f>
        <v>0</v>
      </c>
      <c r="BH88" s="188">
        <f>IF(N88="sníž. přenesená",J88,0)</f>
        <v>0</v>
      </c>
      <c r="BI88" s="188">
        <f>IF(N88="nulová",J88,0)</f>
        <v>0</v>
      </c>
      <c r="BJ88" s="18" t="s">
        <v>75</v>
      </c>
      <c r="BK88" s="188">
        <f>ROUND(I88*H88,2)</f>
        <v>0</v>
      </c>
      <c r="BL88" s="18" t="s">
        <v>118</v>
      </c>
      <c r="BM88" s="187" t="s">
        <v>129</v>
      </c>
    </row>
    <row r="89" spans="1:65" s="2" customFormat="1">
      <c r="A89" s="35"/>
      <c r="B89" s="36"/>
      <c r="C89" s="37"/>
      <c r="D89" s="189" t="s">
        <v>120</v>
      </c>
      <c r="E89" s="37"/>
      <c r="F89" s="190" t="s">
        <v>130</v>
      </c>
      <c r="G89" s="37"/>
      <c r="H89" s="37"/>
      <c r="I89" s="191"/>
      <c r="J89" s="37"/>
      <c r="K89" s="37"/>
      <c r="L89" s="40"/>
      <c r="M89" s="192"/>
      <c r="N89" s="193"/>
      <c r="O89" s="65"/>
      <c r="P89" s="65"/>
      <c r="Q89" s="65"/>
      <c r="R89" s="65"/>
      <c r="S89" s="65"/>
      <c r="T89" s="65"/>
      <c r="U89" s="66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T89" s="18" t="s">
        <v>120</v>
      </c>
      <c r="AU89" s="18" t="s">
        <v>80</v>
      </c>
    </row>
    <row r="90" spans="1:65" s="2" customFormat="1">
      <c r="A90" s="35"/>
      <c r="B90" s="36"/>
      <c r="C90" s="37"/>
      <c r="D90" s="194" t="s">
        <v>122</v>
      </c>
      <c r="E90" s="37"/>
      <c r="F90" s="195" t="s">
        <v>131</v>
      </c>
      <c r="G90" s="37"/>
      <c r="H90" s="37"/>
      <c r="I90" s="191"/>
      <c r="J90" s="37"/>
      <c r="K90" s="37"/>
      <c r="L90" s="40"/>
      <c r="M90" s="192"/>
      <c r="N90" s="193"/>
      <c r="O90" s="65"/>
      <c r="P90" s="65"/>
      <c r="Q90" s="65"/>
      <c r="R90" s="65"/>
      <c r="S90" s="65"/>
      <c r="T90" s="65"/>
      <c r="U90" s="66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T90" s="18" t="s">
        <v>122</v>
      </c>
      <c r="AU90" s="18" t="s">
        <v>80</v>
      </c>
    </row>
    <row r="91" spans="1:65" s="13" customFormat="1">
      <c r="B91" s="196"/>
      <c r="C91" s="197"/>
      <c r="D91" s="189" t="s">
        <v>124</v>
      </c>
      <c r="E91" s="198" t="s">
        <v>19</v>
      </c>
      <c r="F91" s="199" t="s">
        <v>132</v>
      </c>
      <c r="G91" s="197"/>
      <c r="H91" s="200">
        <v>5.0999999999999997E-2</v>
      </c>
      <c r="I91" s="201"/>
      <c r="J91" s="197"/>
      <c r="K91" s="197"/>
      <c r="L91" s="202"/>
      <c r="M91" s="203"/>
      <c r="N91" s="204"/>
      <c r="O91" s="204"/>
      <c r="P91" s="204"/>
      <c r="Q91" s="204"/>
      <c r="R91" s="204"/>
      <c r="S91" s="204"/>
      <c r="T91" s="204"/>
      <c r="U91" s="205"/>
      <c r="AT91" s="206" t="s">
        <v>124</v>
      </c>
      <c r="AU91" s="206" t="s">
        <v>80</v>
      </c>
      <c r="AV91" s="13" t="s">
        <v>80</v>
      </c>
      <c r="AW91" s="13" t="s">
        <v>32</v>
      </c>
      <c r="AX91" s="13" t="s">
        <v>75</v>
      </c>
      <c r="AY91" s="206" t="s">
        <v>106</v>
      </c>
    </row>
    <row r="92" spans="1:65" s="2" customFormat="1" ht="14.45" customHeight="1">
      <c r="A92" s="35"/>
      <c r="B92" s="36"/>
      <c r="C92" s="176" t="s">
        <v>133</v>
      </c>
      <c r="D92" s="176" t="s">
        <v>113</v>
      </c>
      <c r="E92" s="177" t="s">
        <v>134</v>
      </c>
      <c r="F92" s="178" t="s">
        <v>135</v>
      </c>
      <c r="G92" s="179" t="s">
        <v>136</v>
      </c>
      <c r="H92" s="180">
        <v>67.099999999999994</v>
      </c>
      <c r="I92" s="181"/>
      <c r="J92" s="182">
        <f>ROUND(I92*H92,2)</f>
        <v>0</v>
      </c>
      <c r="K92" s="178" t="s">
        <v>117</v>
      </c>
      <c r="L92" s="40"/>
      <c r="M92" s="183" t="s">
        <v>19</v>
      </c>
      <c r="N92" s="184" t="s">
        <v>41</v>
      </c>
      <c r="O92" s="65"/>
      <c r="P92" s="185">
        <f>O92*H92</f>
        <v>0</v>
      </c>
      <c r="Q92" s="185">
        <v>0</v>
      </c>
      <c r="R92" s="185">
        <f>Q92*H92</f>
        <v>0</v>
      </c>
      <c r="S92" s="185">
        <v>0</v>
      </c>
      <c r="T92" s="185">
        <f>S92*H92</f>
        <v>0</v>
      </c>
      <c r="U92" s="186" t="s">
        <v>19</v>
      </c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R92" s="187" t="s">
        <v>118</v>
      </c>
      <c r="AT92" s="187" t="s">
        <v>113</v>
      </c>
      <c r="AU92" s="187" t="s">
        <v>80</v>
      </c>
      <c r="AY92" s="18" t="s">
        <v>106</v>
      </c>
      <c r="BE92" s="188">
        <f>IF(N92="základní",J92,0)</f>
        <v>0</v>
      </c>
      <c r="BF92" s="188">
        <f>IF(N92="snížená",J92,0)</f>
        <v>0</v>
      </c>
      <c r="BG92" s="188">
        <f>IF(N92="zákl. přenesená",J92,0)</f>
        <v>0</v>
      </c>
      <c r="BH92" s="188">
        <f>IF(N92="sníž. přenesená",J92,0)</f>
        <v>0</v>
      </c>
      <c r="BI92" s="188">
        <f>IF(N92="nulová",J92,0)</f>
        <v>0</v>
      </c>
      <c r="BJ92" s="18" t="s">
        <v>75</v>
      </c>
      <c r="BK92" s="188">
        <f>ROUND(I92*H92,2)</f>
        <v>0</v>
      </c>
      <c r="BL92" s="18" t="s">
        <v>118</v>
      </c>
      <c r="BM92" s="187" t="s">
        <v>137</v>
      </c>
    </row>
    <row r="93" spans="1:65" s="2" customFormat="1">
      <c r="A93" s="35"/>
      <c r="B93" s="36"/>
      <c r="C93" s="37"/>
      <c r="D93" s="189" t="s">
        <v>120</v>
      </c>
      <c r="E93" s="37"/>
      <c r="F93" s="190" t="s">
        <v>138</v>
      </c>
      <c r="G93" s="37"/>
      <c r="H93" s="37"/>
      <c r="I93" s="191"/>
      <c r="J93" s="37"/>
      <c r="K93" s="37"/>
      <c r="L93" s="40"/>
      <c r="M93" s="192"/>
      <c r="N93" s="193"/>
      <c r="O93" s="65"/>
      <c r="P93" s="65"/>
      <c r="Q93" s="65"/>
      <c r="R93" s="65"/>
      <c r="S93" s="65"/>
      <c r="T93" s="65"/>
      <c r="U93" s="66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T93" s="18" t="s">
        <v>120</v>
      </c>
      <c r="AU93" s="18" t="s">
        <v>80</v>
      </c>
    </row>
    <row r="94" spans="1:65" s="2" customFormat="1">
      <c r="A94" s="35"/>
      <c r="B94" s="36"/>
      <c r="C94" s="37"/>
      <c r="D94" s="194" t="s">
        <v>122</v>
      </c>
      <c r="E94" s="37"/>
      <c r="F94" s="195" t="s">
        <v>139</v>
      </c>
      <c r="G94" s="37"/>
      <c r="H94" s="37"/>
      <c r="I94" s="191"/>
      <c r="J94" s="37"/>
      <c r="K94" s="37"/>
      <c r="L94" s="40"/>
      <c r="M94" s="192"/>
      <c r="N94" s="193"/>
      <c r="O94" s="65"/>
      <c r="P94" s="65"/>
      <c r="Q94" s="65"/>
      <c r="R94" s="65"/>
      <c r="S94" s="65"/>
      <c r="T94" s="65"/>
      <c r="U94" s="66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T94" s="18" t="s">
        <v>122</v>
      </c>
      <c r="AU94" s="18" t="s">
        <v>80</v>
      </c>
    </row>
    <row r="95" spans="1:65" s="13" customFormat="1">
      <c r="B95" s="196"/>
      <c r="C95" s="197"/>
      <c r="D95" s="189" t="s">
        <v>124</v>
      </c>
      <c r="E95" s="198" t="s">
        <v>19</v>
      </c>
      <c r="F95" s="199" t="s">
        <v>140</v>
      </c>
      <c r="G95" s="197"/>
      <c r="H95" s="200">
        <v>26.6</v>
      </c>
      <c r="I95" s="201"/>
      <c r="J95" s="197"/>
      <c r="K95" s="197"/>
      <c r="L95" s="202"/>
      <c r="M95" s="203"/>
      <c r="N95" s="204"/>
      <c r="O95" s="204"/>
      <c r="P95" s="204"/>
      <c r="Q95" s="204"/>
      <c r="R95" s="204"/>
      <c r="S95" s="204"/>
      <c r="T95" s="204"/>
      <c r="U95" s="205"/>
      <c r="AT95" s="206" t="s">
        <v>124</v>
      </c>
      <c r="AU95" s="206" t="s">
        <v>80</v>
      </c>
      <c r="AV95" s="13" t="s">
        <v>80</v>
      </c>
      <c r="AW95" s="13" t="s">
        <v>32</v>
      </c>
      <c r="AX95" s="13" t="s">
        <v>70</v>
      </c>
      <c r="AY95" s="206" t="s">
        <v>106</v>
      </c>
    </row>
    <row r="96" spans="1:65" s="13" customFormat="1">
      <c r="B96" s="196"/>
      <c r="C96" s="197"/>
      <c r="D96" s="189" t="s">
        <v>124</v>
      </c>
      <c r="E96" s="198" t="s">
        <v>19</v>
      </c>
      <c r="F96" s="199" t="s">
        <v>141</v>
      </c>
      <c r="G96" s="197"/>
      <c r="H96" s="200">
        <v>21</v>
      </c>
      <c r="I96" s="201"/>
      <c r="J96" s="197"/>
      <c r="K96" s="197"/>
      <c r="L96" s="202"/>
      <c r="M96" s="203"/>
      <c r="N96" s="204"/>
      <c r="O96" s="204"/>
      <c r="P96" s="204"/>
      <c r="Q96" s="204"/>
      <c r="R96" s="204"/>
      <c r="S96" s="204"/>
      <c r="T96" s="204"/>
      <c r="U96" s="205"/>
      <c r="AT96" s="206" t="s">
        <v>124</v>
      </c>
      <c r="AU96" s="206" t="s">
        <v>80</v>
      </c>
      <c r="AV96" s="13" t="s">
        <v>80</v>
      </c>
      <c r="AW96" s="13" t="s">
        <v>32</v>
      </c>
      <c r="AX96" s="13" t="s">
        <v>70</v>
      </c>
      <c r="AY96" s="206" t="s">
        <v>106</v>
      </c>
    </row>
    <row r="97" spans="1:65" s="13" customFormat="1">
      <c r="B97" s="196"/>
      <c r="C97" s="197"/>
      <c r="D97" s="189" t="s">
        <v>124</v>
      </c>
      <c r="E97" s="198" t="s">
        <v>19</v>
      </c>
      <c r="F97" s="199" t="s">
        <v>142</v>
      </c>
      <c r="G97" s="197"/>
      <c r="H97" s="200">
        <v>19.5</v>
      </c>
      <c r="I97" s="201"/>
      <c r="J97" s="197"/>
      <c r="K97" s="197"/>
      <c r="L97" s="202"/>
      <c r="M97" s="203"/>
      <c r="N97" s="204"/>
      <c r="O97" s="204"/>
      <c r="P97" s="204"/>
      <c r="Q97" s="204"/>
      <c r="R97" s="204"/>
      <c r="S97" s="204"/>
      <c r="T97" s="204"/>
      <c r="U97" s="205"/>
      <c r="AT97" s="206" t="s">
        <v>124</v>
      </c>
      <c r="AU97" s="206" t="s">
        <v>80</v>
      </c>
      <c r="AV97" s="13" t="s">
        <v>80</v>
      </c>
      <c r="AW97" s="13" t="s">
        <v>32</v>
      </c>
      <c r="AX97" s="13" t="s">
        <v>70</v>
      </c>
      <c r="AY97" s="206" t="s">
        <v>106</v>
      </c>
    </row>
    <row r="98" spans="1:65" s="14" customFormat="1">
      <c r="B98" s="207"/>
      <c r="C98" s="208"/>
      <c r="D98" s="189" t="s">
        <v>124</v>
      </c>
      <c r="E98" s="209" t="s">
        <v>19</v>
      </c>
      <c r="F98" s="210" t="s">
        <v>143</v>
      </c>
      <c r="G98" s="208"/>
      <c r="H98" s="211">
        <v>67.099999999999994</v>
      </c>
      <c r="I98" s="212"/>
      <c r="J98" s="208"/>
      <c r="K98" s="208"/>
      <c r="L98" s="213"/>
      <c r="M98" s="214"/>
      <c r="N98" s="215"/>
      <c r="O98" s="215"/>
      <c r="P98" s="215"/>
      <c r="Q98" s="215"/>
      <c r="R98" s="215"/>
      <c r="S98" s="215"/>
      <c r="T98" s="215"/>
      <c r="U98" s="216"/>
      <c r="AT98" s="217" t="s">
        <v>124</v>
      </c>
      <c r="AU98" s="217" t="s">
        <v>80</v>
      </c>
      <c r="AV98" s="14" t="s">
        <v>118</v>
      </c>
      <c r="AW98" s="14" t="s">
        <v>32</v>
      </c>
      <c r="AX98" s="14" t="s">
        <v>75</v>
      </c>
      <c r="AY98" s="217" t="s">
        <v>106</v>
      </c>
    </row>
    <row r="99" spans="1:65" s="2" customFormat="1" ht="14.45" customHeight="1">
      <c r="A99" s="35"/>
      <c r="B99" s="36"/>
      <c r="C99" s="176" t="s">
        <v>118</v>
      </c>
      <c r="D99" s="176" t="s">
        <v>113</v>
      </c>
      <c r="E99" s="177" t="s">
        <v>144</v>
      </c>
      <c r="F99" s="178" t="s">
        <v>145</v>
      </c>
      <c r="G99" s="179" t="s">
        <v>116</v>
      </c>
      <c r="H99" s="180">
        <v>1.2999999999999999E-2</v>
      </c>
      <c r="I99" s="181"/>
      <c r="J99" s="182">
        <f>ROUND(I99*H99,2)</f>
        <v>0</v>
      </c>
      <c r="K99" s="178" t="s">
        <v>117</v>
      </c>
      <c r="L99" s="40"/>
      <c r="M99" s="183" t="s">
        <v>19</v>
      </c>
      <c r="N99" s="184" t="s">
        <v>41</v>
      </c>
      <c r="O99" s="65"/>
      <c r="P99" s="185">
        <f>O99*H99</f>
        <v>0</v>
      </c>
      <c r="Q99" s="185">
        <v>0</v>
      </c>
      <c r="R99" s="185">
        <f>Q99*H99</f>
        <v>0</v>
      </c>
      <c r="S99" s="185">
        <v>0</v>
      </c>
      <c r="T99" s="185">
        <f>S99*H99</f>
        <v>0</v>
      </c>
      <c r="U99" s="186" t="s">
        <v>19</v>
      </c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87" t="s">
        <v>118</v>
      </c>
      <c r="AT99" s="187" t="s">
        <v>113</v>
      </c>
      <c r="AU99" s="187" t="s">
        <v>80</v>
      </c>
      <c r="AY99" s="18" t="s">
        <v>106</v>
      </c>
      <c r="BE99" s="188">
        <f>IF(N99="základní",J99,0)</f>
        <v>0</v>
      </c>
      <c r="BF99" s="188">
        <f>IF(N99="snížená",J99,0)</f>
        <v>0</v>
      </c>
      <c r="BG99" s="188">
        <f>IF(N99="zákl. přenesená",J99,0)</f>
        <v>0</v>
      </c>
      <c r="BH99" s="188">
        <f>IF(N99="sníž. přenesená",J99,0)</f>
        <v>0</v>
      </c>
      <c r="BI99" s="188">
        <f>IF(N99="nulová",J99,0)</f>
        <v>0</v>
      </c>
      <c r="BJ99" s="18" t="s">
        <v>75</v>
      </c>
      <c r="BK99" s="188">
        <f>ROUND(I99*H99,2)</f>
        <v>0</v>
      </c>
      <c r="BL99" s="18" t="s">
        <v>118</v>
      </c>
      <c r="BM99" s="187" t="s">
        <v>146</v>
      </c>
    </row>
    <row r="100" spans="1:65" s="2" customFormat="1">
      <c r="A100" s="35"/>
      <c r="B100" s="36"/>
      <c r="C100" s="37"/>
      <c r="D100" s="189" t="s">
        <v>120</v>
      </c>
      <c r="E100" s="37"/>
      <c r="F100" s="190" t="s">
        <v>147</v>
      </c>
      <c r="G100" s="37"/>
      <c r="H100" s="37"/>
      <c r="I100" s="191"/>
      <c r="J100" s="37"/>
      <c r="K100" s="37"/>
      <c r="L100" s="40"/>
      <c r="M100" s="192"/>
      <c r="N100" s="193"/>
      <c r="O100" s="65"/>
      <c r="P100" s="65"/>
      <c r="Q100" s="65"/>
      <c r="R100" s="65"/>
      <c r="S100" s="65"/>
      <c r="T100" s="65"/>
      <c r="U100" s="66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8" t="s">
        <v>120</v>
      </c>
      <c r="AU100" s="18" t="s">
        <v>80</v>
      </c>
    </row>
    <row r="101" spans="1:65" s="2" customFormat="1">
      <c r="A101" s="35"/>
      <c r="B101" s="36"/>
      <c r="C101" s="37"/>
      <c r="D101" s="194" t="s">
        <v>122</v>
      </c>
      <c r="E101" s="37"/>
      <c r="F101" s="195" t="s">
        <v>148</v>
      </c>
      <c r="G101" s="37"/>
      <c r="H101" s="37"/>
      <c r="I101" s="191"/>
      <c r="J101" s="37"/>
      <c r="K101" s="37"/>
      <c r="L101" s="40"/>
      <c r="M101" s="192"/>
      <c r="N101" s="193"/>
      <c r="O101" s="65"/>
      <c r="P101" s="65"/>
      <c r="Q101" s="65"/>
      <c r="R101" s="65"/>
      <c r="S101" s="65"/>
      <c r="T101" s="65"/>
      <c r="U101" s="66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T101" s="18" t="s">
        <v>122</v>
      </c>
      <c r="AU101" s="18" t="s">
        <v>80</v>
      </c>
    </row>
    <row r="102" spans="1:65" s="13" customFormat="1">
      <c r="B102" s="196"/>
      <c r="C102" s="197"/>
      <c r="D102" s="189" t="s">
        <v>124</v>
      </c>
      <c r="E102" s="198" t="s">
        <v>19</v>
      </c>
      <c r="F102" s="199" t="s">
        <v>149</v>
      </c>
      <c r="G102" s="197"/>
      <c r="H102" s="200">
        <v>1.2999999999999999E-2</v>
      </c>
      <c r="I102" s="201"/>
      <c r="J102" s="197"/>
      <c r="K102" s="197"/>
      <c r="L102" s="202"/>
      <c r="M102" s="203"/>
      <c r="N102" s="204"/>
      <c r="O102" s="204"/>
      <c r="P102" s="204"/>
      <c r="Q102" s="204"/>
      <c r="R102" s="204"/>
      <c r="S102" s="204"/>
      <c r="T102" s="204"/>
      <c r="U102" s="205"/>
      <c r="AT102" s="206" t="s">
        <v>124</v>
      </c>
      <c r="AU102" s="206" t="s">
        <v>80</v>
      </c>
      <c r="AV102" s="13" t="s">
        <v>80</v>
      </c>
      <c r="AW102" s="13" t="s">
        <v>32</v>
      </c>
      <c r="AX102" s="13" t="s">
        <v>75</v>
      </c>
      <c r="AY102" s="206" t="s">
        <v>106</v>
      </c>
    </row>
    <row r="103" spans="1:65" s="2" customFormat="1" ht="14.45" customHeight="1">
      <c r="A103" s="35"/>
      <c r="B103" s="36"/>
      <c r="C103" s="176" t="s">
        <v>150</v>
      </c>
      <c r="D103" s="176" t="s">
        <v>113</v>
      </c>
      <c r="E103" s="177" t="s">
        <v>151</v>
      </c>
      <c r="F103" s="178" t="s">
        <v>152</v>
      </c>
      <c r="G103" s="179" t="s">
        <v>116</v>
      </c>
      <c r="H103" s="180">
        <v>5.0999999999999997E-2</v>
      </c>
      <c r="I103" s="181"/>
      <c r="J103" s="182">
        <f>ROUND(I103*H103,2)</f>
        <v>0</v>
      </c>
      <c r="K103" s="178" t="s">
        <v>117</v>
      </c>
      <c r="L103" s="40"/>
      <c r="M103" s="183" t="s">
        <v>19</v>
      </c>
      <c r="N103" s="184" t="s">
        <v>41</v>
      </c>
      <c r="O103" s="65"/>
      <c r="P103" s="185">
        <f>O103*H103</f>
        <v>0</v>
      </c>
      <c r="Q103" s="185">
        <v>0</v>
      </c>
      <c r="R103" s="185">
        <f>Q103*H103</f>
        <v>0</v>
      </c>
      <c r="S103" s="185">
        <v>0</v>
      </c>
      <c r="T103" s="185">
        <f>S103*H103</f>
        <v>0</v>
      </c>
      <c r="U103" s="186" t="s">
        <v>19</v>
      </c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87" t="s">
        <v>118</v>
      </c>
      <c r="AT103" s="187" t="s">
        <v>113</v>
      </c>
      <c r="AU103" s="187" t="s">
        <v>80</v>
      </c>
      <c r="AY103" s="18" t="s">
        <v>106</v>
      </c>
      <c r="BE103" s="188">
        <f>IF(N103="základní",J103,0)</f>
        <v>0</v>
      </c>
      <c r="BF103" s="188">
        <f>IF(N103="snížená",J103,0)</f>
        <v>0</v>
      </c>
      <c r="BG103" s="188">
        <f>IF(N103="zákl. přenesená",J103,0)</f>
        <v>0</v>
      </c>
      <c r="BH103" s="188">
        <f>IF(N103="sníž. přenesená",J103,0)</f>
        <v>0</v>
      </c>
      <c r="BI103" s="188">
        <f>IF(N103="nulová",J103,0)</f>
        <v>0</v>
      </c>
      <c r="BJ103" s="18" t="s">
        <v>75</v>
      </c>
      <c r="BK103" s="188">
        <f>ROUND(I103*H103,2)</f>
        <v>0</v>
      </c>
      <c r="BL103" s="18" t="s">
        <v>118</v>
      </c>
      <c r="BM103" s="187" t="s">
        <v>153</v>
      </c>
    </row>
    <row r="104" spans="1:65" s="2" customFormat="1">
      <c r="A104" s="35"/>
      <c r="B104" s="36"/>
      <c r="C104" s="37"/>
      <c r="D104" s="189" t="s">
        <v>120</v>
      </c>
      <c r="E104" s="37"/>
      <c r="F104" s="190" t="s">
        <v>154</v>
      </c>
      <c r="G104" s="37"/>
      <c r="H104" s="37"/>
      <c r="I104" s="191"/>
      <c r="J104" s="37"/>
      <c r="K104" s="37"/>
      <c r="L104" s="40"/>
      <c r="M104" s="192"/>
      <c r="N104" s="193"/>
      <c r="O104" s="65"/>
      <c r="P104" s="65"/>
      <c r="Q104" s="65"/>
      <c r="R104" s="65"/>
      <c r="S104" s="65"/>
      <c r="T104" s="65"/>
      <c r="U104" s="66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120</v>
      </c>
      <c r="AU104" s="18" t="s">
        <v>80</v>
      </c>
    </row>
    <row r="105" spans="1:65" s="2" customFormat="1">
      <c r="A105" s="35"/>
      <c r="B105" s="36"/>
      <c r="C105" s="37"/>
      <c r="D105" s="194" t="s">
        <v>122</v>
      </c>
      <c r="E105" s="37"/>
      <c r="F105" s="195" t="s">
        <v>155</v>
      </c>
      <c r="G105" s="37"/>
      <c r="H105" s="37"/>
      <c r="I105" s="191"/>
      <c r="J105" s="37"/>
      <c r="K105" s="37"/>
      <c r="L105" s="40"/>
      <c r="M105" s="192"/>
      <c r="N105" s="193"/>
      <c r="O105" s="65"/>
      <c r="P105" s="65"/>
      <c r="Q105" s="65"/>
      <c r="R105" s="65"/>
      <c r="S105" s="65"/>
      <c r="T105" s="65"/>
      <c r="U105" s="66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T105" s="18" t="s">
        <v>122</v>
      </c>
      <c r="AU105" s="18" t="s">
        <v>80</v>
      </c>
    </row>
    <row r="106" spans="1:65" s="13" customFormat="1">
      <c r="B106" s="196"/>
      <c r="C106" s="197"/>
      <c r="D106" s="189" t="s">
        <v>124</v>
      </c>
      <c r="E106" s="198" t="s">
        <v>19</v>
      </c>
      <c r="F106" s="199" t="s">
        <v>156</v>
      </c>
      <c r="G106" s="197"/>
      <c r="H106" s="200">
        <v>5.0999999999999997E-2</v>
      </c>
      <c r="I106" s="201"/>
      <c r="J106" s="197"/>
      <c r="K106" s="197"/>
      <c r="L106" s="202"/>
      <c r="M106" s="203"/>
      <c r="N106" s="204"/>
      <c r="O106" s="204"/>
      <c r="P106" s="204"/>
      <c r="Q106" s="204"/>
      <c r="R106" s="204"/>
      <c r="S106" s="204"/>
      <c r="T106" s="204"/>
      <c r="U106" s="205"/>
      <c r="AT106" s="206" t="s">
        <v>124</v>
      </c>
      <c r="AU106" s="206" t="s">
        <v>80</v>
      </c>
      <c r="AV106" s="13" t="s">
        <v>80</v>
      </c>
      <c r="AW106" s="13" t="s">
        <v>32</v>
      </c>
      <c r="AX106" s="13" t="s">
        <v>75</v>
      </c>
      <c r="AY106" s="206" t="s">
        <v>106</v>
      </c>
    </row>
    <row r="107" spans="1:65" s="2" customFormat="1" ht="19.899999999999999" customHeight="1">
      <c r="A107" s="35"/>
      <c r="B107" s="36"/>
      <c r="C107" s="176" t="s">
        <v>157</v>
      </c>
      <c r="D107" s="176" t="s">
        <v>113</v>
      </c>
      <c r="E107" s="177" t="s">
        <v>158</v>
      </c>
      <c r="F107" s="178" t="s">
        <v>159</v>
      </c>
      <c r="G107" s="179" t="s">
        <v>116</v>
      </c>
      <c r="H107" s="180">
        <v>1.2999999999999999E-2</v>
      </c>
      <c r="I107" s="181"/>
      <c r="J107" s="182">
        <f>ROUND(I107*H107,2)</f>
        <v>0</v>
      </c>
      <c r="K107" s="178" t="s">
        <v>19</v>
      </c>
      <c r="L107" s="40"/>
      <c r="M107" s="183" t="s">
        <v>19</v>
      </c>
      <c r="N107" s="184" t="s">
        <v>41</v>
      </c>
      <c r="O107" s="65"/>
      <c r="P107" s="185">
        <f>O107*H107</f>
        <v>0</v>
      </c>
      <c r="Q107" s="185">
        <v>0</v>
      </c>
      <c r="R107" s="185">
        <f>Q107*H107</f>
        <v>0</v>
      </c>
      <c r="S107" s="185">
        <v>0</v>
      </c>
      <c r="T107" s="185">
        <f>S107*H107</f>
        <v>0</v>
      </c>
      <c r="U107" s="186" t="s">
        <v>19</v>
      </c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87" t="s">
        <v>118</v>
      </c>
      <c r="AT107" s="187" t="s">
        <v>113</v>
      </c>
      <c r="AU107" s="187" t="s">
        <v>80</v>
      </c>
      <c r="AY107" s="18" t="s">
        <v>106</v>
      </c>
      <c r="BE107" s="188">
        <f>IF(N107="základní",J107,0)</f>
        <v>0</v>
      </c>
      <c r="BF107" s="188">
        <f>IF(N107="snížená",J107,0)</f>
        <v>0</v>
      </c>
      <c r="BG107" s="188">
        <f>IF(N107="zákl. přenesená",J107,0)</f>
        <v>0</v>
      </c>
      <c r="BH107" s="188">
        <f>IF(N107="sníž. přenesená",J107,0)</f>
        <v>0</v>
      </c>
      <c r="BI107" s="188">
        <f>IF(N107="nulová",J107,0)</f>
        <v>0</v>
      </c>
      <c r="BJ107" s="18" t="s">
        <v>75</v>
      </c>
      <c r="BK107" s="188">
        <f>ROUND(I107*H107,2)</f>
        <v>0</v>
      </c>
      <c r="BL107" s="18" t="s">
        <v>118</v>
      </c>
      <c r="BM107" s="187" t="s">
        <v>160</v>
      </c>
    </row>
    <row r="108" spans="1:65" s="2" customFormat="1">
      <c r="A108" s="35"/>
      <c r="B108" s="36"/>
      <c r="C108" s="37"/>
      <c r="D108" s="189" t="s">
        <v>120</v>
      </c>
      <c r="E108" s="37"/>
      <c r="F108" s="190" t="s">
        <v>161</v>
      </c>
      <c r="G108" s="37"/>
      <c r="H108" s="37"/>
      <c r="I108" s="191"/>
      <c r="J108" s="37"/>
      <c r="K108" s="37"/>
      <c r="L108" s="40"/>
      <c r="M108" s="192"/>
      <c r="N108" s="193"/>
      <c r="O108" s="65"/>
      <c r="P108" s="65"/>
      <c r="Q108" s="65"/>
      <c r="R108" s="65"/>
      <c r="S108" s="65"/>
      <c r="T108" s="65"/>
      <c r="U108" s="66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T108" s="18" t="s">
        <v>120</v>
      </c>
      <c r="AU108" s="18" t="s">
        <v>80</v>
      </c>
    </row>
    <row r="109" spans="1:65" s="13" customFormat="1">
      <c r="B109" s="196"/>
      <c r="C109" s="197"/>
      <c r="D109" s="189" t="s">
        <v>124</v>
      </c>
      <c r="E109" s="198" t="s">
        <v>19</v>
      </c>
      <c r="F109" s="199" t="s">
        <v>149</v>
      </c>
      <c r="G109" s="197"/>
      <c r="H109" s="200">
        <v>1.2999999999999999E-2</v>
      </c>
      <c r="I109" s="201"/>
      <c r="J109" s="197"/>
      <c r="K109" s="197"/>
      <c r="L109" s="202"/>
      <c r="M109" s="203"/>
      <c r="N109" s="204"/>
      <c r="O109" s="204"/>
      <c r="P109" s="204"/>
      <c r="Q109" s="204"/>
      <c r="R109" s="204"/>
      <c r="S109" s="204"/>
      <c r="T109" s="204"/>
      <c r="U109" s="205"/>
      <c r="AT109" s="206" t="s">
        <v>124</v>
      </c>
      <c r="AU109" s="206" t="s">
        <v>80</v>
      </c>
      <c r="AV109" s="13" t="s">
        <v>80</v>
      </c>
      <c r="AW109" s="13" t="s">
        <v>32</v>
      </c>
      <c r="AX109" s="13" t="s">
        <v>75</v>
      </c>
      <c r="AY109" s="206" t="s">
        <v>106</v>
      </c>
    </row>
    <row r="110" spans="1:65" s="2" customFormat="1" ht="19.899999999999999" customHeight="1">
      <c r="A110" s="35"/>
      <c r="B110" s="36"/>
      <c r="C110" s="176" t="s">
        <v>162</v>
      </c>
      <c r="D110" s="176" t="s">
        <v>113</v>
      </c>
      <c r="E110" s="177" t="s">
        <v>163</v>
      </c>
      <c r="F110" s="178" t="s">
        <v>164</v>
      </c>
      <c r="G110" s="179" t="s">
        <v>116</v>
      </c>
      <c r="H110" s="180">
        <v>5.0999999999999997E-2</v>
      </c>
      <c r="I110" s="181"/>
      <c r="J110" s="182">
        <f>ROUND(I110*H110,2)</f>
        <v>0</v>
      </c>
      <c r="K110" s="178" t="s">
        <v>19</v>
      </c>
      <c r="L110" s="40"/>
      <c r="M110" s="183" t="s">
        <v>19</v>
      </c>
      <c r="N110" s="184" t="s">
        <v>41</v>
      </c>
      <c r="O110" s="65"/>
      <c r="P110" s="185">
        <f>O110*H110</f>
        <v>0</v>
      </c>
      <c r="Q110" s="185">
        <v>0</v>
      </c>
      <c r="R110" s="185">
        <f>Q110*H110</f>
        <v>0</v>
      </c>
      <c r="S110" s="185">
        <v>0</v>
      </c>
      <c r="T110" s="185">
        <f>S110*H110</f>
        <v>0</v>
      </c>
      <c r="U110" s="186" t="s">
        <v>19</v>
      </c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87" t="s">
        <v>118</v>
      </c>
      <c r="AT110" s="187" t="s">
        <v>113</v>
      </c>
      <c r="AU110" s="187" t="s">
        <v>80</v>
      </c>
      <c r="AY110" s="18" t="s">
        <v>106</v>
      </c>
      <c r="BE110" s="188">
        <f>IF(N110="základní",J110,0)</f>
        <v>0</v>
      </c>
      <c r="BF110" s="188">
        <f>IF(N110="snížená",J110,0)</f>
        <v>0</v>
      </c>
      <c r="BG110" s="188">
        <f>IF(N110="zákl. přenesená",J110,0)</f>
        <v>0</v>
      </c>
      <c r="BH110" s="188">
        <f>IF(N110="sníž. přenesená",J110,0)</f>
        <v>0</v>
      </c>
      <c r="BI110" s="188">
        <f>IF(N110="nulová",J110,0)</f>
        <v>0</v>
      </c>
      <c r="BJ110" s="18" t="s">
        <v>75</v>
      </c>
      <c r="BK110" s="188">
        <f>ROUND(I110*H110,2)</f>
        <v>0</v>
      </c>
      <c r="BL110" s="18" t="s">
        <v>118</v>
      </c>
      <c r="BM110" s="187" t="s">
        <v>165</v>
      </c>
    </row>
    <row r="111" spans="1:65" s="2" customFormat="1">
      <c r="A111" s="35"/>
      <c r="B111" s="36"/>
      <c r="C111" s="37"/>
      <c r="D111" s="189" t="s">
        <v>120</v>
      </c>
      <c r="E111" s="37"/>
      <c r="F111" s="190" t="s">
        <v>166</v>
      </c>
      <c r="G111" s="37"/>
      <c r="H111" s="37"/>
      <c r="I111" s="191"/>
      <c r="J111" s="37"/>
      <c r="K111" s="37"/>
      <c r="L111" s="40"/>
      <c r="M111" s="192"/>
      <c r="N111" s="193"/>
      <c r="O111" s="65"/>
      <c r="P111" s="65"/>
      <c r="Q111" s="65"/>
      <c r="R111" s="65"/>
      <c r="S111" s="65"/>
      <c r="T111" s="65"/>
      <c r="U111" s="66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T111" s="18" t="s">
        <v>120</v>
      </c>
      <c r="AU111" s="18" t="s">
        <v>80</v>
      </c>
    </row>
    <row r="112" spans="1:65" s="13" customFormat="1">
      <c r="B112" s="196"/>
      <c r="C112" s="197"/>
      <c r="D112" s="189" t="s">
        <v>124</v>
      </c>
      <c r="E112" s="198" t="s">
        <v>19</v>
      </c>
      <c r="F112" s="199" t="s">
        <v>156</v>
      </c>
      <c r="G112" s="197"/>
      <c r="H112" s="200">
        <v>5.0999999999999997E-2</v>
      </c>
      <c r="I112" s="201"/>
      <c r="J112" s="197"/>
      <c r="K112" s="197"/>
      <c r="L112" s="202"/>
      <c r="M112" s="203"/>
      <c r="N112" s="204"/>
      <c r="O112" s="204"/>
      <c r="P112" s="204"/>
      <c r="Q112" s="204"/>
      <c r="R112" s="204"/>
      <c r="S112" s="204"/>
      <c r="T112" s="204"/>
      <c r="U112" s="205"/>
      <c r="AT112" s="206" t="s">
        <v>124</v>
      </c>
      <c r="AU112" s="206" t="s">
        <v>80</v>
      </c>
      <c r="AV112" s="13" t="s">
        <v>80</v>
      </c>
      <c r="AW112" s="13" t="s">
        <v>32</v>
      </c>
      <c r="AX112" s="13" t="s">
        <v>75</v>
      </c>
      <c r="AY112" s="206" t="s">
        <v>106</v>
      </c>
    </row>
    <row r="113" spans="1:65" s="2" customFormat="1" ht="14.45" customHeight="1">
      <c r="A113" s="35"/>
      <c r="B113" s="36"/>
      <c r="C113" s="176" t="s">
        <v>167</v>
      </c>
      <c r="D113" s="176" t="s">
        <v>113</v>
      </c>
      <c r="E113" s="177" t="s">
        <v>168</v>
      </c>
      <c r="F113" s="178" t="s">
        <v>169</v>
      </c>
      <c r="G113" s="179" t="s">
        <v>170</v>
      </c>
      <c r="H113" s="180">
        <v>2</v>
      </c>
      <c r="I113" s="181"/>
      <c r="J113" s="182">
        <f>ROUND(I113*H113,2)</f>
        <v>0</v>
      </c>
      <c r="K113" s="178" t="s">
        <v>19</v>
      </c>
      <c r="L113" s="40"/>
      <c r="M113" s="183" t="s">
        <v>19</v>
      </c>
      <c r="N113" s="184" t="s">
        <v>41</v>
      </c>
      <c r="O113" s="65"/>
      <c r="P113" s="185">
        <f>O113*H113</f>
        <v>0</v>
      </c>
      <c r="Q113" s="185">
        <v>0</v>
      </c>
      <c r="R113" s="185">
        <f>Q113*H113</f>
        <v>0</v>
      </c>
      <c r="S113" s="185">
        <v>0</v>
      </c>
      <c r="T113" s="185">
        <f>S113*H113</f>
        <v>0</v>
      </c>
      <c r="U113" s="186" t="s">
        <v>19</v>
      </c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87" t="s">
        <v>118</v>
      </c>
      <c r="AT113" s="187" t="s">
        <v>113</v>
      </c>
      <c r="AU113" s="187" t="s">
        <v>80</v>
      </c>
      <c r="AY113" s="18" t="s">
        <v>106</v>
      </c>
      <c r="BE113" s="188">
        <f>IF(N113="základní",J113,0)</f>
        <v>0</v>
      </c>
      <c r="BF113" s="188">
        <f>IF(N113="snížená",J113,0)</f>
        <v>0</v>
      </c>
      <c r="BG113" s="188">
        <f>IF(N113="zákl. přenesená",J113,0)</f>
        <v>0</v>
      </c>
      <c r="BH113" s="188">
        <f>IF(N113="sníž. přenesená",J113,0)</f>
        <v>0</v>
      </c>
      <c r="BI113" s="188">
        <f>IF(N113="nulová",J113,0)</f>
        <v>0</v>
      </c>
      <c r="BJ113" s="18" t="s">
        <v>75</v>
      </c>
      <c r="BK113" s="188">
        <f>ROUND(I113*H113,2)</f>
        <v>0</v>
      </c>
      <c r="BL113" s="18" t="s">
        <v>118</v>
      </c>
      <c r="BM113" s="187" t="s">
        <v>171</v>
      </c>
    </row>
    <row r="114" spans="1:65" s="2" customFormat="1">
      <c r="A114" s="35"/>
      <c r="B114" s="36"/>
      <c r="C114" s="37"/>
      <c r="D114" s="189" t="s">
        <v>120</v>
      </c>
      <c r="E114" s="37"/>
      <c r="F114" s="190" t="s">
        <v>169</v>
      </c>
      <c r="G114" s="37"/>
      <c r="H114" s="37"/>
      <c r="I114" s="191"/>
      <c r="J114" s="37"/>
      <c r="K114" s="37"/>
      <c r="L114" s="40"/>
      <c r="M114" s="192"/>
      <c r="N114" s="193"/>
      <c r="O114" s="65"/>
      <c r="P114" s="65"/>
      <c r="Q114" s="65"/>
      <c r="R114" s="65"/>
      <c r="S114" s="65"/>
      <c r="T114" s="65"/>
      <c r="U114" s="66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8" t="s">
        <v>120</v>
      </c>
      <c r="AU114" s="18" t="s">
        <v>80</v>
      </c>
    </row>
    <row r="115" spans="1:65" s="2" customFormat="1" ht="22.15" customHeight="1">
      <c r="A115" s="35"/>
      <c r="B115" s="36"/>
      <c r="C115" s="176" t="s">
        <v>172</v>
      </c>
      <c r="D115" s="176" t="s">
        <v>113</v>
      </c>
      <c r="E115" s="177" t="s">
        <v>173</v>
      </c>
      <c r="F115" s="178" t="s">
        <v>174</v>
      </c>
      <c r="G115" s="179" t="s">
        <v>136</v>
      </c>
      <c r="H115" s="180">
        <v>67.099999999999994</v>
      </c>
      <c r="I115" s="181"/>
      <c r="J115" s="182">
        <f>ROUND(I115*H115,2)</f>
        <v>0</v>
      </c>
      <c r="K115" s="178" t="s">
        <v>19</v>
      </c>
      <c r="L115" s="40"/>
      <c r="M115" s="183" t="s">
        <v>19</v>
      </c>
      <c r="N115" s="184" t="s">
        <v>41</v>
      </c>
      <c r="O115" s="65"/>
      <c r="P115" s="185">
        <f>O115*H115</f>
        <v>0</v>
      </c>
      <c r="Q115" s="185">
        <v>0</v>
      </c>
      <c r="R115" s="185">
        <f>Q115*H115</f>
        <v>0</v>
      </c>
      <c r="S115" s="185">
        <v>0</v>
      </c>
      <c r="T115" s="185">
        <f>S115*H115</f>
        <v>0</v>
      </c>
      <c r="U115" s="186" t="s">
        <v>19</v>
      </c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87" t="s">
        <v>118</v>
      </c>
      <c r="AT115" s="187" t="s">
        <v>113</v>
      </c>
      <c r="AU115" s="187" t="s">
        <v>80</v>
      </c>
      <c r="AY115" s="18" t="s">
        <v>106</v>
      </c>
      <c r="BE115" s="188">
        <f>IF(N115="základní",J115,0)</f>
        <v>0</v>
      </c>
      <c r="BF115" s="188">
        <f>IF(N115="snížená",J115,0)</f>
        <v>0</v>
      </c>
      <c r="BG115" s="188">
        <f>IF(N115="zákl. přenesená",J115,0)</f>
        <v>0</v>
      </c>
      <c r="BH115" s="188">
        <f>IF(N115="sníž. přenesená",J115,0)</f>
        <v>0</v>
      </c>
      <c r="BI115" s="188">
        <f>IF(N115="nulová",J115,0)</f>
        <v>0</v>
      </c>
      <c r="BJ115" s="18" t="s">
        <v>75</v>
      </c>
      <c r="BK115" s="188">
        <f>ROUND(I115*H115,2)</f>
        <v>0</v>
      </c>
      <c r="BL115" s="18" t="s">
        <v>118</v>
      </c>
      <c r="BM115" s="187" t="s">
        <v>175</v>
      </c>
    </row>
    <row r="116" spans="1:65" s="2" customFormat="1" ht="19.5">
      <c r="A116" s="35"/>
      <c r="B116" s="36"/>
      <c r="C116" s="37"/>
      <c r="D116" s="189" t="s">
        <v>120</v>
      </c>
      <c r="E116" s="37"/>
      <c r="F116" s="190" t="s">
        <v>176</v>
      </c>
      <c r="G116" s="37"/>
      <c r="H116" s="37"/>
      <c r="I116" s="191"/>
      <c r="J116" s="37"/>
      <c r="K116" s="37"/>
      <c r="L116" s="40"/>
      <c r="M116" s="218"/>
      <c r="N116" s="219"/>
      <c r="O116" s="220"/>
      <c r="P116" s="220"/>
      <c r="Q116" s="220"/>
      <c r="R116" s="220"/>
      <c r="S116" s="220"/>
      <c r="T116" s="220"/>
      <c r="U116" s="221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8" t="s">
        <v>120</v>
      </c>
      <c r="AU116" s="18" t="s">
        <v>80</v>
      </c>
    </row>
    <row r="117" spans="1:65" s="2" customFormat="1" ht="6.95" customHeight="1">
      <c r="A117" s="35"/>
      <c r="B117" s="48"/>
      <c r="C117" s="49"/>
      <c r="D117" s="49"/>
      <c r="E117" s="49"/>
      <c r="F117" s="49"/>
      <c r="G117" s="49"/>
      <c r="H117" s="49"/>
      <c r="I117" s="49"/>
      <c r="J117" s="49"/>
      <c r="K117" s="49"/>
      <c r="L117" s="40"/>
      <c r="M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</sheetData>
  <sheetProtection algorithmName="SHA-512" hashValue="wo1xsxQSf+4TTk/406T8igSkz7NKo/dvnGJ4JBI8I7RPWlIioZ9YVONaFHMXUsXPWA+OY+6A6INQBQlq7SQr7w==" saltValue="xMfGNaZACurA/NhqzG+j9mDWtDfLbAgtSlCXFawuaLLfcyTL8H/+Ew5XWJyb+jDxn6u2zIQgSJpyimUbEuWPMA==" spinCount="100000" sheet="1" objects="1" scenarios="1" formatColumns="0" formatRows="0" autoFilter="0"/>
  <autoFilter ref="C80:K116" xr:uid="{00000000-0009-0000-0000-000002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6" r:id="rId1" xr:uid="{00000000-0004-0000-0200-000000000000}"/>
    <hyperlink ref="F90" r:id="rId2" xr:uid="{00000000-0004-0000-0200-000001000000}"/>
    <hyperlink ref="F94" r:id="rId3" xr:uid="{00000000-0004-0000-0200-000002000000}"/>
    <hyperlink ref="F101" r:id="rId4" xr:uid="{00000000-0004-0000-0200-000003000000}"/>
    <hyperlink ref="F105" r:id="rId5" xr:uid="{00000000-0004-0000-0200-000004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81"/>
  <sheetViews>
    <sheetView showGridLines="0" workbookViewId="0"/>
  </sheetViews>
  <sheetFormatPr defaultRowHeight="11.2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1" width="15.164062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8" t="s">
        <v>83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1"/>
      <c r="AT3" s="18" t="s">
        <v>80</v>
      </c>
    </row>
    <row r="4" spans="1:46" s="1" customFormat="1" ht="24.95" customHeight="1">
      <c r="B4" s="21"/>
      <c r="D4" s="103" t="s">
        <v>84</v>
      </c>
      <c r="L4" s="21"/>
      <c r="M4" s="104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5" t="s">
        <v>16</v>
      </c>
      <c r="L6" s="21"/>
    </row>
    <row r="7" spans="1:46" s="1" customFormat="1" ht="14.45" customHeight="1">
      <c r="B7" s="21"/>
      <c r="E7" s="367" t="str">
        <f>'Rekapitulace stavby'!K6</f>
        <v>Údržba HOZ Dobruška</v>
      </c>
      <c r="F7" s="368"/>
      <c r="G7" s="368"/>
      <c r="H7" s="368"/>
      <c r="L7" s="21"/>
    </row>
    <row r="8" spans="1:46" s="2" customFormat="1" ht="12" customHeight="1">
      <c r="A8" s="35"/>
      <c r="B8" s="40"/>
      <c r="C8" s="35"/>
      <c r="D8" s="105" t="s">
        <v>107</v>
      </c>
      <c r="E8" s="35"/>
      <c r="F8" s="35"/>
      <c r="G8" s="35"/>
      <c r="H8" s="35"/>
      <c r="I8" s="35"/>
      <c r="J8" s="35"/>
      <c r="K8" s="35"/>
      <c r="L8" s="10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5.6" customHeight="1">
      <c r="A9" s="35"/>
      <c r="B9" s="40"/>
      <c r="C9" s="35"/>
      <c r="D9" s="35"/>
      <c r="E9" s="359" t="s">
        <v>177</v>
      </c>
      <c r="F9" s="360"/>
      <c r="G9" s="360"/>
      <c r="H9" s="360"/>
      <c r="I9" s="35"/>
      <c r="J9" s="35"/>
      <c r="K9" s="35"/>
      <c r="L9" s="10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5" t="s">
        <v>18</v>
      </c>
      <c r="E11" s="35"/>
      <c r="F11" s="107" t="s">
        <v>19</v>
      </c>
      <c r="G11" s="35"/>
      <c r="H11" s="35"/>
      <c r="I11" s="105" t="s">
        <v>20</v>
      </c>
      <c r="J11" s="107" t="s">
        <v>19</v>
      </c>
      <c r="K11" s="35"/>
      <c r="L11" s="10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5" t="s">
        <v>21</v>
      </c>
      <c r="E12" s="35"/>
      <c r="F12" s="107" t="s">
        <v>178</v>
      </c>
      <c r="G12" s="35"/>
      <c r="H12" s="35"/>
      <c r="I12" s="105" t="s">
        <v>23</v>
      </c>
      <c r="J12" s="108" t="str">
        <f>'Rekapitulace stavby'!AN8</f>
        <v>Vyplň údaj</v>
      </c>
      <c r="K12" s="35"/>
      <c r="L12" s="10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5" t="s">
        <v>24</v>
      </c>
      <c r="E14" s="35"/>
      <c r="F14" s="35"/>
      <c r="G14" s="35"/>
      <c r="H14" s="35"/>
      <c r="I14" s="105" t="s">
        <v>25</v>
      </c>
      <c r="J14" s="107" t="s">
        <v>19</v>
      </c>
      <c r="K14" s="35"/>
      <c r="L14" s="10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7" t="s">
        <v>26</v>
      </c>
      <c r="F15" s="35"/>
      <c r="G15" s="35"/>
      <c r="H15" s="35"/>
      <c r="I15" s="105" t="s">
        <v>27</v>
      </c>
      <c r="J15" s="107" t="s">
        <v>19</v>
      </c>
      <c r="K15" s="35"/>
      <c r="L15" s="10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5" t="s">
        <v>28</v>
      </c>
      <c r="E17" s="35"/>
      <c r="F17" s="35"/>
      <c r="G17" s="35"/>
      <c r="H17" s="35"/>
      <c r="I17" s="105" t="s">
        <v>25</v>
      </c>
      <c r="J17" s="31" t="str">
        <f>'Rekapitulace stavby'!AN13</f>
        <v>Vyplň údaj</v>
      </c>
      <c r="K17" s="35"/>
      <c r="L17" s="10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61" t="str">
        <f>'Rekapitulace stavby'!E14</f>
        <v>Vyplň údaj</v>
      </c>
      <c r="F18" s="362"/>
      <c r="G18" s="362"/>
      <c r="H18" s="362"/>
      <c r="I18" s="105" t="s">
        <v>27</v>
      </c>
      <c r="J18" s="31" t="str">
        <f>'Rekapitulace stavby'!AN14</f>
        <v>Vyplň údaj</v>
      </c>
      <c r="K18" s="35"/>
      <c r="L18" s="10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5" t="s">
        <v>30</v>
      </c>
      <c r="E20" s="35"/>
      <c r="F20" s="35"/>
      <c r="G20" s="35"/>
      <c r="H20" s="35"/>
      <c r="I20" s="105" t="s">
        <v>25</v>
      </c>
      <c r="J20" s="107" t="str">
        <f>IF('Rekapitulace stavby'!AN16="","",'Rekapitulace stavby'!AN16)</f>
        <v/>
      </c>
      <c r="K20" s="35"/>
      <c r="L20" s="10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7" t="str">
        <f>IF('Rekapitulace stavby'!E17="","",'Rekapitulace stavby'!E17)</f>
        <v xml:space="preserve"> </v>
      </c>
      <c r="F21" s="35"/>
      <c r="G21" s="35"/>
      <c r="H21" s="35"/>
      <c r="I21" s="105" t="s">
        <v>27</v>
      </c>
      <c r="J21" s="107" t="str">
        <f>IF('Rekapitulace stavby'!AN17="","",'Rekapitulace stavby'!AN17)</f>
        <v/>
      </c>
      <c r="K21" s="35"/>
      <c r="L21" s="10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5" t="s">
        <v>33</v>
      </c>
      <c r="E23" s="35"/>
      <c r="F23" s="35"/>
      <c r="G23" s="35"/>
      <c r="H23" s="35"/>
      <c r="I23" s="105" t="s">
        <v>25</v>
      </c>
      <c r="J23" s="107" t="str">
        <f>IF('Rekapitulace stavby'!AN19="","",'Rekapitulace stavby'!AN19)</f>
        <v/>
      </c>
      <c r="K23" s="35"/>
      <c r="L23" s="10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7" t="str">
        <f>IF('Rekapitulace stavby'!E20="","",'Rekapitulace stavby'!E20)</f>
        <v xml:space="preserve"> </v>
      </c>
      <c r="F24" s="35"/>
      <c r="G24" s="35"/>
      <c r="H24" s="35"/>
      <c r="I24" s="105" t="s">
        <v>27</v>
      </c>
      <c r="J24" s="107" t="str">
        <f>IF('Rekapitulace stavby'!AN20="","",'Rekapitulace stavby'!AN20)</f>
        <v/>
      </c>
      <c r="K24" s="35"/>
      <c r="L24" s="10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5" t="s">
        <v>34</v>
      </c>
      <c r="E26" s="35"/>
      <c r="F26" s="35"/>
      <c r="G26" s="35"/>
      <c r="H26" s="35"/>
      <c r="I26" s="35"/>
      <c r="J26" s="35"/>
      <c r="K26" s="35"/>
      <c r="L26" s="10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4.45" customHeight="1">
      <c r="A27" s="109"/>
      <c r="B27" s="110"/>
      <c r="C27" s="109"/>
      <c r="D27" s="109"/>
      <c r="E27" s="363" t="s">
        <v>19</v>
      </c>
      <c r="F27" s="363"/>
      <c r="G27" s="363"/>
      <c r="H27" s="363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2"/>
      <c r="E29" s="112"/>
      <c r="F29" s="112"/>
      <c r="G29" s="112"/>
      <c r="H29" s="112"/>
      <c r="I29" s="112"/>
      <c r="J29" s="112"/>
      <c r="K29" s="112"/>
      <c r="L29" s="10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3" t="s">
        <v>36</v>
      </c>
      <c r="E30" s="35"/>
      <c r="F30" s="35"/>
      <c r="G30" s="35"/>
      <c r="H30" s="35"/>
      <c r="I30" s="35"/>
      <c r="J30" s="114">
        <f>ROUND(J83, 2)</f>
        <v>0</v>
      </c>
      <c r="K30" s="35"/>
      <c r="L30" s="10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2"/>
      <c r="E31" s="112"/>
      <c r="F31" s="112"/>
      <c r="G31" s="112"/>
      <c r="H31" s="112"/>
      <c r="I31" s="112"/>
      <c r="J31" s="112"/>
      <c r="K31" s="112"/>
      <c r="L31" s="10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5" t="s">
        <v>38</v>
      </c>
      <c r="G32" s="35"/>
      <c r="H32" s="35"/>
      <c r="I32" s="115" t="s">
        <v>37</v>
      </c>
      <c r="J32" s="115" t="s">
        <v>39</v>
      </c>
      <c r="K32" s="35"/>
      <c r="L32" s="10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6" t="s">
        <v>40</v>
      </c>
      <c r="E33" s="105" t="s">
        <v>41</v>
      </c>
      <c r="F33" s="117">
        <f>ROUND((SUM(BE83:BE180)),  2)</f>
        <v>0</v>
      </c>
      <c r="G33" s="35"/>
      <c r="H33" s="35"/>
      <c r="I33" s="118">
        <v>0.21</v>
      </c>
      <c r="J33" s="117">
        <f>ROUND(((SUM(BE83:BE180))*I33),  2)</f>
        <v>0</v>
      </c>
      <c r="K33" s="35"/>
      <c r="L33" s="10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5" t="s">
        <v>42</v>
      </c>
      <c r="F34" s="117">
        <f>ROUND((SUM(BF83:BF180)),  2)</f>
        <v>0</v>
      </c>
      <c r="G34" s="35"/>
      <c r="H34" s="35"/>
      <c r="I34" s="118">
        <v>0.12</v>
      </c>
      <c r="J34" s="117">
        <f>ROUND(((SUM(BF83:BF180))*I34),  2)</f>
        <v>0</v>
      </c>
      <c r="K34" s="35"/>
      <c r="L34" s="10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5" t="s">
        <v>43</v>
      </c>
      <c r="F35" s="117">
        <f>ROUND((SUM(BG83:BG180)),  2)</f>
        <v>0</v>
      </c>
      <c r="G35" s="35"/>
      <c r="H35" s="35"/>
      <c r="I35" s="118">
        <v>0.21</v>
      </c>
      <c r="J35" s="117">
        <f>0</f>
        <v>0</v>
      </c>
      <c r="K35" s="35"/>
      <c r="L35" s="10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5" t="s">
        <v>44</v>
      </c>
      <c r="F36" s="117">
        <f>ROUND((SUM(BH83:BH180)),  2)</f>
        <v>0</v>
      </c>
      <c r="G36" s="35"/>
      <c r="H36" s="35"/>
      <c r="I36" s="118">
        <v>0.12</v>
      </c>
      <c r="J36" s="117">
        <f>0</f>
        <v>0</v>
      </c>
      <c r="K36" s="35"/>
      <c r="L36" s="10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5" t="s">
        <v>45</v>
      </c>
      <c r="F37" s="117">
        <f>ROUND((SUM(BI83:BI180)),  2)</f>
        <v>0</v>
      </c>
      <c r="G37" s="35"/>
      <c r="H37" s="35"/>
      <c r="I37" s="118">
        <v>0</v>
      </c>
      <c r="J37" s="117">
        <f>0</f>
        <v>0</v>
      </c>
      <c r="K37" s="35"/>
      <c r="L37" s="10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19"/>
      <c r="D39" s="120" t="s">
        <v>46</v>
      </c>
      <c r="E39" s="121"/>
      <c r="F39" s="121"/>
      <c r="G39" s="122" t="s">
        <v>47</v>
      </c>
      <c r="H39" s="123" t="s">
        <v>48</v>
      </c>
      <c r="I39" s="121"/>
      <c r="J39" s="124">
        <f>SUM(J30:J37)</f>
        <v>0</v>
      </c>
      <c r="K39" s="125"/>
      <c r="L39" s="10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85</v>
      </c>
      <c r="D45" s="37"/>
      <c r="E45" s="37"/>
      <c r="F45" s="37"/>
      <c r="G45" s="37"/>
      <c r="H45" s="37"/>
      <c r="I45" s="37"/>
      <c r="J45" s="37"/>
      <c r="K45" s="37"/>
      <c r="L45" s="106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6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6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4.45" customHeight="1">
      <c r="A48" s="35"/>
      <c r="B48" s="36"/>
      <c r="C48" s="37"/>
      <c r="D48" s="37"/>
      <c r="E48" s="365" t="str">
        <f>E7</f>
        <v>Údržba HOZ Dobruška</v>
      </c>
      <c r="F48" s="366"/>
      <c r="G48" s="366"/>
      <c r="H48" s="366"/>
      <c r="I48" s="37"/>
      <c r="J48" s="37"/>
      <c r="K48" s="37"/>
      <c r="L48" s="106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107</v>
      </c>
      <c r="D49" s="37"/>
      <c r="E49" s="37"/>
      <c r="F49" s="37"/>
      <c r="G49" s="37"/>
      <c r="H49" s="37"/>
      <c r="I49" s="37"/>
      <c r="J49" s="37"/>
      <c r="K49" s="37"/>
      <c r="L49" s="106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5.6" customHeight="1">
      <c r="A50" s="35"/>
      <c r="B50" s="36"/>
      <c r="C50" s="37"/>
      <c r="D50" s="37"/>
      <c r="E50" s="329" t="str">
        <f>E9</f>
        <v>SO 2 - 110_340 Voděrady</v>
      </c>
      <c r="F50" s="364"/>
      <c r="G50" s="364"/>
      <c r="H50" s="364"/>
      <c r="I50" s="37"/>
      <c r="J50" s="37"/>
      <c r="K50" s="37"/>
      <c r="L50" s="106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6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Voděrady u Rychnova nad Kněžnou</v>
      </c>
      <c r="G52" s="37"/>
      <c r="H52" s="37"/>
      <c r="I52" s="30" t="s">
        <v>23</v>
      </c>
      <c r="J52" s="60" t="str">
        <f>IF(J12="","",J12)</f>
        <v>Vyplň údaj</v>
      </c>
      <c r="K52" s="37"/>
      <c r="L52" s="106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6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6" customHeight="1">
      <c r="A54" s="35"/>
      <c r="B54" s="36"/>
      <c r="C54" s="30" t="s">
        <v>24</v>
      </c>
      <c r="D54" s="37"/>
      <c r="E54" s="37"/>
      <c r="F54" s="28" t="str">
        <f>E15</f>
        <v>SPU OVHS</v>
      </c>
      <c r="G54" s="37"/>
      <c r="H54" s="37"/>
      <c r="I54" s="30" t="s">
        <v>30</v>
      </c>
      <c r="J54" s="33" t="str">
        <f>E21</f>
        <v xml:space="preserve"> </v>
      </c>
      <c r="K54" s="37"/>
      <c r="L54" s="106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6" customHeight="1">
      <c r="A55" s="35"/>
      <c r="B55" s="36"/>
      <c r="C55" s="30" t="s">
        <v>28</v>
      </c>
      <c r="D55" s="37"/>
      <c r="E55" s="37"/>
      <c r="F55" s="28" t="str">
        <f>IF(E18="","",E18)</f>
        <v>Vyplň údaj</v>
      </c>
      <c r="G55" s="37"/>
      <c r="H55" s="37"/>
      <c r="I55" s="30" t="s">
        <v>33</v>
      </c>
      <c r="J55" s="33" t="str">
        <f>E24</f>
        <v xml:space="preserve"> </v>
      </c>
      <c r="K55" s="37"/>
      <c r="L55" s="106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6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0" t="s">
        <v>86</v>
      </c>
      <c r="D57" s="131"/>
      <c r="E57" s="131"/>
      <c r="F57" s="131"/>
      <c r="G57" s="131"/>
      <c r="H57" s="131"/>
      <c r="I57" s="131"/>
      <c r="J57" s="132" t="s">
        <v>87</v>
      </c>
      <c r="K57" s="131"/>
      <c r="L57" s="106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6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3" t="s">
        <v>68</v>
      </c>
      <c r="D59" s="37"/>
      <c r="E59" s="37"/>
      <c r="F59" s="37"/>
      <c r="G59" s="37"/>
      <c r="H59" s="37"/>
      <c r="I59" s="37"/>
      <c r="J59" s="78">
        <f>J83</f>
        <v>0</v>
      </c>
      <c r="K59" s="37"/>
      <c r="L59" s="106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88</v>
      </c>
    </row>
    <row r="60" spans="1:47" s="9" customFormat="1" ht="24.95" customHeight="1">
      <c r="B60" s="134"/>
      <c r="C60" s="135"/>
      <c r="D60" s="136" t="s">
        <v>89</v>
      </c>
      <c r="E60" s="137"/>
      <c r="F60" s="137"/>
      <c r="G60" s="137"/>
      <c r="H60" s="137"/>
      <c r="I60" s="137"/>
      <c r="J60" s="138">
        <f>J84</f>
        <v>0</v>
      </c>
      <c r="K60" s="135"/>
      <c r="L60" s="139"/>
    </row>
    <row r="61" spans="1:47" s="12" customFormat="1" ht="19.899999999999999" customHeight="1">
      <c r="B61" s="164"/>
      <c r="C61" s="165"/>
      <c r="D61" s="166" t="s">
        <v>110</v>
      </c>
      <c r="E61" s="167"/>
      <c r="F61" s="167"/>
      <c r="G61" s="167"/>
      <c r="H61" s="167"/>
      <c r="I61" s="167"/>
      <c r="J61" s="168">
        <f>J85</f>
        <v>0</v>
      </c>
      <c r="K61" s="165"/>
      <c r="L61" s="169"/>
    </row>
    <row r="62" spans="1:47" s="12" customFormat="1" ht="19.899999999999999" customHeight="1">
      <c r="B62" s="164"/>
      <c r="C62" s="165"/>
      <c r="D62" s="166" t="s">
        <v>179</v>
      </c>
      <c r="E62" s="167"/>
      <c r="F62" s="167"/>
      <c r="G62" s="167"/>
      <c r="H62" s="167"/>
      <c r="I62" s="167"/>
      <c r="J62" s="168">
        <f>J160</f>
        <v>0</v>
      </c>
      <c r="K62" s="165"/>
      <c r="L62" s="169"/>
    </row>
    <row r="63" spans="1:47" s="12" customFormat="1" ht="19.899999999999999" customHeight="1">
      <c r="B63" s="164"/>
      <c r="C63" s="165"/>
      <c r="D63" s="166" t="s">
        <v>180</v>
      </c>
      <c r="E63" s="167"/>
      <c r="F63" s="167"/>
      <c r="G63" s="167"/>
      <c r="H63" s="167"/>
      <c r="I63" s="167"/>
      <c r="J63" s="168">
        <f>J177</f>
        <v>0</v>
      </c>
      <c r="K63" s="165"/>
      <c r="L63" s="169"/>
    </row>
    <row r="64" spans="1:47" s="2" customFormat="1" ht="21.75" customHeight="1">
      <c r="A64" s="35"/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106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31" s="2" customFormat="1" ht="6.95" customHeight="1">
      <c r="A65" s="35"/>
      <c r="B65" s="48"/>
      <c r="C65" s="49"/>
      <c r="D65" s="49"/>
      <c r="E65" s="49"/>
      <c r="F65" s="49"/>
      <c r="G65" s="49"/>
      <c r="H65" s="49"/>
      <c r="I65" s="49"/>
      <c r="J65" s="49"/>
      <c r="K65" s="49"/>
      <c r="L65" s="10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9" spans="1:31" s="2" customFormat="1" ht="6.95" customHeight="1">
      <c r="A69" s="35"/>
      <c r="B69" s="50"/>
      <c r="C69" s="51"/>
      <c r="D69" s="51"/>
      <c r="E69" s="51"/>
      <c r="F69" s="51"/>
      <c r="G69" s="51"/>
      <c r="H69" s="51"/>
      <c r="I69" s="51"/>
      <c r="J69" s="51"/>
      <c r="K69" s="51"/>
      <c r="L69" s="106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24.95" customHeight="1">
      <c r="A70" s="35"/>
      <c r="B70" s="36"/>
      <c r="C70" s="24" t="s">
        <v>90</v>
      </c>
      <c r="D70" s="37"/>
      <c r="E70" s="37"/>
      <c r="F70" s="37"/>
      <c r="G70" s="37"/>
      <c r="H70" s="37"/>
      <c r="I70" s="37"/>
      <c r="J70" s="37"/>
      <c r="K70" s="37"/>
      <c r="L70" s="106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6.95" customHeight="1">
      <c r="A71" s="35"/>
      <c r="B71" s="36"/>
      <c r="C71" s="37"/>
      <c r="D71" s="37"/>
      <c r="E71" s="37"/>
      <c r="F71" s="37"/>
      <c r="G71" s="37"/>
      <c r="H71" s="37"/>
      <c r="I71" s="37"/>
      <c r="J71" s="37"/>
      <c r="K71" s="37"/>
      <c r="L71" s="106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12" customHeight="1">
      <c r="A72" s="35"/>
      <c r="B72" s="36"/>
      <c r="C72" s="30" t="s">
        <v>16</v>
      </c>
      <c r="D72" s="37"/>
      <c r="E72" s="37"/>
      <c r="F72" s="37"/>
      <c r="G72" s="37"/>
      <c r="H72" s="37"/>
      <c r="I72" s="37"/>
      <c r="J72" s="37"/>
      <c r="K72" s="37"/>
      <c r="L72" s="106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4.45" customHeight="1">
      <c r="A73" s="35"/>
      <c r="B73" s="36"/>
      <c r="C73" s="37"/>
      <c r="D73" s="37"/>
      <c r="E73" s="365" t="str">
        <f>E7</f>
        <v>Údržba HOZ Dobruška</v>
      </c>
      <c r="F73" s="366"/>
      <c r="G73" s="366"/>
      <c r="H73" s="366"/>
      <c r="I73" s="37"/>
      <c r="J73" s="37"/>
      <c r="K73" s="37"/>
      <c r="L73" s="106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2" customHeight="1">
      <c r="A74" s="35"/>
      <c r="B74" s="36"/>
      <c r="C74" s="30" t="s">
        <v>107</v>
      </c>
      <c r="D74" s="37"/>
      <c r="E74" s="37"/>
      <c r="F74" s="37"/>
      <c r="G74" s="37"/>
      <c r="H74" s="37"/>
      <c r="I74" s="37"/>
      <c r="J74" s="37"/>
      <c r="K74" s="37"/>
      <c r="L74" s="106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5.6" customHeight="1">
      <c r="A75" s="35"/>
      <c r="B75" s="36"/>
      <c r="C75" s="37"/>
      <c r="D75" s="37"/>
      <c r="E75" s="329" t="str">
        <f>E9</f>
        <v>SO 2 - 110_340 Voděrady</v>
      </c>
      <c r="F75" s="364"/>
      <c r="G75" s="364"/>
      <c r="H75" s="364"/>
      <c r="I75" s="37"/>
      <c r="J75" s="37"/>
      <c r="K75" s="37"/>
      <c r="L75" s="106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0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30" t="s">
        <v>21</v>
      </c>
      <c r="D77" s="37"/>
      <c r="E77" s="37"/>
      <c r="F77" s="28" t="str">
        <f>F12</f>
        <v>Voděrady u Rychnova nad Kněžnou</v>
      </c>
      <c r="G77" s="37"/>
      <c r="H77" s="37"/>
      <c r="I77" s="30" t="s">
        <v>23</v>
      </c>
      <c r="J77" s="60" t="str">
        <f>IF(J12="","",J12)</f>
        <v>Vyplň údaj</v>
      </c>
      <c r="K77" s="37"/>
      <c r="L77" s="10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6.95" customHeight="1">
      <c r="A78" s="35"/>
      <c r="B78" s="36"/>
      <c r="C78" s="37"/>
      <c r="D78" s="37"/>
      <c r="E78" s="37"/>
      <c r="F78" s="37"/>
      <c r="G78" s="37"/>
      <c r="H78" s="37"/>
      <c r="I78" s="37"/>
      <c r="J78" s="37"/>
      <c r="K78" s="37"/>
      <c r="L78" s="106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5.6" customHeight="1">
      <c r="A79" s="35"/>
      <c r="B79" s="36"/>
      <c r="C79" s="30" t="s">
        <v>24</v>
      </c>
      <c r="D79" s="37"/>
      <c r="E79" s="37"/>
      <c r="F79" s="28" t="str">
        <f>E15</f>
        <v>SPU OVHS</v>
      </c>
      <c r="G79" s="37"/>
      <c r="H79" s="37"/>
      <c r="I79" s="30" t="s">
        <v>30</v>
      </c>
      <c r="J79" s="33" t="str">
        <f>E21</f>
        <v xml:space="preserve"> </v>
      </c>
      <c r="K79" s="37"/>
      <c r="L79" s="106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5.6" customHeight="1">
      <c r="A80" s="35"/>
      <c r="B80" s="36"/>
      <c r="C80" s="30" t="s">
        <v>28</v>
      </c>
      <c r="D80" s="37"/>
      <c r="E80" s="37"/>
      <c r="F80" s="28" t="str">
        <f>IF(E18="","",E18)</f>
        <v>Vyplň údaj</v>
      </c>
      <c r="G80" s="37"/>
      <c r="H80" s="37"/>
      <c r="I80" s="30" t="s">
        <v>33</v>
      </c>
      <c r="J80" s="33" t="str">
        <f>E24</f>
        <v xml:space="preserve"> </v>
      </c>
      <c r="K80" s="37"/>
      <c r="L80" s="106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0.35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0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10" customFormat="1" ht="29.25" customHeight="1">
      <c r="A82" s="140"/>
      <c r="B82" s="141"/>
      <c r="C82" s="142" t="s">
        <v>91</v>
      </c>
      <c r="D82" s="143" t="s">
        <v>55</v>
      </c>
      <c r="E82" s="143" t="s">
        <v>51</v>
      </c>
      <c r="F82" s="143" t="s">
        <v>52</v>
      </c>
      <c r="G82" s="143" t="s">
        <v>92</v>
      </c>
      <c r="H82" s="143" t="s">
        <v>93</v>
      </c>
      <c r="I82" s="143" t="s">
        <v>94</v>
      </c>
      <c r="J82" s="143" t="s">
        <v>87</v>
      </c>
      <c r="K82" s="144" t="s">
        <v>95</v>
      </c>
      <c r="L82" s="145"/>
      <c r="M82" s="69" t="s">
        <v>19</v>
      </c>
      <c r="N82" s="70" t="s">
        <v>40</v>
      </c>
      <c r="O82" s="70" t="s">
        <v>96</v>
      </c>
      <c r="P82" s="70" t="s">
        <v>97</v>
      </c>
      <c r="Q82" s="70" t="s">
        <v>98</v>
      </c>
      <c r="R82" s="70" t="s">
        <v>99</v>
      </c>
      <c r="S82" s="70" t="s">
        <v>100</v>
      </c>
      <c r="T82" s="70" t="s">
        <v>101</v>
      </c>
      <c r="U82" s="71" t="s">
        <v>102</v>
      </c>
      <c r="V82" s="140"/>
      <c r="W82" s="140"/>
      <c r="X82" s="140"/>
      <c r="Y82" s="140"/>
      <c r="Z82" s="140"/>
      <c r="AA82" s="140"/>
      <c r="AB82" s="140"/>
      <c r="AC82" s="140"/>
      <c r="AD82" s="140"/>
      <c r="AE82" s="140"/>
    </row>
    <row r="83" spans="1:65" s="2" customFormat="1" ht="22.9" customHeight="1">
      <c r="A83" s="35"/>
      <c r="B83" s="36"/>
      <c r="C83" s="76" t="s">
        <v>103</v>
      </c>
      <c r="D83" s="37"/>
      <c r="E83" s="37"/>
      <c r="F83" s="37"/>
      <c r="G83" s="37"/>
      <c r="H83" s="37"/>
      <c r="I83" s="37"/>
      <c r="J83" s="146">
        <f>BK83</f>
        <v>0</v>
      </c>
      <c r="K83" s="37"/>
      <c r="L83" s="40"/>
      <c r="M83" s="72"/>
      <c r="N83" s="147"/>
      <c r="O83" s="73"/>
      <c r="P83" s="148">
        <f>P84</f>
        <v>0</v>
      </c>
      <c r="Q83" s="73"/>
      <c r="R83" s="148">
        <f>R84</f>
        <v>38.339827000000007</v>
      </c>
      <c r="S83" s="73"/>
      <c r="T83" s="148">
        <f>T84</f>
        <v>4.3311720000000005</v>
      </c>
      <c r="U83" s="74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T83" s="18" t="s">
        <v>69</v>
      </c>
      <c r="AU83" s="18" t="s">
        <v>88</v>
      </c>
      <c r="BK83" s="149">
        <f>BK84</f>
        <v>0</v>
      </c>
    </row>
    <row r="84" spans="1:65" s="11" customFormat="1" ht="25.9" customHeight="1">
      <c r="B84" s="150"/>
      <c r="C84" s="151"/>
      <c r="D84" s="152" t="s">
        <v>69</v>
      </c>
      <c r="E84" s="153" t="s">
        <v>104</v>
      </c>
      <c r="F84" s="153" t="s">
        <v>105</v>
      </c>
      <c r="G84" s="151"/>
      <c r="H84" s="151"/>
      <c r="I84" s="154"/>
      <c r="J84" s="155">
        <f>BK84</f>
        <v>0</v>
      </c>
      <c r="K84" s="151"/>
      <c r="L84" s="156"/>
      <c r="M84" s="170"/>
      <c r="N84" s="171"/>
      <c r="O84" s="171"/>
      <c r="P84" s="172">
        <f>P85+P160+P177</f>
        <v>0</v>
      </c>
      <c r="Q84" s="171"/>
      <c r="R84" s="172">
        <f>R85+R160+R177</f>
        <v>38.339827000000007</v>
      </c>
      <c r="S84" s="171"/>
      <c r="T84" s="172">
        <f>T85+T160+T177</f>
        <v>4.3311720000000005</v>
      </c>
      <c r="U84" s="173"/>
      <c r="AR84" s="161" t="s">
        <v>75</v>
      </c>
      <c r="AT84" s="162" t="s">
        <v>69</v>
      </c>
      <c r="AU84" s="162" t="s">
        <v>70</v>
      </c>
      <c r="AY84" s="161" t="s">
        <v>106</v>
      </c>
      <c r="BK84" s="163">
        <f>BK85+BK160+BK177</f>
        <v>0</v>
      </c>
    </row>
    <row r="85" spans="1:65" s="11" customFormat="1" ht="22.9" customHeight="1">
      <c r="B85" s="150"/>
      <c r="C85" s="151"/>
      <c r="D85" s="152" t="s">
        <v>69</v>
      </c>
      <c r="E85" s="174" t="s">
        <v>75</v>
      </c>
      <c r="F85" s="174" t="s">
        <v>111</v>
      </c>
      <c r="G85" s="151"/>
      <c r="H85" s="151"/>
      <c r="I85" s="154"/>
      <c r="J85" s="175">
        <f>BK85</f>
        <v>0</v>
      </c>
      <c r="K85" s="151"/>
      <c r="L85" s="156"/>
      <c r="M85" s="170"/>
      <c r="N85" s="171"/>
      <c r="O85" s="171"/>
      <c r="P85" s="172">
        <f>SUM(P86:P159)</f>
        <v>0</v>
      </c>
      <c r="Q85" s="171"/>
      <c r="R85" s="172">
        <f>SUM(R86:R159)</f>
        <v>0.96042699999999992</v>
      </c>
      <c r="S85" s="171"/>
      <c r="T85" s="172">
        <f>SUM(T86:T159)</f>
        <v>4.3311720000000005</v>
      </c>
      <c r="U85" s="173"/>
      <c r="AR85" s="161" t="s">
        <v>75</v>
      </c>
      <c r="AT85" s="162" t="s">
        <v>69</v>
      </c>
      <c r="AU85" s="162" t="s">
        <v>75</v>
      </c>
      <c r="AY85" s="161" t="s">
        <v>106</v>
      </c>
      <c r="BK85" s="163">
        <f>SUM(BK86:BK159)</f>
        <v>0</v>
      </c>
    </row>
    <row r="86" spans="1:65" s="2" customFormat="1" ht="14.45" customHeight="1">
      <c r="A86" s="35"/>
      <c r="B86" s="36"/>
      <c r="C86" s="176" t="s">
        <v>181</v>
      </c>
      <c r="D86" s="176" t="s">
        <v>113</v>
      </c>
      <c r="E86" s="177" t="s">
        <v>114</v>
      </c>
      <c r="F86" s="178" t="s">
        <v>115</v>
      </c>
      <c r="G86" s="179" t="s">
        <v>116</v>
      </c>
      <c r="H86" s="180">
        <v>2.1000000000000001E-2</v>
      </c>
      <c r="I86" s="181"/>
      <c r="J86" s="182">
        <f>ROUND(I86*H86,2)</f>
        <v>0</v>
      </c>
      <c r="K86" s="178" t="s">
        <v>117</v>
      </c>
      <c r="L86" s="40"/>
      <c r="M86" s="183" t="s">
        <v>19</v>
      </c>
      <c r="N86" s="184" t="s">
        <v>41</v>
      </c>
      <c r="O86" s="65"/>
      <c r="P86" s="185">
        <f>O86*H86</f>
        <v>0</v>
      </c>
      <c r="Q86" s="185">
        <v>0</v>
      </c>
      <c r="R86" s="185">
        <f>Q86*H86</f>
        <v>0</v>
      </c>
      <c r="S86" s="185">
        <v>0</v>
      </c>
      <c r="T86" s="185">
        <f>S86*H86</f>
        <v>0</v>
      </c>
      <c r="U86" s="186" t="s">
        <v>19</v>
      </c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R86" s="187" t="s">
        <v>118</v>
      </c>
      <c r="AT86" s="187" t="s">
        <v>113</v>
      </c>
      <c r="AU86" s="187" t="s">
        <v>80</v>
      </c>
      <c r="AY86" s="18" t="s">
        <v>106</v>
      </c>
      <c r="BE86" s="188">
        <f>IF(N86="základní",J86,0)</f>
        <v>0</v>
      </c>
      <c r="BF86" s="188">
        <f>IF(N86="snížená",J86,0)</f>
        <v>0</v>
      </c>
      <c r="BG86" s="188">
        <f>IF(N86="zákl. přenesená",J86,0)</f>
        <v>0</v>
      </c>
      <c r="BH86" s="188">
        <f>IF(N86="sníž. přenesená",J86,0)</f>
        <v>0</v>
      </c>
      <c r="BI86" s="188">
        <f>IF(N86="nulová",J86,0)</f>
        <v>0</v>
      </c>
      <c r="BJ86" s="18" t="s">
        <v>75</v>
      </c>
      <c r="BK86" s="188">
        <f>ROUND(I86*H86,2)</f>
        <v>0</v>
      </c>
      <c r="BL86" s="18" t="s">
        <v>118</v>
      </c>
      <c r="BM86" s="187" t="s">
        <v>182</v>
      </c>
    </row>
    <row r="87" spans="1:65" s="2" customFormat="1">
      <c r="A87" s="35"/>
      <c r="B87" s="36"/>
      <c r="C87" s="37"/>
      <c r="D87" s="189" t="s">
        <v>120</v>
      </c>
      <c r="E87" s="37"/>
      <c r="F87" s="190" t="s">
        <v>121</v>
      </c>
      <c r="G87" s="37"/>
      <c r="H87" s="37"/>
      <c r="I87" s="191"/>
      <c r="J87" s="37"/>
      <c r="K87" s="37"/>
      <c r="L87" s="40"/>
      <c r="M87" s="192"/>
      <c r="N87" s="193"/>
      <c r="O87" s="65"/>
      <c r="P87" s="65"/>
      <c r="Q87" s="65"/>
      <c r="R87" s="65"/>
      <c r="S87" s="65"/>
      <c r="T87" s="65"/>
      <c r="U87" s="66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T87" s="18" t="s">
        <v>120</v>
      </c>
      <c r="AU87" s="18" t="s">
        <v>80</v>
      </c>
    </row>
    <row r="88" spans="1:65" s="2" customFormat="1">
      <c r="A88" s="35"/>
      <c r="B88" s="36"/>
      <c r="C88" s="37"/>
      <c r="D88" s="194" t="s">
        <v>122</v>
      </c>
      <c r="E88" s="37"/>
      <c r="F88" s="195" t="s">
        <v>123</v>
      </c>
      <c r="G88" s="37"/>
      <c r="H88" s="37"/>
      <c r="I88" s="191"/>
      <c r="J88" s="37"/>
      <c r="K88" s="37"/>
      <c r="L88" s="40"/>
      <c r="M88" s="192"/>
      <c r="N88" s="193"/>
      <c r="O88" s="65"/>
      <c r="P88" s="65"/>
      <c r="Q88" s="65"/>
      <c r="R88" s="65"/>
      <c r="S88" s="65"/>
      <c r="T88" s="65"/>
      <c r="U88" s="66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T88" s="18" t="s">
        <v>122</v>
      </c>
      <c r="AU88" s="18" t="s">
        <v>80</v>
      </c>
    </row>
    <row r="89" spans="1:65" s="13" customFormat="1">
      <c r="B89" s="196"/>
      <c r="C89" s="197"/>
      <c r="D89" s="189" t="s">
        <v>124</v>
      </c>
      <c r="E89" s="198" t="s">
        <v>19</v>
      </c>
      <c r="F89" s="199" t="s">
        <v>183</v>
      </c>
      <c r="G89" s="197"/>
      <c r="H89" s="200">
        <v>2.1000000000000001E-2</v>
      </c>
      <c r="I89" s="201"/>
      <c r="J89" s="197"/>
      <c r="K89" s="197"/>
      <c r="L89" s="202"/>
      <c r="M89" s="203"/>
      <c r="N89" s="204"/>
      <c r="O89" s="204"/>
      <c r="P89" s="204"/>
      <c r="Q89" s="204"/>
      <c r="R89" s="204"/>
      <c r="S89" s="204"/>
      <c r="T89" s="204"/>
      <c r="U89" s="205"/>
      <c r="AT89" s="206" t="s">
        <v>124</v>
      </c>
      <c r="AU89" s="206" t="s">
        <v>80</v>
      </c>
      <c r="AV89" s="13" t="s">
        <v>80</v>
      </c>
      <c r="AW89" s="13" t="s">
        <v>32</v>
      </c>
      <c r="AX89" s="13" t="s">
        <v>75</v>
      </c>
      <c r="AY89" s="206" t="s">
        <v>106</v>
      </c>
    </row>
    <row r="90" spans="1:65" s="2" customFormat="1" ht="14.45" customHeight="1">
      <c r="A90" s="35"/>
      <c r="B90" s="36"/>
      <c r="C90" s="176" t="s">
        <v>184</v>
      </c>
      <c r="D90" s="176" t="s">
        <v>113</v>
      </c>
      <c r="E90" s="177" t="s">
        <v>127</v>
      </c>
      <c r="F90" s="178" t="s">
        <v>128</v>
      </c>
      <c r="G90" s="179" t="s">
        <v>116</v>
      </c>
      <c r="H90" s="180">
        <v>4.9000000000000002E-2</v>
      </c>
      <c r="I90" s="181"/>
      <c r="J90" s="182">
        <f>ROUND(I90*H90,2)</f>
        <v>0</v>
      </c>
      <c r="K90" s="178" t="s">
        <v>117</v>
      </c>
      <c r="L90" s="40"/>
      <c r="M90" s="183" t="s">
        <v>19</v>
      </c>
      <c r="N90" s="184" t="s">
        <v>41</v>
      </c>
      <c r="O90" s="65"/>
      <c r="P90" s="185">
        <f>O90*H90</f>
        <v>0</v>
      </c>
      <c r="Q90" s="185">
        <v>0</v>
      </c>
      <c r="R90" s="185">
        <f>Q90*H90</f>
        <v>0</v>
      </c>
      <c r="S90" s="185">
        <v>0</v>
      </c>
      <c r="T90" s="185">
        <f>S90*H90</f>
        <v>0</v>
      </c>
      <c r="U90" s="186" t="s">
        <v>19</v>
      </c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187" t="s">
        <v>118</v>
      </c>
      <c r="AT90" s="187" t="s">
        <v>113</v>
      </c>
      <c r="AU90" s="187" t="s">
        <v>80</v>
      </c>
      <c r="AY90" s="18" t="s">
        <v>106</v>
      </c>
      <c r="BE90" s="188">
        <f>IF(N90="základní",J90,0)</f>
        <v>0</v>
      </c>
      <c r="BF90" s="188">
        <f>IF(N90="snížená",J90,0)</f>
        <v>0</v>
      </c>
      <c r="BG90" s="188">
        <f>IF(N90="zákl. přenesená",J90,0)</f>
        <v>0</v>
      </c>
      <c r="BH90" s="188">
        <f>IF(N90="sníž. přenesená",J90,0)</f>
        <v>0</v>
      </c>
      <c r="BI90" s="188">
        <f>IF(N90="nulová",J90,0)</f>
        <v>0</v>
      </c>
      <c r="BJ90" s="18" t="s">
        <v>75</v>
      </c>
      <c r="BK90" s="188">
        <f>ROUND(I90*H90,2)</f>
        <v>0</v>
      </c>
      <c r="BL90" s="18" t="s">
        <v>118</v>
      </c>
      <c r="BM90" s="187" t="s">
        <v>185</v>
      </c>
    </row>
    <row r="91" spans="1:65" s="2" customFormat="1">
      <c r="A91" s="35"/>
      <c r="B91" s="36"/>
      <c r="C91" s="37"/>
      <c r="D91" s="189" t="s">
        <v>120</v>
      </c>
      <c r="E91" s="37"/>
      <c r="F91" s="190" t="s">
        <v>130</v>
      </c>
      <c r="G91" s="37"/>
      <c r="H91" s="37"/>
      <c r="I91" s="191"/>
      <c r="J91" s="37"/>
      <c r="K91" s="37"/>
      <c r="L91" s="40"/>
      <c r="M91" s="192"/>
      <c r="N91" s="193"/>
      <c r="O91" s="65"/>
      <c r="P91" s="65"/>
      <c r="Q91" s="65"/>
      <c r="R91" s="65"/>
      <c r="S91" s="65"/>
      <c r="T91" s="65"/>
      <c r="U91" s="66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T91" s="18" t="s">
        <v>120</v>
      </c>
      <c r="AU91" s="18" t="s">
        <v>80</v>
      </c>
    </row>
    <row r="92" spans="1:65" s="2" customFormat="1">
      <c r="A92" s="35"/>
      <c r="B92" s="36"/>
      <c r="C92" s="37"/>
      <c r="D92" s="194" t="s">
        <v>122</v>
      </c>
      <c r="E92" s="37"/>
      <c r="F92" s="195" t="s">
        <v>131</v>
      </c>
      <c r="G92" s="37"/>
      <c r="H92" s="37"/>
      <c r="I92" s="191"/>
      <c r="J92" s="37"/>
      <c r="K92" s="37"/>
      <c r="L92" s="40"/>
      <c r="M92" s="192"/>
      <c r="N92" s="193"/>
      <c r="O92" s="65"/>
      <c r="P92" s="65"/>
      <c r="Q92" s="65"/>
      <c r="R92" s="65"/>
      <c r="S92" s="65"/>
      <c r="T92" s="65"/>
      <c r="U92" s="66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18" t="s">
        <v>122</v>
      </c>
      <c r="AU92" s="18" t="s">
        <v>80</v>
      </c>
    </row>
    <row r="93" spans="1:65" s="13" customFormat="1">
      <c r="B93" s="196"/>
      <c r="C93" s="197"/>
      <c r="D93" s="189" t="s">
        <v>124</v>
      </c>
      <c r="E93" s="198" t="s">
        <v>19</v>
      </c>
      <c r="F93" s="199" t="s">
        <v>186</v>
      </c>
      <c r="G93" s="197"/>
      <c r="H93" s="200">
        <v>4.9000000000000002E-2</v>
      </c>
      <c r="I93" s="201"/>
      <c r="J93" s="197"/>
      <c r="K93" s="197"/>
      <c r="L93" s="202"/>
      <c r="M93" s="203"/>
      <c r="N93" s="204"/>
      <c r="O93" s="204"/>
      <c r="P93" s="204"/>
      <c r="Q93" s="204"/>
      <c r="R93" s="204"/>
      <c r="S93" s="204"/>
      <c r="T93" s="204"/>
      <c r="U93" s="205"/>
      <c r="AT93" s="206" t="s">
        <v>124</v>
      </c>
      <c r="AU93" s="206" t="s">
        <v>80</v>
      </c>
      <c r="AV93" s="13" t="s">
        <v>80</v>
      </c>
      <c r="AW93" s="13" t="s">
        <v>32</v>
      </c>
      <c r="AX93" s="13" t="s">
        <v>75</v>
      </c>
      <c r="AY93" s="206" t="s">
        <v>106</v>
      </c>
    </row>
    <row r="94" spans="1:65" s="2" customFormat="1" ht="14.45" customHeight="1">
      <c r="A94" s="35"/>
      <c r="B94" s="36"/>
      <c r="C94" s="176" t="s">
        <v>80</v>
      </c>
      <c r="D94" s="176" t="s">
        <v>113</v>
      </c>
      <c r="E94" s="177" t="s">
        <v>187</v>
      </c>
      <c r="F94" s="178" t="s">
        <v>188</v>
      </c>
      <c r="G94" s="179" t="s">
        <v>189</v>
      </c>
      <c r="H94" s="180">
        <v>30</v>
      </c>
      <c r="I94" s="181"/>
      <c r="J94" s="182">
        <f>ROUND(I94*H94,2)</f>
        <v>0</v>
      </c>
      <c r="K94" s="178" t="s">
        <v>117</v>
      </c>
      <c r="L94" s="40"/>
      <c r="M94" s="183" t="s">
        <v>19</v>
      </c>
      <c r="N94" s="184" t="s">
        <v>41</v>
      </c>
      <c r="O94" s="65"/>
      <c r="P94" s="185">
        <f>O94*H94</f>
        <v>0</v>
      </c>
      <c r="Q94" s="185">
        <v>0</v>
      </c>
      <c r="R94" s="185">
        <f>Q94*H94</f>
        <v>0</v>
      </c>
      <c r="S94" s="185">
        <v>0</v>
      </c>
      <c r="T94" s="185">
        <f>S94*H94</f>
        <v>0</v>
      </c>
      <c r="U94" s="186" t="s">
        <v>19</v>
      </c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187" t="s">
        <v>118</v>
      </c>
      <c r="AT94" s="187" t="s">
        <v>113</v>
      </c>
      <c r="AU94" s="187" t="s">
        <v>80</v>
      </c>
      <c r="AY94" s="18" t="s">
        <v>106</v>
      </c>
      <c r="BE94" s="188">
        <f>IF(N94="základní",J94,0)</f>
        <v>0</v>
      </c>
      <c r="BF94" s="188">
        <f>IF(N94="snížená",J94,0)</f>
        <v>0</v>
      </c>
      <c r="BG94" s="188">
        <f>IF(N94="zákl. přenesená",J94,0)</f>
        <v>0</v>
      </c>
      <c r="BH94" s="188">
        <f>IF(N94="sníž. přenesená",J94,0)</f>
        <v>0</v>
      </c>
      <c r="BI94" s="188">
        <f>IF(N94="nulová",J94,0)</f>
        <v>0</v>
      </c>
      <c r="BJ94" s="18" t="s">
        <v>75</v>
      </c>
      <c r="BK94" s="188">
        <f>ROUND(I94*H94,2)</f>
        <v>0</v>
      </c>
      <c r="BL94" s="18" t="s">
        <v>118</v>
      </c>
      <c r="BM94" s="187" t="s">
        <v>190</v>
      </c>
    </row>
    <row r="95" spans="1:65" s="2" customFormat="1" ht="19.5">
      <c r="A95" s="35"/>
      <c r="B95" s="36"/>
      <c r="C95" s="37"/>
      <c r="D95" s="189" t="s">
        <v>120</v>
      </c>
      <c r="E95" s="37"/>
      <c r="F95" s="190" t="s">
        <v>191</v>
      </c>
      <c r="G95" s="37"/>
      <c r="H95" s="37"/>
      <c r="I95" s="191"/>
      <c r="J95" s="37"/>
      <c r="K95" s="37"/>
      <c r="L95" s="40"/>
      <c r="M95" s="192"/>
      <c r="N95" s="193"/>
      <c r="O95" s="65"/>
      <c r="P95" s="65"/>
      <c r="Q95" s="65"/>
      <c r="R95" s="65"/>
      <c r="S95" s="65"/>
      <c r="T95" s="65"/>
      <c r="U95" s="66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T95" s="18" t="s">
        <v>120</v>
      </c>
      <c r="AU95" s="18" t="s">
        <v>80</v>
      </c>
    </row>
    <row r="96" spans="1:65" s="2" customFormat="1">
      <c r="A96" s="35"/>
      <c r="B96" s="36"/>
      <c r="C96" s="37"/>
      <c r="D96" s="194" t="s">
        <v>122</v>
      </c>
      <c r="E96" s="37"/>
      <c r="F96" s="195" t="s">
        <v>192</v>
      </c>
      <c r="G96" s="37"/>
      <c r="H96" s="37"/>
      <c r="I96" s="191"/>
      <c r="J96" s="37"/>
      <c r="K96" s="37"/>
      <c r="L96" s="40"/>
      <c r="M96" s="192"/>
      <c r="N96" s="193"/>
      <c r="O96" s="65"/>
      <c r="P96" s="65"/>
      <c r="Q96" s="65"/>
      <c r="R96" s="65"/>
      <c r="S96" s="65"/>
      <c r="T96" s="65"/>
      <c r="U96" s="66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T96" s="18" t="s">
        <v>122</v>
      </c>
      <c r="AU96" s="18" t="s">
        <v>80</v>
      </c>
    </row>
    <row r="97" spans="1:65" s="2" customFormat="1" ht="14.45" customHeight="1">
      <c r="A97" s="35"/>
      <c r="B97" s="36"/>
      <c r="C97" s="176" t="s">
        <v>75</v>
      </c>
      <c r="D97" s="176" t="s">
        <v>113</v>
      </c>
      <c r="E97" s="177" t="s">
        <v>193</v>
      </c>
      <c r="F97" s="178" t="s">
        <v>194</v>
      </c>
      <c r="G97" s="179" t="s">
        <v>195</v>
      </c>
      <c r="H97" s="180">
        <v>6</v>
      </c>
      <c r="I97" s="181"/>
      <c r="J97" s="182">
        <f>ROUND(I97*H97,2)</f>
        <v>0</v>
      </c>
      <c r="K97" s="178" t="s">
        <v>117</v>
      </c>
      <c r="L97" s="40"/>
      <c r="M97" s="183" t="s">
        <v>19</v>
      </c>
      <c r="N97" s="184" t="s">
        <v>41</v>
      </c>
      <c r="O97" s="65"/>
      <c r="P97" s="185">
        <f>O97*H97</f>
        <v>0</v>
      </c>
      <c r="Q97" s="185">
        <v>0</v>
      </c>
      <c r="R97" s="185">
        <f>Q97*H97</f>
        <v>0</v>
      </c>
      <c r="S97" s="185">
        <v>0</v>
      </c>
      <c r="T97" s="185">
        <f>S97*H97</f>
        <v>0</v>
      </c>
      <c r="U97" s="186" t="s">
        <v>19</v>
      </c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87" t="s">
        <v>118</v>
      </c>
      <c r="AT97" s="187" t="s">
        <v>113</v>
      </c>
      <c r="AU97" s="187" t="s">
        <v>80</v>
      </c>
      <c r="AY97" s="18" t="s">
        <v>106</v>
      </c>
      <c r="BE97" s="188">
        <f>IF(N97="základní",J97,0)</f>
        <v>0</v>
      </c>
      <c r="BF97" s="188">
        <f>IF(N97="snížená",J97,0)</f>
        <v>0</v>
      </c>
      <c r="BG97" s="188">
        <f>IF(N97="zákl. přenesená",J97,0)</f>
        <v>0</v>
      </c>
      <c r="BH97" s="188">
        <f>IF(N97="sníž. přenesená",J97,0)</f>
        <v>0</v>
      </c>
      <c r="BI97" s="188">
        <f>IF(N97="nulová",J97,0)</f>
        <v>0</v>
      </c>
      <c r="BJ97" s="18" t="s">
        <v>75</v>
      </c>
      <c r="BK97" s="188">
        <f>ROUND(I97*H97,2)</f>
        <v>0</v>
      </c>
      <c r="BL97" s="18" t="s">
        <v>118</v>
      </c>
      <c r="BM97" s="187" t="s">
        <v>196</v>
      </c>
    </row>
    <row r="98" spans="1:65" s="2" customFormat="1">
      <c r="A98" s="35"/>
      <c r="B98" s="36"/>
      <c r="C98" s="37"/>
      <c r="D98" s="189" t="s">
        <v>120</v>
      </c>
      <c r="E98" s="37"/>
      <c r="F98" s="190" t="s">
        <v>197</v>
      </c>
      <c r="G98" s="37"/>
      <c r="H98" s="37"/>
      <c r="I98" s="191"/>
      <c r="J98" s="37"/>
      <c r="K98" s="37"/>
      <c r="L98" s="40"/>
      <c r="M98" s="192"/>
      <c r="N98" s="193"/>
      <c r="O98" s="65"/>
      <c r="P98" s="65"/>
      <c r="Q98" s="65"/>
      <c r="R98" s="65"/>
      <c r="S98" s="65"/>
      <c r="T98" s="65"/>
      <c r="U98" s="66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8" t="s">
        <v>120</v>
      </c>
      <c r="AU98" s="18" t="s">
        <v>80</v>
      </c>
    </row>
    <row r="99" spans="1:65" s="2" customFormat="1">
      <c r="A99" s="35"/>
      <c r="B99" s="36"/>
      <c r="C99" s="37"/>
      <c r="D99" s="194" t="s">
        <v>122</v>
      </c>
      <c r="E99" s="37"/>
      <c r="F99" s="195" t="s">
        <v>198</v>
      </c>
      <c r="G99" s="37"/>
      <c r="H99" s="37"/>
      <c r="I99" s="191"/>
      <c r="J99" s="37"/>
      <c r="K99" s="37"/>
      <c r="L99" s="40"/>
      <c r="M99" s="192"/>
      <c r="N99" s="193"/>
      <c r="O99" s="65"/>
      <c r="P99" s="65"/>
      <c r="Q99" s="65"/>
      <c r="R99" s="65"/>
      <c r="S99" s="65"/>
      <c r="T99" s="65"/>
      <c r="U99" s="66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T99" s="18" t="s">
        <v>122</v>
      </c>
      <c r="AU99" s="18" t="s">
        <v>80</v>
      </c>
    </row>
    <row r="100" spans="1:65" s="2" customFormat="1" ht="14.45" customHeight="1">
      <c r="A100" s="35"/>
      <c r="B100" s="36"/>
      <c r="C100" s="176" t="s">
        <v>162</v>
      </c>
      <c r="D100" s="176" t="s">
        <v>113</v>
      </c>
      <c r="E100" s="177" t="s">
        <v>199</v>
      </c>
      <c r="F100" s="178" t="s">
        <v>200</v>
      </c>
      <c r="G100" s="179" t="s">
        <v>195</v>
      </c>
      <c r="H100" s="180">
        <v>1</v>
      </c>
      <c r="I100" s="181"/>
      <c r="J100" s="182">
        <f>ROUND(I100*H100,2)</f>
        <v>0</v>
      </c>
      <c r="K100" s="178" t="s">
        <v>117</v>
      </c>
      <c r="L100" s="40"/>
      <c r="M100" s="183" t="s">
        <v>19</v>
      </c>
      <c r="N100" s="184" t="s">
        <v>41</v>
      </c>
      <c r="O100" s="65"/>
      <c r="P100" s="185">
        <f>O100*H100</f>
        <v>0</v>
      </c>
      <c r="Q100" s="185">
        <v>0</v>
      </c>
      <c r="R100" s="185">
        <f>Q100*H100</f>
        <v>0</v>
      </c>
      <c r="S100" s="185">
        <v>0</v>
      </c>
      <c r="T100" s="185">
        <f>S100*H100</f>
        <v>0</v>
      </c>
      <c r="U100" s="186" t="s">
        <v>19</v>
      </c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187" t="s">
        <v>118</v>
      </c>
      <c r="AT100" s="187" t="s">
        <v>113</v>
      </c>
      <c r="AU100" s="187" t="s">
        <v>80</v>
      </c>
      <c r="AY100" s="18" t="s">
        <v>106</v>
      </c>
      <c r="BE100" s="188">
        <f>IF(N100="základní",J100,0)</f>
        <v>0</v>
      </c>
      <c r="BF100" s="188">
        <f>IF(N100="snížená",J100,0)</f>
        <v>0</v>
      </c>
      <c r="BG100" s="188">
        <f>IF(N100="zákl. přenesená",J100,0)</f>
        <v>0</v>
      </c>
      <c r="BH100" s="188">
        <f>IF(N100="sníž. přenesená",J100,0)</f>
        <v>0</v>
      </c>
      <c r="BI100" s="188">
        <f>IF(N100="nulová",J100,0)</f>
        <v>0</v>
      </c>
      <c r="BJ100" s="18" t="s">
        <v>75</v>
      </c>
      <c r="BK100" s="188">
        <f>ROUND(I100*H100,2)</f>
        <v>0</v>
      </c>
      <c r="BL100" s="18" t="s">
        <v>118</v>
      </c>
      <c r="BM100" s="187" t="s">
        <v>201</v>
      </c>
    </row>
    <row r="101" spans="1:65" s="2" customFormat="1">
      <c r="A101" s="35"/>
      <c r="B101" s="36"/>
      <c r="C101" s="37"/>
      <c r="D101" s="189" t="s">
        <v>120</v>
      </c>
      <c r="E101" s="37"/>
      <c r="F101" s="190" t="s">
        <v>202</v>
      </c>
      <c r="G101" s="37"/>
      <c r="H101" s="37"/>
      <c r="I101" s="191"/>
      <c r="J101" s="37"/>
      <c r="K101" s="37"/>
      <c r="L101" s="40"/>
      <c r="M101" s="192"/>
      <c r="N101" s="193"/>
      <c r="O101" s="65"/>
      <c r="P101" s="65"/>
      <c r="Q101" s="65"/>
      <c r="R101" s="65"/>
      <c r="S101" s="65"/>
      <c r="T101" s="65"/>
      <c r="U101" s="66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T101" s="18" t="s">
        <v>120</v>
      </c>
      <c r="AU101" s="18" t="s">
        <v>80</v>
      </c>
    </row>
    <row r="102" spans="1:65" s="2" customFormat="1">
      <c r="A102" s="35"/>
      <c r="B102" s="36"/>
      <c r="C102" s="37"/>
      <c r="D102" s="194" t="s">
        <v>122</v>
      </c>
      <c r="E102" s="37"/>
      <c r="F102" s="195" t="s">
        <v>203</v>
      </c>
      <c r="G102" s="37"/>
      <c r="H102" s="37"/>
      <c r="I102" s="191"/>
      <c r="J102" s="37"/>
      <c r="K102" s="37"/>
      <c r="L102" s="40"/>
      <c r="M102" s="192"/>
      <c r="N102" s="193"/>
      <c r="O102" s="65"/>
      <c r="P102" s="65"/>
      <c r="Q102" s="65"/>
      <c r="R102" s="65"/>
      <c r="S102" s="65"/>
      <c r="T102" s="65"/>
      <c r="U102" s="66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T102" s="18" t="s">
        <v>122</v>
      </c>
      <c r="AU102" s="18" t="s">
        <v>80</v>
      </c>
    </row>
    <row r="103" spans="1:65" s="2" customFormat="1" ht="14.45" customHeight="1">
      <c r="A103" s="35"/>
      <c r="B103" s="36"/>
      <c r="C103" s="176" t="s">
        <v>8</v>
      </c>
      <c r="D103" s="176" t="s">
        <v>113</v>
      </c>
      <c r="E103" s="177" t="s">
        <v>204</v>
      </c>
      <c r="F103" s="178" t="s">
        <v>205</v>
      </c>
      <c r="G103" s="179" t="s">
        <v>195</v>
      </c>
      <c r="H103" s="180">
        <v>1</v>
      </c>
      <c r="I103" s="181"/>
      <c r="J103" s="182">
        <f>ROUND(I103*H103,2)</f>
        <v>0</v>
      </c>
      <c r="K103" s="178" t="s">
        <v>117</v>
      </c>
      <c r="L103" s="40"/>
      <c r="M103" s="183" t="s">
        <v>19</v>
      </c>
      <c r="N103" s="184" t="s">
        <v>41</v>
      </c>
      <c r="O103" s="65"/>
      <c r="P103" s="185">
        <f>O103*H103</f>
        <v>0</v>
      </c>
      <c r="Q103" s="185">
        <v>0</v>
      </c>
      <c r="R103" s="185">
        <f>Q103*H103</f>
        <v>0</v>
      </c>
      <c r="S103" s="185">
        <v>0</v>
      </c>
      <c r="T103" s="185">
        <f>S103*H103</f>
        <v>0</v>
      </c>
      <c r="U103" s="186" t="s">
        <v>19</v>
      </c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87" t="s">
        <v>118</v>
      </c>
      <c r="AT103" s="187" t="s">
        <v>113</v>
      </c>
      <c r="AU103" s="187" t="s">
        <v>80</v>
      </c>
      <c r="AY103" s="18" t="s">
        <v>106</v>
      </c>
      <c r="BE103" s="188">
        <f>IF(N103="základní",J103,0)</f>
        <v>0</v>
      </c>
      <c r="BF103" s="188">
        <f>IF(N103="snížená",J103,0)</f>
        <v>0</v>
      </c>
      <c r="BG103" s="188">
        <f>IF(N103="zákl. přenesená",J103,0)</f>
        <v>0</v>
      </c>
      <c r="BH103" s="188">
        <f>IF(N103="sníž. přenesená",J103,0)</f>
        <v>0</v>
      </c>
      <c r="BI103" s="188">
        <f>IF(N103="nulová",J103,0)</f>
        <v>0</v>
      </c>
      <c r="BJ103" s="18" t="s">
        <v>75</v>
      </c>
      <c r="BK103" s="188">
        <f>ROUND(I103*H103,2)</f>
        <v>0</v>
      </c>
      <c r="BL103" s="18" t="s">
        <v>118</v>
      </c>
      <c r="BM103" s="187" t="s">
        <v>206</v>
      </c>
    </row>
    <row r="104" spans="1:65" s="2" customFormat="1">
      <c r="A104" s="35"/>
      <c r="B104" s="36"/>
      <c r="C104" s="37"/>
      <c r="D104" s="189" t="s">
        <v>120</v>
      </c>
      <c r="E104" s="37"/>
      <c r="F104" s="190" t="s">
        <v>207</v>
      </c>
      <c r="G104" s="37"/>
      <c r="H104" s="37"/>
      <c r="I104" s="191"/>
      <c r="J104" s="37"/>
      <c r="K104" s="37"/>
      <c r="L104" s="40"/>
      <c r="M104" s="192"/>
      <c r="N104" s="193"/>
      <c r="O104" s="65"/>
      <c r="P104" s="65"/>
      <c r="Q104" s="65"/>
      <c r="R104" s="65"/>
      <c r="S104" s="65"/>
      <c r="T104" s="65"/>
      <c r="U104" s="66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120</v>
      </c>
      <c r="AU104" s="18" t="s">
        <v>80</v>
      </c>
    </row>
    <row r="105" spans="1:65" s="2" customFormat="1">
      <c r="A105" s="35"/>
      <c r="B105" s="36"/>
      <c r="C105" s="37"/>
      <c r="D105" s="194" t="s">
        <v>122</v>
      </c>
      <c r="E105" s="37"/>
      <c r="F105" s="195" t="s">
        <v>208</v>
      </c>
      <c r="G105" s="37"/>
      <c r="H105" s="37"/>
      <c r="I105" s="191"/>
      <c r="J105" s="37"/>
      <c r="K105" s="37"/>
      <c r="L105" s="40"/>
      <c r="M105" s="192"/>
      <c r="N105" s="193"/>
      <c r="O105" s="65"/>
      <c r="P105" s="65"/>
      <c r="Q105" s="65"/>
      <c r="R105" s="65"/>
      <c r="S105" s="65"/>
      <c r="T105" s="65"/>
      <c r="U105" s="66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T105" s="18" t="s">
        <v>122</v>
      </c>
      <c r="AU105" s="18" t="s">
        <v>80</v>
      </c>
    </row>
    <row r="106" spans="1:65" s="2" customFormat="1" ht="14.45" customHeight="1">
      <c r="A106" s="35"/>
      <c r="B106" s="36"/>
      <c r="C106" s="176" t="s">
        <v>209</v>
      </c>
      <c r="D106" s="176" t="s">
        <v>113</v>
      </c>
      <c r="E106" s="177" t="s">
        <v>210</v>
      </c>
      <c r="F106" s="178" t="s">
        <v>211</v>
      </c>
      <c r="G106" s="179" t="s">
        <v>195</v>
      </c>
      <c r="H106" s="180">
        <v>1</v>
      </c>
      <c r="I106" s="181"/>
      <c r="J106" s="182">
        <f>ROUND(I106*H106,2)</f>
        <v>0</v>
      </c>
      <c r="K106" s="178" t="s">
        <v>117</v>
      </c>
      <c r="L106" s="40"/>
      <c r="M106" s="183" t="s">
        <v>19</v>
      </c>
      <c r="N106" s="184" t="s">
        <v>41</v>
      </c>
      <c r="O106" s="65"/>
      <c r="P106" s="185">
        <f>O106*H106</f>
        <v>0</v>
      </c>
      <c r="Q106" s="185">
        <v>0</v>
      </c>
      <c r="R106" s="185">
        <f>Q106*H106</f>
        <v>0</v>
      </c>
      <c r="S106" s="185">
        <v>0</v>
      </c>
      <c r="T106" s="185">
        <f>S106*H106</f>
        <v>0</v>
      </c>
      <c r="U106" s="186" t="s">
        <v>19</v>
      </c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87" t="s">
        <v>118</v>
      </c>
      <c r="AT106" s="187" t="s">
        <v>113</v>
      </c>
      <c r="AU106" s="187" t="s">
        <v>80</v>
      </c>
      <c r="AY106" s="18" t="s">
        <v>106</v>
      </c>
      <c r="BE106" s="188">
        <f>IF(N106="základní",J106,0)</f>
        <v>0</v>
      </c>
      <c r="BF106" s="188">
        <f>IF(N106="snížená",J106,0)</f>
        <v>0</v>
      </c>
      <c r="BG106" s="188">
        <f>IF(N106="zákl. přenesená",J106,0)</f>
        <v>0</v>
      </c>
      <c r="BH106" s="188">
        <f>IF(N106="sníž. přenesená",J106,0)</f>
        <v>0</v>
      </c>
      <c r="BI106" s="188">
        <f>IF(N106="nulová",J106,0)</f>
        <v>0</v>
      </c>
      <c r="BJ106" s="18" t="s">
        <v>75</v>
      </c>
      <c r="BK106" s="188">
        <f>ROUND(I106*H106,2)</f>
        <v>0</v>
      </c>
      <c r="BL106" s="18" t="s">
        <v>118</v>
      </c>
      <c r="BM106" s="187" t="s">
        <v>212</v>
      </c>
    </row>
    <row r="107" spans="1:65" s="2" customFormat="1">
      <c r="A107" s="35"/>
      <c r="B107" s="36"/>
      <c r="C107" s="37"/>
      <c r="D107" s="189" t="s">
        <v>120</v>
      </c>
      <c r="E107" s="37"/>
      <c r="F107" s="190" t="s">
        <v>213</v>
      </c>
      <c r="G107" s="37"/>
      <c r="H107" s="37"/>
      <c r="I107" s="191"/>
      <c r="J107" s="37"/>
      <c r="K107" s="37"/>
      <c r="L107" s="40"/>
      <c r="M107" s="192"/>
      <c r="N107" s="193"/>
      <c r="O107" s="65"/>
      <c r="P107" s="65"/>
      <c r="Q107" s="65"/>
      <c r="R107" s="65"/>
      <c r="S107" s="65"/>
      <c r="T107" s="65"/>
      <c r="U107" s="66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18" t="s">
        <v>120</v>
      </c>
      <c r="AU107" s="18" t="s">
        <v>80</v>
      </c>
    </row>
    <row r="108" spans="1:65" s="2" customFormat="1">
      <c r="A108" s="35"/>
      <c r="B108" s="36"/>
      <c r="C108" s="37"/>
      <c r="D108" s="194" t="s">
        <v>122</v>
      </c>
      <c r="E108" s="37"/>
      <c r="F108" s="195" t="s">
        <v>214</v>
      </c>
      <c r="G108" s="37"/>
      <c r="H108" s="37"/>
      <c r="I108" s="191"/>
      <c r="J108" s="37"/>
      <c r="K108" s="37"/>
      <c r="L108" s="40"/>
      <c r="M108" s="192"/>
      <c r="N108" s="193"/>
      <c r="O108" s="65"/>
      <c r="P108" s="65"/>
      <c r="Q108" s="65"/>
      <c r="R108" s="65"/>
      <c r="S108" s="65"/>
      <c r="T108" s="65"/>
      <c r="U108" s="66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T108" s="18" t="s">
        <v>122</v>
      </c>
      <c r="AU108" s="18" t="s">
        <v>80</v>
      </c>
    </row>
    <row r="109" spans="1:65" s="2" customFormat="1" ht="14.45" customHeight="1">
      <c r="A109" s="35"/>
      <c r="B109" s="36"/>
      <c r="C109" s="176" t="s">
        <v>215</v>
      </c>
      <c r="D109" s="176" t="s">
        <v>113</v>
      </c>
      <c r="E109" s="177" t="s">
        <v>216</v>
      </c>
      <c r="F109" s="178" t="s">
        <v>217</v>
      </c>
      <c r="G109" s="179" t="s">
        <v>136</v>
      </c>
      <c r="H109" s="180">
        <v>2.4</v>
      </c>
      <c r="I109" s="181"/>
      <c r="J109" s="182">
        <f>ROUND(I109*H109,2)</f>
        <v>0</v>
      </c>
      <c r="K109" s="178" t="s">
        <v>117</v>
      </c>
      <c r="L109" s="40"/>
      <c r="M109" s="183" t="s">
        <v>19</v>
      </c>
      <c r="N109" s="184" t="s">
        <v>41</v>
      </c>
      <c r="O109" s="65"/>
      <c r="P109" s="185">
        <f>O109*H109</f>
        <v>0</v>
      </c>
      <c r="Q109" s="185">
        <v>0</v>
      </c>
      <c r="R109" s="185">
        <f>Q109*H109</f>
        <v>0</v>
      </c>
      <c r="S109" s="185">
        <v>1.8</v>
      </c>
      <c r="T109" s="185">
        <f>S109*H109</f>
        <v>4.32</v>
      </c>
      <c r="U109" s="186" t="s">
        <v>19</v>
      </c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87" t="s">
        <v>118</v>
      </c>
      <c r="AT109" s="187" t="s">
        <v>113</v>
      </c>
      <c r="AU109" s="187" t="s">
        <v>80</v>
      </c>
      <c r="AY109" s="18" t="s">
        <v>106</v>
      </c>
      <c r="BE109" s="188">
        <f>IF(N109="základní",J109,0)</f>
        <v>0</v>
      </c>
      <c r="BF109" s="188">
        <f>IF(N109="snížená",J109,0)</f>
        <v>0</v>
      </c>
      <c r="BG109" s="188">
        <f>IF(N109="zákl. přenesená",J109,0)</f>
        <v>0</v>
      </c>
      <c r="BH109" s="188">
        <f>IF(N109="sníž. přenesená",J109,0)</f>
        <v>0</v>
      </c>
      <c r="BI109" s="188">
        <f>IF(N109="nulová",J109,0)</f>
        <v>0</v>
      </c>
      <c r="BJ109" s="18" t="s">
        <v>75</v>
      </c>
      <c r="BK109" s="188">
        <f>ROUND(I109*H109,2)</f>
        <v>0</v>
      </c>
      <c r="BL109" s="18" t="s">
        <v>118</v>
      </c>
      <c r="BM109" s="187" t="s">
        <v>218</v>
      </c>
    </row>
    <row r="110" spans="1:65" s="2" customFormat="1" ht="19.5">
      <c r="A110" s="35"/>
      <c r="B110" s="36"/>
      <c r="C110" s="37"/>
      <c r="D110" s="189" t="s">
        <v>120</v>
      </c>
      <c r="E110" s="37"/>
      <c r="F110" s="190" t="s">
        <v>219</v>
      </c>
      <c r="G110" s="37"/>
      <c r="H110" s="37"/>
      <c r="I110" s="191"/>
      <c r="J110" s="37"/>
      <c r="K110" s="37"/>
      <c r="L110" s="40"/>
      <c r="M110" s="192"/>
      <c r="N110" s="193"/>
      <c r="O110" s="65"/>
      <c r="P110" s="65"/>
      <c r="Q110" s="65"/>
      <c r="R110" s="65"/>
      <c r="S110" s="65"/>
      <c r="T110" s="65"/>
      <c r="U110" s="66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T110" s="18" t="s">
        <v>120</v>
      </c>
      <c r="AU110" s="18" t="s">
        <v>80</v>
      </c>
    </row>
    <row r="111" spans="1:65" s="2" customFormat="1">
      <c r="A111" s="35"/>
      <c r="B111" s="36"/>
      <c r="C111" s="37"/>
      <c r="D111" s="194" t="s">
        <v>122</v>
      </c>
      <c r="E111" s="37"/>
      <c r="F111" s="195" t="s">
        <v>220</v>
      </c>
      <c r="G111" s="37"/>
      <c r="H111" s="37"/>
      <c r="I111" s="191"/>
      <c r="J111" s="37"/>
      <c r="K111" s="37"/>
      <c r="L111" s="40"/>
      <c r="M111" s="192"/>
      <c r="N111" s="193"/>
      <c r="O111" s="65"/>
      <c r="P111" s="65"/>
      <c r="Q111" s="65"/>
      <c r="R111" s="65"/>
      <c r="S111" s="65"/>
      <c r="T111" s="65"/>
      <c r="U111" s="66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T111" s="18" t="s">
        <v>122</v>
      </c>
      <c r="AU111" s="18" t="s">
        <v>80</v>
      </c>
    </row>
    <row r="112" spans="1:65" s="13" customFormat="1">
      <c r="B112" s="196"/>
      <c r="C112" s="197"/>
      <c r="D112" s="189" t="s">
        <v>124</v>
      </c>
      <c r="E112" s="198" t="s">
        <v>19</v>
      </c>
      <c r="F112" s="199" t="s">
        <v>221</v>
      </c>
      <c r="G112" s="197"/>
      <c r="H112" s="200">
        <v>2.4</v>
      </c>
      <c r="I112" s="201"/>
      <c r="J112" s="197"/>
      <c r="K112" s="197"/>
      <c r="L112" s="202"/>
      <c r="M112" s="203"/>
      <c r="N112" s="204"/>
      <c r="O112" s="204"/>
      <c r="P112" s="204"/>
      <c r="Q112" s="204"/>
      <c r="R112" s="204"/>
      <c r="S112" s="204"/>
      <c r="T112" s="204"/>
      <c r="U112" s="205"/>
      <c r="AT112" s="206" t="s">
        <v>124</v>
      </c>
      <c r="AU112" s="206" t="s">
        <v>80</v>
      </c>
      <c r="AV112" s="13" t="s">
        <v>80</v>
      </c>
      <c r="AW112" s="13" t="s">
        <v>32</v>
      </c>
      <c r="AX112" s="13" t="s">
        <v>75</v>
      </c>
      <c r="AY112" s="206" t="s">
        <v>106</v>
      </c>
    </row>
    <row r="113" spans="1:65" s="2" customFormat="1" ht="14.45" customHeight="1">
      <c r="A113" s="35"/>
      <c r="B113" s="36"/>
      <c r="C113" s="176" t="s">
        <v>222</v>
      </c>
      <c r="D113" s="176" t="s">
        <v>113</v>
      </c>
      <c r="E113" s="177" t="s">
        <v>223</v>
      </c>
      <c r="F113" s="178" t="s">
        <v>224</v>
      </c>
      <c r="G113" s="179" t="s">
        <v>136</v>
      </c>
      <c r="H113" s="180">
        <v>2.4</v>
      </c>
      <c r="I113" s="181"/>
      <c r="J113" s="182">
        <f>ROUND(I113*H113,2)</f>
        <v>0</v>
      </c>
      <c r="K113" s="178" t="s">
        <v>117</v>
      </c>
      <c r="L113" s="40"/>
      <c r="M113" s="183" t="s">
        <v>19</v>
      </c>
      <c r="N113" s="184" t="s">
        <v>41</v>
      </c>
      <c r="O113" s="65"/>
      <c r="P113" s="185">
        <f>O113*H113</f>
        <v>0</v>
      </c>
      <c r="Q113" s="185">
        <v>0.4</v>
      </c>
      <c r="R113" s="185">
        <f>Q113*H113</f>
        <v>0.96</v>
      </c>
      <c r="S113" s="185">
        <v>0</v>
      </c>
      <c r="T113" s="185">
        <f>S113*H113</f>
        <v>0</v>
      </c>
      <c r="U113" s="186" t="s">
        <v>19</v>
      </c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87" t="s">
        <v>118</v>
      </c>
      <c r="AT113" s="187" t="s">
        <v>113</v>
      </c>
      <c r="AU113" s="187" t="s">
        <v>80</v>
      </c>
      <c r="AY113" s="18" t="s">
        <v>106</v>
      </c>
      <c r="BE113" s="188">
        <f>IF(N113="základní",J113,0)</f>
        <v>0</v>
      </c>
      <c r="BF113" s="188">
        <f>IF(N113="snížená",J113,0)</f>
        <v>0</v>
      </c>
      <c r="BG113" s="188">
        <f>IF(N113="zákl. přenesená",J113,0)</f>
        <v>0</v>
      </c>
      <c r="BH113" s="188">
        <f>IF(N113="sníž. přenesená",J113,0)</f>
        <v>0</v>
      </c>
      <c r="BI113" s="188">
        <f>IF(N113="nulová",J113,0)</f>
        <v>0</v>
      </c>
      <c r="BJ113" s="18" t="s">
        <v>75</v>
      </c>
      <c r="BK113" s="188">
        <f>ROUND(I113*H113,2)</f>
        <v>0</v>
      </c>
      <c r="BL113" s="18" t="s">
        <v>118</v>
      </c>
      <c r="BM113" s="187" t="s">
        <v>225</v>
      </c>
    </row>
    <row r="114" spans="1:65" s="2" customFormat="1" ht="19.5">
      <c r="A114" s="35"/>
      <c r="B114" s="36"/>
      <c r="C114" s="37"/>
      <c r="D114" s="189" t="s">
        <v>120</v>
      </c>
      <c r="E114" s="37"/>
      <c r="F114" s="190" t="s">
        <v>226</v>
      </c>
      <c r="G114" s="37"/>
      <c r="H114" s="37"/>
      <c r="I114" s="191"/>
      <c r="J114" s="37"/>
      <c r="K114" s="37"/>
      <c r="L114" s="40"/>
      <c r="M114" s="192"/>
      <c r="N114" s="193"/>
      <c r="O114" s="65"/>
      <c r="P114" s="65"/>
      <c r="Q114" s="65"/>
      <c r="R114" s="65"/>
      <c r="S114" s="65"/>
      <c r="T114" s="65"/>
      <c r="U114" s="66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8" t="s">
        <v>120</v>
      </c>
      <c r="AU114" s="18" t="s">
        <v>80</v>
      </c>
    </row>
    <row r="115" spans="1:65" s="2" customFormat="1">
      <c r="A115" s="35"/>
      <c r="B115" s="36"/>
      <c r="C115" s="37"/>
      <c r="D115" s="194" t="s">
        <v>122</v>
      </c>
      <c r="E115" s="37"/>
      <c r="F115" s="195" t="s">
        <v>227</v>
      </c>
      <c r="G115" s="37"/>
      <c r="H115" s="37"/>
      <c r="I115" s="191"/>
      <c r="J115" s="37"/>
      <c r="K115" s="37"/>
      <c r="L115" s="40"/>
      <c r="M115" s="192"/>
      <c r="N115" s="193"/>
      <c r="O115" s="65"/>
      <c r="P115" s="65"/>
      <c r="Q115" s="65"/>
      <c r="R115" s="65"/>
      <c r="S115" s="65"/>
      <c r="T115" s="65"/>
      <c r="U115" s="66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T115" s="18" t="s">
        <v>122</v>
      </c>
      <c r="AU115" s="18" t="s">
        <v>80</v>
      </c>
    </row>
    <row r="116" spans="1:65" s="13" customFormat="1">
      <c r="B116" s="196"/>
      <c r="C116" s="197"/>
      <c r="D116" s="189" t="s">
        <v>124</v>
      </c>
      <c r="E116" s="198" t="s">
        <v>19</v>
      </c>
      <c r="F116" s="199" t="s">
        <v>221</v>
      </c>
      <c r="G116" s="197"/>
      <c r="H116" s="200">
        <v>2.4</v>
      </c>
      <c r="I116" s="201"/>
      <c r="J116" s="197"/>
      <c r="K116" s="197"/>
      <c r="L116" s="202"/>
      <c r="M116" s="203"/>
      <c r="N116" s="204"/>
      <c r="O116" s="204"/>
      <c r="P116" s="204"/>
      <c r="Q116" s="204"/>
      <c r="R116" s="204"/>
      <c r="S116" s="204"/>
      <c r="T116" s="204"/>
      <c r="U116" s="205"/>
      <c r="AT116" s="206" t="s">
        <v>124</v>
      </c>
      <c r="AU116" s="206" t="s">
        <v>80</v>
      </c>
      <c r="AV116" s="13" t="s">
        <v>80</v>
      </c>
      <c r="AW116" s="13" t="s">
        <v>32</v>
      </c>
      <c r="AX116" s="13" t="s">
        <v>75</v>
      </c>
      <c r="AY116" s="206" t="s">
        <v>106</v>
      </c>
    </row>
    <row r="117" spans="1:65" s="2" customFormat="1" ht="14.45" customHeight="1">
      <c r="A117" s="35"/>
      <c r="B117" s="36"/>
      <c r="C117" s="176" t="s">
        <v>228</v>
      </c>
      <c r="D117" s="176" t="s">
        <v>113</v>
      </c>
      <c r="E117" s="177" t="s">
        <v>229</v>
      </c>
      <c r="F117" s="178" t="s">
        <v>230</v>
      </c>
      <c r="G117" s="179" t="s">
        <v>136</v>
      </c>
      <c r="H117" s="180">
        <v>3.2</v>
      </c>
      <c r="I117" s="181"/>
      <c r="J117" s="182">
        <f>ROUND(I117*H117,2)</f>
        <v>0</v>
      </c>
      <c r="K117" s="178" t="s">
        <v>117</v>
      </c>
      <c r="L117" s="40"/>
      <c r="M117" s="183" t="s">
        <v>19</v>
      </c>
      <c r="N117" s="184" t="s">
        <v>41</v>
      </c>
      <c r="O117" s="65"/>
      <c r="P117" s="185">
        <f>O117*H117</f>
        <v>0</v>
      </c>
      <c r="Q117" s="185">
        <v>0</v>
      </c>
      <c r="R117" s="185">
        <f>Q117*H117</f>
        <v>0</v>
      </c>
      <c r="S117" s="185">
        <v>0</v>
      </c>
      <c r="T117" s="185">
        <f>S117*H117</f>
        <v>0</v>
      </c>
      <c r="U117" s="186" t="s">
        <v>19</v>
      </c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87" t="s">
        <v>118</v>
      </c>
      <c r="AT117" s="187" t="s">
        <v>113</v>
      </c>
      <c r="AU117" s="187" t="s">
        <v>80</v>
      </c>
      <c r="AY117" s="18" t="s">
        <v>106</v>
      </c>
      <c r="BE117" s="188">
        <f>IF(N117="základní",J117,0)</f>
        <v>0</v>
      </c>
      <c r="BF117" s="188">
        <f>IF(N117="snížená",J117,0)</f>
        <v>0</v>
      </c>
      <c r="BG117" s="188">
        <f>IF(N117="zákl. přenesená",J117,0)</f>
        <v>0</v>
      </c>
      <c r="BH117" s="188">
        <f>IF(N117="sníž. přenesená",J117,0)</f>
        <v>0</v>
      </c>
      <c r="BI117" s="188">
        <f>IF(N117="nulová",J117,0)</f>
        <v>0</v>
      </c>
      <c r="BJ117" s="18" t="s">
        <v>75</v>
      </c>
      <c r="BK117" s="188">
        <f>ROUND(I117*H117,2)</f>
        <v>0</v>
      </c>
      <c r="BL117" s="18" t="s">
        <v>118</v>
      </c>
      <c r="BM117" s="187" t="s">
        <v>231</v>
      </c>
    </row>
    <row r="118" spans="1:65" s="2" customFormat="1" ht="19.5">
      <c r="A118" s="35"/>
      <c r="B118" s="36"/>
      <c r="C118" s="37"/>
      <c r="D118" s="189" t="s">
        <v>120</v>
      </c>
      <c r="E118" s="37"/>
      <c r="F118" s="190" t="s">
        <v>232</v>
      </c>
      <c r="G118" s="37"/>
      <c r="H118" s="37"/>
      <c r="I118" s="191"/>
      <c r="J118" s="37"/>
      <c r="K118" s="37"/>
      <c r="L118" s="40"/>
      <c r="M118" s="192"/>
      <c r="N118" s="193"/>
      <c r="O118" s="65"/>
      <c r="P118" s="65"/>
      <c r="Q118" s="65"/>
      <c r="R118" s="65"/>
      <c r="S118" s="65"/>
      <c r="T118" s="65"/>
      <c r="U118" s="66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120</v>
      </c>
      <c r="AU118" s="18" t="s">
        <v>80</v>
      </c>
    </row>
    <row r="119" spans="1:65" s="2" customFormat="1">
      <c r="A119" s="35"/>
      <c r="B119" s="36"/>
      <c r="C119" s="37"/>
      <c r="D119" s="194" t="s">
        <v>122</v>
      </c>
      <c r="E119" s="37"/>
      <c r="F119" s="195" t="s">
        <v>233</v>
      </c>
      <c r="G119" s="37"/>
      <c r="H119" s="37"/>
      <c r="I119" s="191"/>
      <c r="J119" s="37"/>
      <c r="K119" s="37"/>
      <c r="L119" s="40"/>
      <c r="M119" s="192"/>
      <c r="N119" s="193"/>
      <c r="O119" s="65"/>
      <c r="P119" s="65"/>
      <c r="Q119" s="65"/>
      <c r="R119" s="65"/>
      <c r="S119" s="65"/>
      <c r="T119" s="65"/>
      <c r="U119" s="66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8" t="s">
        <v>122</v>
      </c>
      <c r="AU119" s="18" t="s">
        <v>80</v>
      </c>
    </row>
    <row r="120" spans="1:65" s="13" customFormat="1">
      <c r="B120" s="196"/>
      <c r="C120" s="197"/>
      <c r="D120" s="189" t="s">
        <v>124</v>
      </c>
      <c r="E120" s="198" t="s">
        <v>19</v>
      </c>
      <c r="F120" s="199" t="s">
        <v>234</v>
      </c>
      <c r="G120" s="197"/>
      <c r="H120" s="200">
        <v>3.2</v>
      </c>
      <c r="I120" s="201"/>
      <c r="J120" s="197"/>
      <c r="K120" s="197"/>
      <c r="L120" s="202"/>
      <c r="M120" s="203"/>
      <c r="N120" s="204"/>
      <c r="O120" s="204"/>
      <c r="P120" s="204"/>
      <c r="Q120" s="204"/>
      <c r="R120" s="204"/>
      <c r="S120" s="204"/>
      <c r="T120" s="204"/>
      <c r="U120" s="205"/>
      <c r="AT120" s="206" t="s">
        <v>124</v>
      </c>
      <c r="AU120" s="206" t="s">
        <v>80</v>
      </c>
      <c r="AV120" s="13" t="s">
        <v>80</v>
      </c>
      <c r="AW120" s="13" t="s">
        <v>32</v>
      </c>
      <c r="AX120" s="13" t="s">
        <v>75</v>
      </c>
      <c r="AY120" s="206" t="s">
        <v>106</v>
      </c>
    </row>
    <row r="121" spans="1:65" s="2" customFormat="1" ht="14.45" customHeight="1">
      <c r="A121" s="35"/>
      <c r="B121" s="36"/>
      <c r="C121" s="176" t="s">
        <v>235</v>
      </c>
      <c r="D121" s="176" t="s">
        <v>113</v>
      </c>
      <c r="E121" s="177" t="s">
        <v>236</v>
      </c>
      <c r="F121" s="178" t="s">
        <v>237</v>
      </c>
      <c r="G121" s="179" t="s">
        <v>195</v>
      </c>
      <c r="H121" s="180">
        <v>1</v>
      </c>
      <c r="I121" s="181"/>
      <c r="J121" s="182">
        <f>ROUND(I121*H121,2)</f>
        <v>0</v>
      </c>
      <c r="K121" s="178" t="s">
        <v>117</v>
      </c>
      <c r="L121" s="40"/>
      <c r="M121" s="183" t="s">
        <v>19</v>
      </c>
      <c r="N121" s="184" t="s">
        <v>41</v>
      </c>
      <c r="O121" s="65"/>
      <c r="P121" s="185">
        <f>O121*H121</f>
        <v>0</v>
      </c>
      <c r="Q121" s="185">
        <v>0</v>
      </c>
      <c r="R121" s="185">
        <f>Q121*H121</f>
        <v>0</v>
      </c>
      <c r="S121" s="185">
        <v>0</v>
      </c>
      <c r="T121" s="185">
        <f>S121*H121</f>
        <v>0</v>
      </c>
      <c r="U121" s="186" t="s">
        <v>19</v>
      </c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87" t="s">
        <v>118</v>
      </c>
      <c r="AT121" s="187" t="s">
        <v>113</v>
      </c>
      <c r="AU121" s="187" t="s">
        <v>80</v>
      </c>
      <c r="AY121" s="18" t="s">
        <v>106</v>
      </c>
      <c r="BE121" s="188">
        <f>IF(N121="základní",J121,0)</f>
        <v>0</v>
      </c>
      <c r="BF121" s="188">
        <f>IF(N121="snížená",J121,0)</f>
        <v>0</v>
      </c>
      <c r="BG121" s="188">
        <f>IF(N121="zákl. přenesená",J121,0)</f>
        <v>0</v>
      </c>
      <c r="BH121" s="188">
        <f>IF(N121="sníž. přenesená",J121,0)</f>
        <v>0</v>
      </c>
      <c r="BI121" s="188">
        <f>IF(N121="nulová",J121,0)</f>
        <v>0</v>
      </c>
      <c r="BJ121" s="18" t="s">
        <v>75</v>
      </c>
      <c r="BK121" s="188">
        <f>ROUND(I121*H121,2)</f>
        <v>0</v>
      </c>
      <c r="BL121" s="18" t="s">
        <v>118</v>
      </c>
      <c r="BM121" s="187" t="s">
        <v>238</v>
      </c>
    </row>
    <row r="122" spans="1:65" s="2" customFormat="1" ht="19.5">
      <c r="A122" s="35"/>
      <c r="B122" s="36"/>
      <c r="C122" s="37"/>
      <c r="D122" s="189" t="s">
        <v>120</v>
      </c>
      <c r="E122" s="37"/>
      <c r="F122" s="190" t="s">
        <v>239</v>
      </c>
      <c r="G122" s="37"/>
      <c r="H122" s="37"/>
      <c r="I122" s="191"/>
      <c r="J122" s="37"/>
      <c r="K122" s="37"/>
      <c r="L122" s="40"/>
      <c r="M122" s="192"/>
      <c r="N122" s="193"/>
      <c r="O122" s="65"/>
      <c r="P122" s="65"/>
      <c r="Q122" s="65"/>
      <c r="R122" s="65"/>
      <c r="S122" s="65"/>
      <c r="T122" s="65"/>
      <c r="U122" s="66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120</v>
      </c>
      <c r="AU122" s="18" t="s">
        <v>80</v>
      </c>
    </row>
    <row r="123" spans="1:65" s="2" customFormat="1">
      <c r="A123" s="35"/>
      <c r="B123" s="36"/>
      <c r="C123" s="37"/>
      <c r="D123" s="194" t="s">
        <v>122</v>
      </c>
      <c r="E123" s="37"/>
      <c r="F123" s="195" t="s">
        <v>240</v>
      </c>
      <c r="G123" s="37"/>
      <c r="H123" s="37"/>
      <c r="I123" s="191"/>
      <c r="J123" s="37"/>
      <c r="K123" s="37"/>
      <c r="L123" s="40"/>
      <c r="M123" s="192"/>
      <c r="N123" s="193"/>
      <c r="O123" s="65"/>
      <c r="P123" s="65"/>
      <c r="Q123" s="65"/>
      <c r="R123" s="65"/>
      <c r="S123" s="65"/>
      <c r="T123" s="65"/>
      <c r="U123" s="66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122</v>
      </c>
      <c r="AU123" s="18" t="s">
        <v>80</v>
      </c>
    </row>
    <row r="124" spans="1:65" s="2" customFormat="1" ht="14.45" customHeight="1">
      <c r="A124" s="35"/>
      <c r="B124" s="36"/>
      <c r="C124" s="176" t="s">
        <v>241</v>
      </c>
      <c r="D124" s="176" t="s">
        <v>113</v>
      </c>
      <c r="E124" s="177" t="s">
        <v>242</v>
      </c>
      <c r="F124" s="178" t="s">
        <v>243</v>
      </c>
      <c r="G124" s="179" t="s">
        <v>195</v>
      </c>
      <c r="H124" s="180">
        <v>1</v>
      </c>
      <c r="I124" s="181"/>
      <c r="J124" s="182">
        <f>ROUND(I124*H124,2)</f>
        <v>0</v>
      </c>
      <c r="K124" s="178" t="s">
        <v>117</v>
      </c>
      <c r="L124" s="40"/>
      <c r="M124" s="183" t="s">
        <v>19</v>
      </c>
      <c r="N124" s="184" t="s">
        <v>41</v>
      </c>
      <c r="O124" s="65"/>
      <c r="P124" s="185">
        <f>O124*H124</f>
        <v>0</v>
      </c>
      <c r="Q124" s="185">
        <v>0</v>
      </c>
      <c r="R124" s="185">
        <f>Q124*H124</f>
        <v>0</v>
      </c>
      <c r="S124" s="185">
        <v>0</v>
      </c>
      <c r="T124" s="185">
        <f>S124*H124</f>
        <v>0</v>
      </c>
      <c r="U124" s="186" t="s">
        <v>19</v>
      </c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87" t="s">
        <v>118</v>
      </c>
      <c r="AT124" s="187" t="s">
        <v>113</v>
      </c>
      <c r="AU124" s="187" t="s">
        <v>80</v>
      </c>
      <c r="AY124" s="18" t="s">
        <v>106</v>
      </c>
      <c r="BE124" s="188">
        <f>IF(N124="základní",J124,0)</f>
        <v>0</v>
      </c>
      <c r="BF124" s="188">
        <f>IF(N124="snížená",J124,0)</f>
        <v>0</v>
      </c>
      <c r="BG124" s="188">
        <f>IF(N124="zákl. přenesená",J124,0)</f>
        <v>0</v>
      </c>
      <c r="BH124" s="188">
        <f>IF(N124="sníž. přenesená",J124,0)</f>
        <v>0</v>
      </c>
      <c r="BI124" s="188">
        <f>IF(N124="nulová",J124,0)</f>
        <v>0</v>
      </c>
      <c r="BJ124" s="18" t="s">
        <v>75</v>
      </c>
      <c r="BK124" s="188">
        <f>ROUND(I124*H124,2)</f>
        <v>0</v>
      </c>
      <c r="BL124" s="18" t="s">
        <v>118</v>
      </c>
      <c r="BM124" s="187" t="s">
        <v>244</v>
      </c>
    </row>
    <row r="125" spans="1:65" s="2" customFormat="1" ht="19.5">
      <c r="A125" s="35"/>
      <c r="B125" s="36"/>
      <c r="C125" s="37"/>
      <c r="D125" s="189" t="s">
        <v>120</v>
      </c>
      <c r="E125" s="37"/>
      <c r="F125" s="190" t="s">
        <v>245</v>
      </c>
      <c r="G125" s="37"/>
      <c r="H125" s="37"/>
      <c r="I125" s="191"/>
      <c r="J125" s="37"/>
      <c r="K125" s="37"/>
      <c r="L125" s="40"/>
      <c r="M125" s="192"/>
      <c r="N125" s="193"/>
      <c r="O125" s="65"/>
      <c r="P125" s="65"/>
      <c r="Q125" s="65"/>
      <c r="R125" s="65"/>
      <c r="S125" s="65"/>
      <c r="T125" s="65"/>
      <c r="U125" s="66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120</v>
      </c>
      <c r="AU125" s="18" t="s">
        <v>80</v>
      </c>
    </row>
    <row r="126" spans="1:65" s="2" customFormat="1">
      <c r="A126" s="35"/>
      <c r="B126" s="36"/>
      <c r="C126" s="37"/>
      <c r="D126" s="194" t="s">
        <v>122</v>
      </c>
      <c r="E126" s="37"/>
      <c r="F126" s="195" t="s">
        <v>246</v>
      </c>
      <c r="G126" s="37"/>
      <c r="H126" s="37"/>
      <c r="I126" s="191"/>
      <c r="J126" s="37"/>
      <c r="K126" s="37"/>
      <c r="L126" s="40"/>
      <c r="M126" s="192"/>
      <c r="N126" s="193"/>
      <c r="O126" s="65"/>
      <c r="P126" s="65"/>
      <c r="Q126" s="65"/>
      <c r="R126" s="65"/>
      <c r="S126" s="65"/>
      <c r="T126" s="65"/>
      <c r="U126" s="66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122</v>
      </c>
      <c r="AU126" s="18" t="s">
        <v>80</v>
      </c>
    </row>
    <row r="127" spans="1:65" s="2" customFormat="1" ht="14.45" customHeight="1">
      <c r="A127" s="35"/>
      <c r="B127" s="36"/>
      <c r="C127" s="176" t="s">
        <v>247</v>
      </c>
      <c r="D127" s="176" t="s">
        <v>113</v>
      </c>
      <c r="E127" s="177" t="s">
        <v>248</v>
      </c>
      <c r="F127" s="178" t="s">
        <v>249</v>
      </c>
      <c r="G127" s="179" t="s">
        <v>189</v>
      </c>
      <c r="H127" s="180">
        <v>32</v>
      </c>
      <c r="I127" s="181"/>
      <c r="J127" s="182">
        <f>ROUND(I127*H127,2)</f>
        <v>0</v>
      </c>
      <c r="K127" s="178" t="s">
        <v>117</v>
      </c>
      <c r="L127" s="40"/>
      <c r="M127" s="183" t="s">
        <v>19</v>
      </c>
      <c r="N127" s="184" t="s">
        <v>41</v>
      </c>
      <c r="O127" s="65"/>
      <c r="P127" s="185">
        <f>O127*H127</f>
        <v>0</v>
      </c>
      <c r="Q127" s="185">
        <v>0</v>
      </c>
      <c r="R127" s="185">
        <f>Q127*H127</f>
        <v>0</v>
      </c>
      <c r="S127" s="185">
        <v>0</v>
      </c>
      <c r="T127" s="185">
        <f>S127*H127</f>
        <v>0</v>
      </c>
      <c r="U127" s="186" t="s">
        <v>19</v>
      </c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87" t="s">
        <v>118</v>
      </c>
      <c r="AT127" s="187" t="s">
        <v>113</v>
      </c>
      <c r="AU127" s="187" t="s">
        <v>80</v>
      </c>
      <c r="AY127" s="18" t="s">
        <v>106</v>
      </c>
      <c r="BE127" s="188">
        <f>IF(N127="základní",J127,0)</f>
        <v>0</v>
      </c>
      <c r="BF127" s="188">
        <f>IF(N127="snížená",J127,0)</f>
        <v>0</v>
      </c>
      <c r="BG127" s="188">
        <f>IF(N127="zákl. přenesená",J127,0)</f>
        <v>0</v>
      </c>
      <c r="BH127" s="188">
        <f>IF(N127="sníž. přenesená",J127,0)</f>
        <v>0</v>
      </c>
      <c r="BI127" s="188">
        <f>IF(N127="nulová",J127,0)</f>
        <v>0</v>
      </c>
      <c r="BJ127" s="18" t="s">
        <v>75</v>
      </c>
      <c r="BK127" s="188">
        <f>ROUND(I127*H127,2)</f>
        <v>0</v>
      </c>
      <c r="BL127" s="18" t="s">
        <v>118</v>
      </c>
      <c r="BM127" s="187" t="s">
        <v>250</v>
      </c>
    </row>
    <row r="128" spans="1:65" s="2" customFormat="1">
      <c r="A128" s="35"/>
      <c r="B128" s="36"/>
      <c r="C128" s="37"/>
      <c r="D128" s="189" t="s">
        <v>120</v>
      </c>
      <c r="E128" s="37"/>
      <c r="F128" s="190" t="s">
        <v>251</v>
      </c>
      <c r="G128" s="37"/>
      <c r="H128" s="37"/>
      <c r="I128" s="191"/>
      <c r="J128" s="37"/>
      <c r="K128" s="37"/>
      <c r="L128" s="40"/>
      <c r="M128" s="192"/>
      <c r="N128" s="193"/>
      <c r="O128" s="65"/>
      <c r="P128" s="65"/>
      <c r="Q128" s="65"/>
      <c r="R128" s="65"/>
      <c r="S128" s="65"/>
      <c r="T128" s="65"/>
      <c r="U128" s="66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120</v>
      </c>
      <c r="AU128" s="18" t="s">
        <v>80</v>
      </c>
    </row>
    <row r="129" spans="1:65" s="2" customFormat="1">
      <c r="A129" s="35"/>
      <c r="B129" s="36"/>
      <c r="C129" s="37"/>
      <c r="D129" s="194" t="s">
        <v>122</v>
      </c>
      <c r="E129" s="37"/>
      <c r="F129" s="195" t="s">
        <v>252</v>
      </c>
      <c r="G129" s="37"/>
      <c r="H129" s="37"/>
      <c r="I129" s="191"/>
      <c r="J129" s="37"/>
      <c r="K129" s="37"/>
      <c r="L129" s="40"/>
      <c r="M129" s="192"/>
      <c r="N129" s="193"/>
      <c r="O129" s="65"/>
      <c r="P129" s="65"/>
      <c r="Q129" s="65"/>
      <c r="R129" s="65"/>
      <c r="S129" s="65"/>
      <c r="T129" s="65"/>
      <c r="U129" s="66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122</v>
      </c>
      <c r="AU129" s="18" t="s">
        <v>80</v>
      </c>
    </row>
    <row r="130" spans="1:65" s="13" customFormat="1">
      <c r="B130" s="196"/>
      <c r="C130" s="197"/>
      <c r="D130" s="189" t="s">
        <v>124</v>
      </c>
      <c r="E130" s="198" t="s">
        <v>19</v>
      </c>
      <c r="F130" s="199" t="s">
        <v>253</v>
      </c>
      <c r="G130" s="197"/>
      <c r="H130" s="200">
        <v>32</v>
      </c>
      <c r="I130" s="201"/>
      <c r="J130" s="197"/>
      <c r="K130" s="197"/>
      <c r="L130" s="202"/>
      <c r="M130" s="203"/>
      <c r="N130" s="204"/>
      <c r="O130" s="204"/>
      <c r="P130" s="204"/>
      <c r="Q130" s="204"/>
      <c r="R130" s="204"/>
      <c r="S130" s="204"/>
      <c r="T130" s="204"/>
      <c r="U130" s="205"/>
      <c r="AT130" s="206" t="s">
        <v>124</v>
      </c>
      <c r="AU130" s="206" t="s">
        <v>80</v>
      </c>
      <c r="AV130" s="13" t="s">
        <v>80</v>
      </c>
      <c r="AW130" s="13" t="s">
        <v>32</v>
      </c>
      <c r="AX130" s="13" t="s">
        <v>75</v>
      </c>
      <c r="AY130" s="206" t="s">
        <v>106</v>
      </c>
    </row>
    <row r="131" spans="1:65" s="2" customFormat="1" ht="14.45" customHeight="1">
      <c r="A131" s="35"/>
      <c r="B131" s="36"/>
      <c r="C131" s="222" t="s">
        <v>254</v>
      </c>
      <c r="D131" s="222" t="s">
        <v>255</v>
      </c>
      <c r="E131" s="223" t="s">
        <v>256</v>
      </c>
      <c r="F131" s="224" t="s">
        <v>257</v>
      </c>
      <c r="G131" s="225" t="s">
        <v>258</v>
      </c>
      <c r="H131" s="226">
        <v>0.42699999999999999</v>
      </c>
      <c r="I131" s="227"/>
      <c r="J131" s="228">
        <f>ROUND(I131*H131,2)</f>
        <v>0</v>
      </c>
      <c r="K131" s="224" t="s">
        <v>117</v>
      </c>
      <c r="L131" s="229"/>
      <c r="M131" s="230" t="s">
        <v>19</v>
      </c>
      <c r="N131" s="231" t="s">
        <v>41</v>
      </c>
      <c r="O131" s="65"/>
      <c r="P131" s="185">
        <f>O131*H131</f>
        <v>0</v>
      </c>
      <c r="Q131" s="185">
        <v>1E-3</v>
      </c>
      <c r="R131" s="185">
        <f>Q131*H131</f>
        <v>4.2700000000000002E-4</v>
      </c>
      <c r="S131" s="185">
        <v>0</v>
      </c>
      <c r="T131" s="185">
        <f>S131*H131</f>
        <v>0</v>
      </c>
      <c r="U131" s="186" t="s">
        <v>19</v>
      </c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87" t="s">
        <v>167</v>
      </c>
      <c r="AT131" s="187" t="s">
        <v>255</v>
      </c>
      <c r="AU131" s="187" t="s">
        <v>80</v>
      </c>
      <c r="AY131" s="18" t="s">
        <v>106</v>
      </c>
      <c r="BE131" s="188">
        <f>IF(N131="základní",J131,0)</f>
        <v>0</v>
      </c>
      <c r="BF131" s="188">
        <f>IF(N131="snížená",J131,0)</f>
        <v>0</v>
      </c>
      <c r="BG131" s="188">
        <f>IF(N131="zákl. přenesená",J131,0)</f>
        <v>0</v>
      </c>
      <c r="BH131" s="188">
        <f>IF(N131="sníž. přenesená",J131,0)</f>
        <v>0</v>
      </c>
      <c r="BI131" s="188">
        <f>IF(N131="nulová",J131,0)</f>
        <v>0</v>
      </c>
      <c r="BJ131" s="18" t="s">
        <v>75</v>
      </c>
      <c r="BK131" s="188">
        <f>ROUND(I131*H131,2)</f>
        <v>0</v>
      </c>
      <c r="BL131" s="18" t="s">
        <v>118</v>
      </c>
      <c r="BM131" s="187" t="s">
        <v>259</v>
      </c>
    </row>
    <row r="132" spans="1:65" s="2" customFormat="1">
      <c r="A132" s="35"/>
      <c r="B132" s="36"/>
      <c r="C132" s="37"/>
      <c r="D132" s="189" t="s">
        <v>120</v>
      </c>
      <c r="E132" s="37"/>
      <c r="F132" s="190" t="s">
        <v>257</v>
      </c>
      <c r="G132" s="37"/>
      <c r="H132" s="37"/>
      <c r="I132" s="191"/>
      <c r="J132" s="37"/>
      <c r="K132" s="37"/>
      <c r="L132" s="40"/>
      <c r="M132" s="192"/>
      <c r="N132" s="193"/>
      <c r="O132" s="65"/>
      <c r="P132" s="65"/>
      <c r="Q132" s="65"/>
      <c r="R132" s="65"/>
      <c r="S132" s="65"/>
      <c r="T132" s="65"/>
      <c r="U132" s="66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120</v>
      </c>
      <c r="AU132" s="18" t="s">
        <v>80</v>
      </c>
    </row>
    <row r="133" spans="1:65" s="13" customFormat="1">
      <c r="B133" s="196"/>
      <c r="C133" s="197"/>
      <c r="D133" s="189" t="s">
        <v>124</v>
      </c>
      <c r="E133" s="197"/>
      <c r="F133" s="199" t="s">
        <v>260</v>
      </c>
      <c r="G133" s="197"/>
      <c r="H133" s="200">
        <v>0.42699999999999999</v>
      </c>
      <c r="I133" s="201"/>
      <c r="J133" s="197"/>
      <c r="K133" s="197"/>
      <c r="L133" s="202"/>
      <c r="M133" s="203"/>
      <c r="N133" s="204"/>
      <c r="O133" s="204"/>
      <c r="P133" s="204"/>
      <c r="Q133" s="204"/>
      <c r="R133" s="204"/>
      <c r="S133" s="204"/>
      <c r="T133" s="204"/>
      <c r="U133" s="205"/>
      <c r="AT133" s="206" t="s">
        <v>124</v>
      </c>
      <c r="AU133" s="206" t="s">
        <v>80</v>
      </c>
      <c r="AV133" s="13" t="s">
        <v>80</v>
      </c>
      <c r="AW133" s="13" t="s">
        <v>4</v>
      </c>
      <c r="AX133" s="13" t="s">
        <v>75</v>
      </c>
      <c r="AY133" s="206" t="s">
        <v>106</v>
      </c>
    </row>
    <row r="134" spans="1:65" s="2" customFormat="1" ht="14.45" customHeight="1">
      <c r="A134" s="35"/>
      <c r="B134" s="36"/>
      <c r="C134" s="176" t="s">
        <v>261</v>
      </c>
      <c r="D134" s="176" t="s">
        <v>113</v>
      </c>
      <c r="E134" s="177" t="s">
        <v>144</v>
      </c>
      <c r="F134" s="178" t="s">
        <v>145</v>
      </c>
      <c r="G134" s="179" t="s">
        <v>116</v>
      </c>
      <c r="H134" s="180">
        <v>2.1000000000000001E-2</v>
      </c>
      <c r="I134" s="181"/>
      <c r="J134" s="182">
        <f>ROUND(I134*H134,2)</f>
        <v>0</v>
      </c>
      <c r="K134" s="178" t="s">
        <v>117</v>
      </c>
      <c r="L134" s="40"/>
      <c r="M134" s="183" t="s">
        <v>19</v>
      </c>
      <c r="N134" s="184" t="s">
        <v>41</v>
      </c>
      <c r="O134" s="65"/>
      <c r="P134" s="185">
        <f>O134*H134</f>
        <v>0</v>
      </c>
      <c r="Q134" s="185">
        <v>0</v>
      </c>
      <c r="R134" s="185">
        <f>Q134*H134</f>
        <v>0</v>
      </c>
      <c r="S134" s="185">
        <v>0</v>
      </c>
      <c r="T134" s="185">
        <f>S134*H134</f>
        <v>0</v>
      </c>
      <c r="U134" s="186" t="s">
        <v>19</v>
      </c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7" t="s">
        <v>118</v>
      </c>
      <c r="AT134" s="187" t="s">
        <v>113</v>
      </c>
      <c r="AU134" s="187" t="s">
        <v>80</v>
      </c>
      <c r="AY134" s="18" t="s">
        <v>106</v>
      </c>
      <c r="BE134" s="188">
        <f>IF(N134="základní",J134,0)</f>
        <v>0</v>
      </c>
      <c r="BF134" s="188">
        <f>IF(N134="snížená",J134,0)</f>
        <v>0</v>
      </c>
      <c r="BG134" s="188">
        <f>IF(N134="zákl. přenesená",J134,0)</f>
        <v>0</v>
      </c>
      <c r="BH134" s="188">
        <f>IF(N134="sníž. přenesená",J134,0)</f>
        <v>0</v>
      </c>
      <c r="BI134" s="188">
        <f>IF(N134="nulová",J134,0)</f>
        <v>0</v>
      </c>
      <c r="BJ134" s="18" t="s">
        <v>75</v>
      </c>
      <c r="BK134" s="188">
        <f>ROUND(I134*H134,2)</f>
        <v>0</v>
      </c>
      <c r="BL134" s="18" t="s">
        <v>118</v>
      </c>
      <c r="BM134" s="187" t="s">
        <v>262</v>
      </c>
    </row>
    <row r="135" spans="1:65" s="2" customFormat="1">
      <c r="A135" s="35"/>
      <c r="B135" s="36"/>
      <c r="C135" s="37"/>
      <c r="D135" s="189" t="s">
        <v>120</v>
      </c>
      <c r="E135" s="37"/>
      <c r="F135" s="190" t="s">
        <v>147</v>
      </c>
      <c r="G135" s="37"/>
      <c r="H135" s="37"/>
      <c r="I135" s="191"/>
      <c r="J135" s="37"/>
      <c r="K135" s="37"/>
      <c r="L135" s="40"/>
      <c r="M135" s="192"/>
      <c r="N135" s="193"/>
      <c r="O135" s="65"/>
      <c r="P135" s="65"/>
      <c r="Q135" s="65"/>
      <c r="R135" s="65"/>
      <c r="S135" s="65"/>
      <c r="T135" s="65"/>
      <c r="U135" s="66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120</v>
      </c>
      <c r="AU135" s="18" t="s">
        <v>80</v>
      </c>
    </row>
    <row r="136" spans="1:65" s="2" customFormat="1">
      <c r="A136" s="35"/>
      <c r="B136" s="36"/>
      <c r="C136" s="37"/>
      <c r="D136" s="194" t="s">
        <v>122</v>
      </c>
      <c r="E136" s="37"/>
      <c r="F136" s="195" t="s">
        <v>148</v>
      </c>
      <c r="G136" s="37"/>
      <c r="H136" s="37"/>
      <c r="I136" s="191"/>
      <c r="J136" s="37"/>
      <c r="K136" s="37"/>
      <c r="L136" s="40"/>
      <c r="M136" s="192"/>
      <c r="N136" s="193"/>
      <c r="O136" s="65"/>
      <c r="P136" s="65"/>
      <c r="Q136" s="65"/>
      <c r="R136" s="65"/>
      <c r="S136" s="65"/>
      <c r="T136" s="65"/>
      <c r="U136" s="66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122</v>
      </c>
      <c r="AU136" s="18" t="s">
        <v>80</v>
      </c>
    </row>
    <row r="137" spans="1:65" s="13" customFormat="1">
      <c r="B137" s="196"/>
      <c r="C137" s="197"/>
      <c r="D137" s="189" t="s">
        <v>124</v>
      </c>
      <c r="E137" s="198" t="s">
        <v>19</v>
      </c>
      <c r="F137" s="199" t="s">
        <v>263</v>
      </c>
      <c r="G137" s="197"/>
      <c r="H137" s="200">
        <v>2.1000000000000001E-2</v>
      </c>
      <c r="I137" s="201"/>
      <c r="J137" s="197"/>
      <c r="K137" s="197"/>
      <c r="L137" s="202"/>
      <c r="M137" s="203"/>
      <c r="N137" s="204"/>
      <c r="O137" s="204"/>
      <c r="P137" s="204"/>
      <c r="Q137" s="204"/>
      <c r="R137" s="204"/>
      <c r="S137" s="204"/>
      <c r="T137" s="204"/>
      <c r="U137" s="205"/>
      <c r="AT137" s="206" t="s">
        <v>124</v>
      </c>
      <c r="AU137" s="206" t="s">
        <v>80</v>
      </c>
      <c r="AV137" s="13" t="s">
        <v>80</v>
      </c>
      <c r="AW137" s="13" t="s">
        <v>32</v>
      </c>
      <c r="AX137" s="13" t="s">
        <v>75</v>
      </c>
      <c r="AY137" s="206" t="s">
        <v>106</v>
      </c>
    </row>
    <row r="138" spans="1:65" s="2" customFormat="1" ht="14.45" customHeight="1">
      <c r="A138" s="35"/>
      <c r="B138" s="36"/>
      <c r="C138" s="176" t="s">
        <v>264</v>
      </c>
      <c r="D138" s="176" t="s">
        <v>113</v>
      </c>
      <c r="E138" s="177" t="s">
        <v>151</v>
      </c>
      <c r="F138" s="178" t="s">
        <v>152</v>
      </c>
      <c r="G138" s="179" t="s">
        <v>116</v>
      </c>
      <c r="H138" s="180">
        <v>4.9000000000000002E-2</v>
      </c>
      <c r="I138" s="181"/>
      <c r="J138" s="182">
        <f>ROUND(I138*H138,2)</f>
        <v>0</v>
      </c>
      <c r="K138" s="178" t="s">
        <v>117</v>
      </c>
      <c r="L138" s="40"/>
      <c r="M138" s="183" t="s">
        <v>19</v>
      </c>
      <c r="N138" s="184" t="s">
        <v>41</v>
      </c>
      <c r="O138" s="65"/>
      <c r="P138" s="185">
        <f>O138*H138</f>
        <v>0</v>
      </c>
      <c r="Q138" s="185">
        <v>0</v>
      </c>
      <c r="R138" s="185">
        <f>Q138*H138</f>
        <v>0</v>
      </c>
      <c r="S138" s="185">
        <v>0</v>
      </c>
      <c r="T138" s="185">
        <f>S138*H138</f>
        <v>0</v>
      </c>
      <c r="U138" s="186" t="s">
        <v>19</v>
      </c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7" t="s">
        <v>118</v>
      </c>
      <c r="AT138" s="187" t="s">
        <v>113</v>
      </c>
      <c r="AU138" s="187" t="s">
        <v>80</v>
      </c>
      <c r="AY138" s="18" t="s">
        <v>106</v>
      </c>
      <c r="BE138" s="188">
        <f>IF(N138="základní",J138,0)</f>
        <v>0</v>
      </c>
      <c r="BF138" s="188">
        <f>IF(N138="snížená",J138,0)</f>
        <v>0</v>
      </c>
      <c r="BG138" s="188">
        <f>IF(N138="zákl. přenesená",J138,0)</f>
        <v>0</v>
      </c>
      <c r="BH138" s="188">
        <f>IF(N138="sníž. přenesená",J138,0)</f>
        <v>0</v>
      </c>
      <c r="BI138" s="188">
        <f>IF(N138="nulová",J138,0)</f>
        <v>0</v>
      </c>
      <c r="BJ138" s="18" t="s">
        <v>75</v>
      </c>
      <c r="BK138" s="188">
        <f>ROUND(I138*H138,2)</f>
        <v>0</v>
      </c>
      <c r="BL138" s="18" t="s">
        <v>118</v>
      </c>
      <c r="BM138" s="187" t="s">
        <v>265</v>
      </c>
    </row>
    <row r="139" spans="1:65" s="2" customFormat="1">
      <c r="A139" s="35"/>
      <c r="B139" s="36"/>
      <c r="C139" s="37"/>
      <c r="D139" s="189" t="s">
        <v>120</v>
      </c>
      <c r="E139" s="37"/>
      <c r="F139" s="190" t="s">
        <v>154</v>
      </c>
      <c r="G139" s="37"/>
      <c r="H139" s="37"/>
      <c r="I139" s="191"/>
      <c r="J139" s="37"/>
      <c r="K139" s="37"/>
      <c r="L139" s="40"/>
      <c r="M139" s="192"/>
      <c r="N139" s="193"/>
      <c r="O139" s="65"/>
      <c r="P139" s="65"/>
      <c r="Q139" s="65"/>
      <c r="R139" s="65"/>
      <c r="S139" s="65"/>
      <c r="T139" s="65"/>
      <c r="U139" s="66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120</v>
      </c>
      <c r="AU139" s="18" t="s">
        <v>80</v>
      </c>
    </row>
    <row r="140" spans="1:65" s="2" customFormat="1">
      <c r="A140" s="35"/>
      <c r="B140" s="36"/>
      <c r="C140" s="37"/>
      <c r="D140" s="194" t="s">
        <v>122</v>
      </c>
      <c r="E140" s="37"/>
      <c r="F140" s="195" t="s">
        <v>155</v>
      </c>
      <c r="G140" s="37"/>
      <c r="H140" s="37"/>
      <c r="I140" s="191"/>
      <c r="J140" s="37"/>
      <c r="K140" s="37"/>
      <c r="L140" s="40"/>
      <c r="M140" s="192"/>
      <c r="N140" s="193"/>
      <c r="O140" s="65"/>
      <c r="P140" s="65"/>
      <c r="Q140" s="65"/>
      <c r="R140" s="65"/>
      <c r="S140" s="65"/>
      <c r="T140" s="65"/>
      <c r="U140" s="66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122</v>
      </c>
      <c r="AU140" s="18" t="s">
        <v>80</v>
      </c>
    </row>
    <row r="141" spans="1:65" s="13" customFormat="1">
      <c r="B141" s="196"/>
      <c r="C141" s="197"/>
      <c r="D141" s="189" t="s">
        <v>124</v>
      </c>
      <c r="E141" s="198" t="s">
        <v>19</v>
      </c>
      <c r="F141" s="199" t="s">
        <v>266</v>
      </c>
      <c r="G141" s="197"/>
      <c r="H141" s="200">
        <v>4.9000000000000002E-2</v>
      </c>
      <c r="I141" s="201"/>
      <c r="J141" s="197"/>
      <c r="K141" s="197"/>
      <c r="L141" s="202"/>
      <c r="M141" s="203"/>
      <c r="N141" s="204"/>
      <c r="O141" s="204"/>
      <c r="P141" s="204"/>
      <c r="Q141" s="204"/>
      <c r="R141" s="204"/>
      <c r="S141" s="204"/>
      <c r="T141" s="204"/>
      <c r="U141" s="205"/>
      <c r="AT141" s="206" t="s">
        <v>124</v>
      </c>
      <c r="AU141" s="206" t="s">
        <v>80</v>
      </c>
      <c r="AV141" s="13" t="s">
        <v>80</v>
      </c>
      <c r="AW141" s="13" t="s">
        <v>32</v>
      </c>
      <c r="AX141" s="13" t="s">
        <v>75</v>
      </c>
      <c r="AY141" s="206" t="s">
        <v>106</v>
      </c>
    </row>
    <row r="142" spans="1:65" s="2" customFormat="1" ht="22.15" customHeight="1">
      <c r="A142" s="35"/>
      <c r="B142" s="36"/>
      <c r="C142" s="176" t="s">
        <v>150</v>
      </c>
      <c r="D142" s="176" t="s">
        <v>113</v>
      </c>
      <c r="E142" s="177" t="s">
        <v>267</v>
      </c>
      <c r="F142" s="178" t="s">
        <v>268</v>
      </c>
      <c r="G142" s="179" t="s">
        <v>189</v>
      </c>
      <c r="H142" s="180">
        <v>30</v>
      </c>
      <c r="I142" s="181"/>
      <c r="J142" s="182">
        <f>ROUND(I142*H142,2)</f>
        <v>0</v>
      </c>
      <c r="K142" s="178" t="s">
        <v>19</v>
      </c>
      <c r="L142" s="40"/>
      <c r="M142" s="183" t="s">
        <v>19</v>
      </c>
      <c r="N142" s="184" t="s">
        <v>41</v>
      </c>
      <c r="O142" s="65"/>
      <c r="P142" s="185">
        <f>O142*H142</f>
        <v>0</v>
      </c>
      <c r="Q142" s="185">
        <v>0</v>
      </c>
      <c r="R142" s="185">
        <f>Q142*H142</f>
        <v>0</v>
      </c>
      <c r="S142" s="185">
        <v>0</v>
      </c>
      <c r="T142" s="185">
        <f>S142*H142</f>
        <v>0</v>
      </c>
      <c r="U142" s="186" t="s">
        <v>19</v>
      </c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7" t="s">
        <v>118</v>
      </c>
      <c r="AT142" s="187" t="s">
        <v>113</v>
      </c>
      <c r="AU142" s="187" t="s">
        <v>80</v>
      </c>
      <c r="AY142" s="18" t="s">
        <v>106</v>
      </c>
      <c r="BE142" s="188">
        <f>IF(N142="základní",J142,0)</f>
        <v>0</v>
      </c>
      <c r="BF142" s="188">
        <f>IF(N142="snížená",J142,0)</f>
        <v>0</v>
      </c>
      <c r="BG142" s="188">
        <f>IF(N142="zákl. přenesená",J142,0)</f>
        <v>0</v>
      </c>
      <c r="BH142" s="188">
        <f>IF(N142="sníž. přenesená",J142,0)</f>
        <v>0</v>
      </c>
      <c r="BI142" s="188">
        <f>IF(N142="nulová",J142,0)</f>
        <v>0</v>
      </c>
      <c r="BJ142" s="18" t="s">
        <v>75</v>
      </c>
      <c r="BK142" s="188">
        <f>ROUND(I142*H142,2)</f>
        <v>0</v>
      </c>
      <c r="BL142" s="18" t="s">
        <v>118</v>
      </c>
      <c r="BM142" s="187" t="s">
        <v>269</v>
      </c>
    </row>
    <row r="143" spans="1:65" s="2" customFormat="1" ht="19.5">
      <c r="A143" s="35"/>
      <c r="B143" s="36"/>
      <c r="C143" s="37"/>
      <c r="D143" s="189" t="s">
        <v>120</v>
      </c>
      <c r="E143" s="37"/>
      <c r="F143" s="190" t="s">
        <v>270</v>
      </c>
      <c r="G143" s="37"/>
      <c r="H143" s="37"/>
      <c r="I143" s="191"/>
      <c r="J143" s="37"/>
      <c r="K143" s="37"/>
      <c r="L143" s="40"/>
      <c r="M143" s="192"/>
      <c r="N143" s="193"/>
      <c r="O143" s="65"/>
      <c r="P143" s="65"/>
      <c r="Q143" s="65"/>
      <c r="R143" s="65"/>
      <c r="S143" s="65"/>
      <c r="T143" s="65"/>
      <c r="U143" s="66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120</v>
      </c>
      <c r="AU143" s="18" t="s">
        <v>80</v>
      </c>
    </row>
    <row r="144" spans="1:65" s="2" customFormat="1" ht="22.15" customHeight="1">
      <c r="A144" s="35"/>
      <c r="B144" s="36"/>
      <c r="C144" s="176" t="s">
        <v>157</v>
      </c>
      <c r="D144" s="176" t="s">
        <v>113</v>
      </c>
      <c r="E144" s="177" t="s">
        <v>271</v>
      </c>
      <c r="F144" s="178" t="s">
        <v>272</v>
      </c>
      <c r="G144" s="179" t="s">
        <v>195</v>
      </c>
      <c r="H144" s="180">
        <v>6</v>
      </c>
      <c r="I144" s="181"/>
      <c r="J144" s="182">
        <f>ROUND(I144*H144,2)</f>
        <v>0</v>
      </c>
      <c r="K144" s="178" t="s">
        <v>19</v>
      </c>
      <c r="L144" s="40"/>
      <c r="M144" s="183" t="s">
        <v>19</v>
      </c>
      <c r="N144" s="184" t="s">
        <v>41</v>
      </c>
      <c r="O144" s="65"/>
      <c r="P144" s="185">
        <f>O144*H144</f>
        <v>0</v>
      </c>
      <c r="Q144" s="185">
        <v>0</v>
      </c>
      <c r="R144" s="185">
        <f>Q144*H144</f>
        <v>0</v>
      </c>
      <c r="S144" s="185">
        <v>0</v>
      </c>
      <c r="T144" s="185">
        <f>S144*H144</f>
        <v>0</v>
      </c>
      <c r="U144" s="186" t="s">
        <v>19</v>
      </c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7" t="s">
        <v>118</v>
      </c>
      <c r="AT144" s="187" t="s">
        <v>113</v>
      </c>
      <c r="AU144" s="187" t="s">
        <v>80</v>
      </c>
      <c r="AY144" s="18" t="s">
        <v>106</v>
      </c>
      <c r="BE144" s="188">
        <f>IF(N144="základní",J144,0)</f>
        <v>0</v>
      </c>
      <c r="BF144" s="188">
        <f>IF(N144="snížená",J144,0)</f>
        <v>0</v>
      </c>
      <c r="BG144" s="188">
        <f>IF(N144="zákl. přenesená",J144,0)</f>
        <v>0</v>
      </c>
      <c r="BH144" s="188">
        <f>IF(N144="sníž. přenesená",J144,0)</f>
        <v>0</v>
      </c>
      <c r="BI144" s="188">
        <f>IF(N144="nulová",J144,0)</f>
        <v>0</v>
      </c>
      <c r="BJ144" s="18" t="s">
        <v>75</v>
      </c>
      <c r="BK144" s="188">
        <f>ROUND(I144*H144,2)</f>
        <v>0</v>
      </c>
      <c r="BL144" s="18" t="s">
        <v>118</v>
      </c>
      <c r="BM144" s="187" t="s">
        <v>273</v>
      </c>
    </row>
    <row r="145" spans="1:65" s="2" customFormat="1" ht="29.25">
      <c r="A145" s="35"/>
      <c r="B145" s="36"/>
      <c r="C145" s="37"/>
      <c r="D145" s="189" t="s">
        <v>120</v>
      </c>
      <c r="E145" s="37"/>
      <c r="F145" s="190" t="s">
        <v>274</v>
      </c>
      <c r="G145" s="37"/>
      <c r="H145" s="37"/>
      <c r="I145" s="191"/>
      <c r="J145" s="37"/>
      <c r="K145" s="37"/>
      <c r="L145" s="40"/>
      <c r="M145" s="192"/>
      <c r="N145" s="193"/>
      <c r="O145" s="65"/>
      <c r="P145" s="65"/>
      <c r="Q145" s="65"/>
      <c r="R145" s="65"/>
      <c r="S145" s="65"/>
      <c r="T145" s="65"/>
      <c r="U145" s="66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120</v>
      </c>
      <c r="AU145" s="18" t="s">
        <v>80</v>
      </c>
    </row>
    <row r="146" spans="1:65" s="2" customFormat="1" ht="22.15" customHeight="1">
      <c r="A146" s="35"/>
      <c r="B146" s="36"/>
      <c r="C146" s="176" t="s">
        <v>167</v>
      </c>
      <c r="D146" s="176" t="s">
        <v>113</v>
      </c>
      <c r="E146" s="177" t="s">
        <v>275</v>
      </c>
      <c r="F146" s="178" t="s">
        <v>276</v>
      </c>
      <c r="G146" s="179" t="s">
        <v>195</v>
      </c>
      <c r="H146" s="180">
        <v>1</v>
      </c>
      <c r="I146" s="181"/>
      <c r="J146" s="182">
        <f>ROUND(I146*H146,2)</f>
        <v>0</v>
      </c>
      <c r="K146" s="178" t="s">
        <v>19</v>
      </c>
      <c r="L146" s="40"/>
      <c r="M146" s="183" t="s">
        <v>19</v>
      </c>
      <c r="N146" s="184" t="s">
        <v>41</v>
      </c>
      <c r="O146" s="65"/>
      <c r="P146" s="185">
        <f>O146*H146</f>
        <v>0</v>
      </c>
      <c r="Q146" s="185">
        <v>0</v>
      </c>
      <c r="R146" s="185">
        <f>Q146*H146</f>
        <v>0</v>
      </c>
      <c r="S146" s="185">
        <v>0</v>
      </c>
      <c r="T146" s="185">
        <f>S146*H146</f>
        <v>0</v>
      </c>
      <c r="U146" s="186" t="s">
        <v>19</v>
      </c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7" t="s">
        <v>118</v>
      </c>
      <c r="AT146" s="187" t="s">
        <v>113</v>
      </c>
      <c r="AU146" s="187" t="s">
        <v>80</v>
      </c>
      <c r="AY146" s="18" t="s">
        <v>106</v>
      </c>
      <c r="BE146" s="188">
        <f>IF(N146="základní",J146,0)</f>
        <v>0</v>
      </c>
      <c r="BF146" s="188">
        <f>IF(N146="snížená",J146,0)</f>
        <v>0</v>
      </c>
      <c r="BG146" s="188">
        <f>IF(N146="zákl. přenesená",J146,0)</f>
        <v>0</v>
      </c>
      <c r="BH146" s="188">
        <f>IF(N146="sníž. přenesená",J146,0)</f>
        <v>0</v>
      </c>
      <c r="BI146" s="188">
        <f>IF(N146="nulová",J146,0)</f>
        <v>0</v>
      </c>
      <c r="BJ146" s="18" t="s">
        <v>75</v>
      </c>
      <c r="BK146" s="188">
        <f>ROUND(I146*H146,2)</f>
        <v>0</v>
      </c>
      <c r="BL146" s="18" t="s">
        <v>118</v>
      </c>
      <c r="BM146" s="187" t="s">
        <v>277</v>
      </c>
    </row>
    <row r="147" spans="1:65" s="2" customFormat="1" ht="19.5">
      <c r="A147" s="35"/>
      <c r="B147" s="36"/>
      <c r="C147" s="37"/>
      <c r="D147" s="189" t="s">
        <v>120</v>
      </c>
      <c r="E147" s="37"/>
      <c r="F147" s="190" t="s">
        <v>278</v>
      </c>
      <c r="G147" s="37"/>
      <c r="H147" s="37"/>
      <c r="I147" s="191"/>
      <c r="J147" s="37"/>
      <c r="K147" s="37"/>
      <c r="L147" s="40"/>
      <c r="M147" s="192"/>
      <c r="N147" s="193"/>
      <c r="O147" s="65"/>
      <c r="P147" s="65"/>
      <c r="Q147" s="65"/>
      <c r="R147" s="65"/>
      <c r="S147" s="65"/>
      <c r="T147" s="65"/>
      <c r="U147" s="66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8" t="s">
        <v>120</v>
      </c>
      <c r="AU147" s="18" t="s">
        <v>80</v>
      </c>
    </row>
    <row r="148" spans="1:65" s="2" customFormat="1" ht="22.15" customHeight="1">
      <c r="A148" s="35"/>
      <c r="B148" s="36"/>
      <c r="C148" s="176" t="s">
        <v>118</v>
      </c>
      <c r="D148" s="176" t="s">
        <v>113</v>
      </c>
      <c r="E148" s="177" t="s">
        <v>279</v>
      </c>
      <c r="F148" s="178" t="s">
        <v>280</v>
      </c>
      <c r="G148" s="179" t="s">
        <v>195</v>
      </c>
      <c r="H148" s="180">
        <v>1</v>
      </c>
      <c r="I148" s="181"/>
      <c r="J148" s="182">
        <f>ROUND(I148*H148,2)</f>
        <v>0</v>
      </c>
      <c r="K148" s="178" t="s">
        <v>19</v>
      </c>
      <c r="L148" s="40"/>
      <c r="M148" s="183" t="s">
        <v>19</v>
      </c>
      <c r="N148" s="184" t="s">
        <v>41</v>
      </c>
      <c r="O148" s="65"/>
      <c r="P148" s="185">
        <f>O148*H148</f>
        <v>0</v>
      </c>
      <c r="Q148" s="185">
        <v>0</v>
      </c>
      <c r="R148" s="185">
        <f>Q148*H148</f>
        <v>0</v>
      </c>
      <c r="S148" s="185">
        <v>0</v>
      </c>
      <c r="T148" s="185">
        <f>S148*H148</f>
        <v>0</v>
      </c>
      <c r="U148" s="186" t="s">
        <v>19</v>
      </c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7" t="s">
        <v>118</v>
      </c>
      <c r="AT148" s="187" t="s">
        <v>113</v>
      </c>
      <c r="AU148" s="187" t="s">
        <v>80</v>
      </c>
      <c r="AY148" s="18" t="s">
        <v>106</v>
      </c>
      <c r="BE148" s="188">
        <f>IF(N148="základní",J148,0)</f>
        <v>0</v>
      </c>
      <c r="BF148" s="188">
        <f>IF(N148="snížená",J148,0)</f>
        <v>0</v>
      </c>
      <c r="BG148" s="188">
        <f>IF(N148="zákl. přenesená",J148,0)</f>
        <v>0</v>
      </c>
      <c r="BH148" s="188">
        <f>IF(N148="sníž. přenesená",J148,0)</f>
        <v>0</v>
      </c>
      <c r="BI148" s="188">
        <f>IF(N148="nulová",J148,0)</f>
        <v>0</v>
      </c>
      <c r="BJ148" s="18" t="s">
        <v>75</v>
      </c>
      <c r="BK148" s="188">
        <f>ROUND(I148*H148,2)</f>
        <v>0</v>
      </c>
      <c r="BL148" s="18" t="s">
        <v>118</v>
      </c>
      <c r="BM148" s="187" t="s">
        <v>281</v>
      </c>
    </row>
    <row r="149" spans="1:65" s="2" customFormat="1" ht="19.5">
      <c r="A149" s="35"/>
      <c r="B149" s="36"/>
      <c r="C149" s="37"/>
      <c r="D149" s="189" t="s">
        <v>120</v>
      </c>
      <c r="E149" s="37"/>
      <c r="F149" s="190" t="s">
        <v>282</v>
      </c>
      <c r="G149" s="37"/>
      <c r="H149" s="37"/>
      <c r="I149" s="191"/>
      <c r="J149" s="37"/>
      <c r="K149" s="37"/>
      <c r="L149" s="40"/>
      <c r="M149" s="192"/>
      <c r="N149" s="193"/>
      <c r="O149" s="65"/>
      <c r="P149" s="65"/>
      <c r="Q149" s="65"/>
      <c r="R149" s="65"/>
      <c r="S149" s="65"/>
      <c r="T149" s="65"/>
      <c r="U149" s="66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8" t="s">
        <v>120</v>
      </c>
      <c r="AU149" s="18" t="s">
        <v>80</v>
      </c>
    </row>
    <row r="150" spans="1:65" s="2" customFormat="1" ht="22.15" customHeight="1">
      <c r="A150" s="35"/>
      <c r="B150" s="36"/>
      <c r="C150" s="176" t="s">
        <v>283</v>
      </c>
      <c r="D150" s="176" t="s">
        <v>113</v>
      </c>
      <c r="E150" s="177" t="s">
        <v>284</v>
      </c>
      <c r="F150" s="178" t="s">
        <v>285</v>
      </c>
      <c r="G150" s="179" t="s">
        <v>195</v>
      </c>
      <c r="H150" s="180">
        <v>1</v>
      </c>
      <c r="I150" s="181"/>
      <c r="J150" s="182">
        <f>ROUND(I150*H150,2)</f>
        <v>0</v>
      </c>
      <c r="K150" s="178" t="s">
        <v>19</v>
      </c>
      <c r="L150" s="40"/>
      <c r="M150" s="183" t="s">
        <v>19</v>
      </c>
      <c r="N150" s="184" t="s">
        <v>41</v>
      </c>
      <c r="O150" s="65"/>
      <c r="P150" s="185">
        <f>O150*H150</f>
        <v>0</v>
      </c>
      <c r="Q150" s="185">
        <v>0</v>
      </c>
      <c r="R150" s="185">
        <f>Q150*H150</f>
        <v>0</v>
      </c>
      <c r="S150" s="185">
        <v>0</v>
      </c>
      <c r="T150" s="185">
        <f>S150*H150</f>
        <v>0</v>
      </c>
      <c r="U150" s="186" t="s">
        <v>19</v>
      </c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7" t="s">
        <v>118</v>
      </c>
      <c r="AT150" s="187" t="s">
        <v>113</v>
      </c>
      <c r="AU150" s="187" t="s">
        <v>80</v>
      </c>
      <c r="AY150" s="18" t="s">
        <v>106</v>
      </c>
      <c r="BE150" s="188">
        <f>IF(N150="základní",J150,0)</f>
        <v>0</v>
      </c>
      <c r="BF150" s="188">
        <f>IF(N150="snížená",J150,0)</f>
        <v>0</v>
      </c>
      <c r="BG150" s="188">
        <f>IF(N150="zákl. přenesená",J150,0)</f>
        <v>0</v>
      </c>
      <c r="BH150" s="188">
        <f>IF(N150="sníž. přenesená",J150,0)</f>
        <v>0</v>
      </c>
      <c r="BI150" s="188">
        <f>IF(N150="nulová",J150,0)</f>
        <v>0</v>
      </c>
      <c r="BJ150" s="18" t="s">
        <v>75</v>
      </c>
      <c r="BK150" s="188">
        <f>ROUND(I150*H150,2)</f>
        <v>0</v>
      </c>
      <c r="BL150" s="18" t="s">
        <v>118</v>
      </c>
      <c r="BM150" s="187" t="s">
        <v>286</v>
      </c>
    </row>
    <row r="151" spans="1:65" s="2" customFormat="1" ht="19.5">
      <c r="A151" s="35"/>
      <c r="B151" s="36"/>
      <c r="C151" s="37"/>
      <c r="D151" s="189" t="s">
        <v>120</v>
      </c>
      <c r="E151" s="37"/>
      <c r="F151" s="190" t="s">
        <v>287</v>
      </c>
      <c r="G151" s="37"/>
      <c r="H151" s="37"/>
      <c r="I151" s="191"/>
      <c r="J151" s="37"/>
      <c r="K151" s="37"/>
      <c r="L151" s="40"/>
      <c r="M151" s="192"/>
      <c r="N151" s="193"/>
      <c r="O151" s="65"/>
      <c r="P151" s="65"/>
      <c r="Q151" s="65"/>
      <c r="R151" s="65"/>
      <c r="S151" s="65"/>
      <c r="T151" s="65"/>
      <c r="U151" s="66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8" t="s">
        <v>120</v>
      </c>
      <c r="AU151" s="18" t="s">
        <v>80</v>
      </c>
    </row>
    <row r="152" spans="1:65" s="2" customFormat="1" ht="19.899999999999999" customHeight="1">
      <c r="A152" s="35"/>
      <c r="B152" s="36"/>
      <c r="C152" s="176" t="s">
        <v>288</v>
      </c>
      <c r="D152" s="176" t="s">
        <v>113</v>
      </c>
      <c r="E152" s="177" t="s">
        <v>158</v>
      </c>
      <c r="F152" s="178" t="s">
        <v>289</v>
      </c>
      <c r="G152" s="179" t="s">
        <v>116</v>
      </c>
      <c r="H152" s="180">
        <v>2.1000000000000001E-2</v>
      </c>
      <c r="I152" s="181"/>
      <c r="J152" s="182">
        <f>ROUND(I152*H152,2)</f>
        <v>0</v>
      </c>
      <c r="K152" s="178" t="s">
        <v>19</v>
      </c>
      <c r="L152" s="40"/>
      <c r="M152" s="183" t="s">
        <v>19</v>
      </c>
      <c r="N152" s="184" t="s">
        <v>41</v>
      </c>
      <c r="O152" s="65"/>
      <c r="P152" s="185">
        <f>O152*H152</f>
        <v>0</v>
      </c>
      <c r="Q152" s="185">
        <v>0</v>
      </c>
      <c r="R152" s="185">
        <f>Q152*H152</f>
        <v>0</v>
      </c>
      <c r="S152" s="185">
        <v>0</v>
      </c>
      <c r="T152" s="185">
        <f>S152*H152</f>
        <v>0</v>
      </c>
      <c r="U152" s="186" t="s">
        <v>19</v>
      </c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7" t="s">
        <v>118</v>
      </c>
      <c r="AT152" s="187" t="s">
        <v>113</v>
      </c>
      <c r="AU152" s="187" t="s">
        <v>80</v>
      </c>
      <c r="AY152" s="18" t="s">
        <v>106</v>
      </c>
      <c r="BE152" s="188">
        <f>IF(N152="základní",J152,0)</f>
        <v>0</v>
      </c>
      <c r="BF152" s="188">
        <f>IF(N152="snížená",J152,0)</f>
        <v>0</v>
      </c>
      <c r="BG152" s="188">
        <f>IF(N152="zákl. přenesená",J152,0)</f>
        <v>0</v>
      </c>
      <c r="BH152" s="188">
        <f>IF(N152="sníž. přenesená",J152,0)</f>
        <v>0</v>
      </c>
      <c r="BI152" s="188">
        <f>IF(N152="nulová",J152,0)</f>
        <v>0</v>
      </c>
      <c r="BJ152" s="18" t="s">
        <v>75</v>
      </c>
      <c r="BK152" s="188">
        <f>ROUND(I152*H152,2)</f>
        <v>0</v>
      </c>
      <c r="BL152" s="18" t="s">
        <v>118</v>
      </c>
      <c r="BM152" s="187" t="s">
        <v>290</v>
      </c>
    </row>
    <row r="153" spans="1:65" s="2" customFormat="1" ht="19.5">
      <c r="A153" s="35"/>
      <c r="B153" s="36"/>
      <c r="C153" s="37"/>
      <c r="D153" s="189" t="s">
        <v>120</v>
      </c>
      <c r="E153" s="37"/>
      <c r="F153" s="190" t="s">
        <v>291</v>
      </c>
      <c r="G153" s="37"/>
      <c r="H153" s="37"/>
      <c r="I153" s="191"/>
      <c r="J153" s="37"/>
      <c r="K153" s="37"/>
      <c r="L153" s="40"/>
      <c r="M153" s="192"/>
      <c r="N153" s="193"/>
      <c r="O153" s="65"/>
      <c r="P153" s="65"/>
      <c r="Q153" s="65"/>
      <c r="R153" s="65"/>
      <c r="S153" s="65"/>
      <c r="T153" s="65"/>
      <c r="U153" s="66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8" t="s">
        <v>120</v>
      </c>
      <c r="AU153" s="18" t="s">
        <v>80</v>
      </c>
    </row>
    <row r="154" spans="1:65" s="13" customFormat="1">
      <c r="B154" s="196"/>
      <c r="C154" s="197"/>
      <c r="D154" s="189" t="s">
        <v>124</v>
      </c>
      <c r="E154" s="198" t="s">
        <v>19</v>
      </c>
      <c r="F154" s="199" t="s">
        <v>263</v>
      </c>
      <c r="G154" s="197"/>
      <c r="H154" s="200">
        <v>2.1000000000000001E-2</v>
      </c>
      <c r="I154" s="201"/>
      <c r="J154" s="197"/>
      <c r="K154" s="197"/>
      <c r="L154" s="202"/>
      <c r="M154" s="203"/>
      <c r="N154" s="204"/>
      <c r="O154" s="204"/>
      <c r="P154" s="204"/>
      <c r="Q154" s="204"/>
      <c r="R154" s="204"/>
      <c r="S154" s="204"/>
      <c r="T154" s="204"/>
      <c r="U154" s="205"/>
      <c r="AT154" s="206" t="s">
        <v>124</v>
      </c>
      <c r="AU154" s="206" t="s">
        <v>80</v>
      </c>
      <c r="AV154" s="13" t="s">
        <v>80</v>
      </c>
      <c r="AW154" s="13" t="s">
        <v>32</v>
      </c>
      <c r="AX154" s="13" t="s">
        <v>75</v>
      </c>
      <c r="AY154" s="206" t="s">
        <v>106</v>
      </c>
    </row>
    <row r="155" spans="1:65" s="2" customFormat="1" ht="19.899999999999999" customHeight="1">
      <c r="A155" s="35"/>
      <c r="B155" s="36"/>
      <c r="C155" s="176" t="s">
        <v>292</v>
      </c>
      <c r="D155" s="176" t="s">
        <v>113</v>
      </c>
      <c r="E155" s="177" t="s">
        <v>163</v>
      </c>
      <c r="F155" s="178" t="s">
        <v>293</v>
      </c>
      <c r="G155" s="179" t="s">
        <v>116</v>
      </c>
      <c r="H155" s="180">
        <v>4.9000000000000002E-2</v>
      </c>
      <c r="I155" s="181"/>
      <c r="J155" s="182">
        <f>ROUND(I155*H155,2)</f>
        <v>0</v>
      </c>
      <c r="K155" s="178" t="s">
        <v>19</v>
      </c>
      <c r="L155" s="40"/>
      <c r="M155" s="183" t="s">
        <v>19</v>
      </c>
      <c r="N155" s="184" t="s">
        <v>41</v>
      </c>
      <c r="O155" s="65"/>
      <c r="P155" s="185">
        <f>O155*H155</f>
        <v>0</v>
      </c>
      <c r="Q155" s="185">
        <v>0</v>
      </c>
      <c r="R155" s="185">
        <f>Q155*H155</f>
        <v>0</v>
      </c>
      <c r="S155" s="185">
        <v>0.22800000000000001</v>
      </c>
      <c r="T155" s="185">
        <f>S155*H155</f>
        <v>1.1172000000000001E-2</v>
      </c>
      <c r="U155" s="186" t="s">
        <v>19</v>
      </c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7" t="s">
        <v>118</v>
      </c>
      <c r="AT155" s="187" t="s">
        <v>113</v>
      </c>
      <c r="AU155" s="187" t="s">
        <v>80</v>
      </c>
      <c r="AY155" s="18" t="s">
        <v>106</v>
      </c>
      <c r="BE155" s="188">
        <f>IF(N155="základní",J155,0)</f>
        <v>0</v>
      </c>
      <c r="BF155" s="188">
        <f>IF(N155="snížená",J155,0)</f>
        <v>0</v>
      </c>
      <c r="BG155" s="188">
        <f>IF(N155="zákl. přenesená",J155,0)</f>
        <v>0</v>
      </c>
      <c r="BH155" s="188">
        <f>IF(N155="sníž. přenesená",J155,0)</f>
        <v>0</v>
      </c>
      <c r="BI155" s="188">
        <f>IF(N155="nulová",J155,0)</f>
        <v>0</v>
      </c>
      <c r="BJ155" s="18" t="s">
        <v>75</v>
      </c>
      <c r="BK155" s="188">
        <f>ROUND(I155*H155,2)</f>
        <v>0</v>
      </c>
      <c r="BL155" s="18" t="s">
        <v>118</v>
      </c>
      <c r="BM155" s="187" t="s">
        <v>294</v>
      </c>
    </row>
    <row r="156" spans="1:65" s="2" customFormat="1" ht="19.5">
      <c r="A156" s="35"/>
      <c r="B156" s="36"/>
      <c r="C156" s="37"/>
      <c r="D156" s="189" t="s">
        <v>120</v>
      </c>
      <c r="E156" s="37"/>
      <c r="F156" s="190" t="s">
        <v>295</v>
      </c>
      <c r="G156" s="37"/>
      <c r="H156" s="37"/>
      <c r="I156" s="191"/>
      <c r="J156" s="37"/>
      <c r="K156" s="37"/>
      <c r="L156" s="40"/>
      <c r="M156" s="192"/>
      <c r="N156" s="193"/>
      <c r="O156" s="65"/>
      <c r="P156" s="65"/>
      <c r="Q156" s="65"/>
      <c r="R156" s="65"/>
      <c r="S156" s="65"/>
      <c r="T156" s="65"/>
      <c r="U156" s="66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8" t="s">
        <v>120</v>
      </c>
      <c r="AU156" s="18" t="s">
        <v>80</v>
      </c>
    </row>
    <row r="157" spans="1:65" s="13" customFormat="1">
      <c r="B157" s="196"/>
      <c r="C157" s="197"/>
      <c r="D157" s="189" t="s">
        <v>124</v>
      </c>
      <c r="E157" s="198" t="s">
        <v>19</v>
      </c>
      <c r="F157" s="199" t="s">
        <v>266</v>
      </c>
      <c r="G157" s="197"/>
      <c r="H157" s="200">
        <v>4.9000000000000002E-2</v>
      </c>
      <c r="I157" s="201"/>
      <c r="J157" s="197"/>
      <c r="K157" s="197"/>
      <c r="L157" s="202"/>
      <c r="M157" s="203"/>
      <c r="N157" s="204"/>
      <c r="O157" s="204"/>
      <c r="P157" s="204"/>
      <c r="Q157" s="204"/>
      <c r="R157" s="204"/>
      <c r="S157" s="204"/>
      <c r="T157" s="204"/>
      <c r="U157" s="205"/>
      <c r="AT157" s="206" t="s">
        <v>124</v>
      </c>
      <c r="AU157" s="206" t="s">
        <v>80</v>
      </c>
      <c r="AV157" s="13" t="s">
        <v>80</v>
      </c>
      <c r="AW157" s="13" t="s">
        <v>32</v>
      </c>
      <c r="AX157" s="13" t="s">
        <v>75</v>
      </c>
      <c r="AY157" s="206" t="s">
        <v>106</v>
      </c>
    </row>
    <row r="158" spans="1:65" s="2" customFormat="1" ht="14.45" customHeight="1">
      <c r="A158" s="35"/>
      <c r="B158" s="36"/>
      <c r="C158" s="176" t="s">
        <v>296</v>
      </c>
      <c r="D158" s="176" t="s">
        <v>113</v>
      </c>
      <c r="E158" s="177" t="s">
        <v>168</v>
      </c>
      <c r="F158" s="178" t="s">
        <v>169</v>
      </c>
      <c r="G158" s="179" t="s">
        <v>195</v>
      </c>
      <c r="H158" s="180">
        <v>1</v>
      </c>
      <c r="I158" s="181"/>
      <c r="J158" s="182">
        <f>ROUND(I158*H158,2)</f>
        <v>0</v>
      </c>
      <c r="K158" s="178" t="s">
        <v>19</v>
      </c>
      <c r="L158" s="40"/>
      <c r="M158" s="183" t="s">
        <v>19</v>
      </c>
      <c r="N158" s="184" t="s">
        <v>41</v>
      </c>
      <c r="O158" s="65"/>
      <c r="P158" s="185">
        <f>O158*H158</f>
        <v>0</v>
      </c>
      <c r="Q158" s="185">
        <v>0</v>
      </c>
      <c r="R158" s="185">
        <f>Q158*H158</f>
        <v>0</v>
      </c>
      <c r="S158" s="185">
        <v>0</v>
      </c>
      <c r="T158" s="185">
        <f>S158*H158</f>
        <v>0</v>
      </c>
      <c r="U158" s="186" t="s">
        <v>19</v>
      </c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7" t="s">
        <v>118</v>
      </c>
      <c r="AT158" s="187" t="s">
        <v>113</v>
      </c>
      <c r="AU158" s="187" t="s">
        <v>80</v>
      </c>
      <c r="AY158" s="18" t="s">
        <v>106</v>
      </c>
      <c r="BE158" s="188">
        <f>IF(N158="základní",J158,0)</f>
        <v>0</v>
      </c>
      <c r="BF158" s="188">
        <f>IF(N158="snížená",J158,0)</f>
        <v>0</v>
      </c>
      <c r="BG158" s="188">
        <f>IF(N158="zákl. přenesená",J158,0)</f>
        <v>0</v>
      </c>
      <c r="BH158" s="188">
        <f>IF(N158="sníž. přenesená",J158,0)</f>
        <v>0</v>
      </c>
      <c r="BI158" s="188">
        <f>IF(N158="nulová",J158,0)</f>
        <v>0</v>
      </c>
      <c r="BJ158" s="18" t="s">
        <v>75</v>
      </c>
      <c r="BK158" s="188">
        <f>ROUND(I158*H158,2)</f>
        <v>0</v>
      </c>
      <c r="BL158" s="18" t="s">
        <v>118</v>
      </c>
      <c r="BM158" s="187" t="s">
        <v>297</v>
      </c>
    </row>
    <row r="159" spans="1:65" s="2" customFormat="1">
      <c r="A159" s="35"/>
      <c r="B159" s="36"/>
      <c r="C159" s="37"/>
      <c r="D159" s="189" t="s">
        <v>120</v>
      </c>
      <c r="E159" s="37"/>
      <c r="F159" s="190" t="s">
        <v>169</v>
      </c>
      <c r="G159" s="37"/>
      <c r="H159" s="37"/>
      <c r="I159" s="191"/>
      <c r="J159" s="37"/>
      <c r="K159" s="37"/>
      <c r="L159" s="40"/>
      <c r="M159" s="192"/>
      <c r="N159" s="193"/>
      <c r="O159" s="65"/>
      <c r="P159" s="65"/>
      <c r="Q159" s="65"/>
      <c r="R159" s="65"/>
      <c r="S159" s="65"/>
      <c r="T159" s="65"/>
      <c r="U159" s="66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8" t="s">
        <v>120</v>
      </c>
      <c r="AU159" s="18" t="s">
        <v>80</v>
      </c>
    </row>
    <row r="160" spans="1:65" s="11" customFormat="1" ht="22.9" customHeight="1">
      <c r="B160" s="150"/>
      <c r="C160" s="151"/>
      <c r="D160" s="152" t="s">
        <v>69</v>
      </c>
      <c r="E160" s="174" t="s">
        <v>118</v>
      </c>
      <c r="F160" s="174" t="s">
        <v>298</v>
      </c>
      <c r="G160" s="151"/>
      <c r="H160" s="151"/>
      <c r="I160" s="154"/>
      <c r="J160" s="175">
        <f>BK160</f>
        <v>0</v>
      </c>
      <c r="K160" s="151"/>
      <c r="L160" s="156"/>
      <c r="M160" s="170"/>
      <c r="N160" s="171"/>
      <c r="O160" s="171"/>
      <c r="P160" s="172">
        <f>SUM(P161:P176)</f>
        <v>0</v>
      </c>
      <c r="Q160" s="171"/>
      <c r="R160" s="172">
        <f>SUM(R161:R176)</f>
        <v>37.379400000000004</v>
      </c>
      <c r="S160" s="171"/>
      <c r="T160" s="172">
        <f>SUM(T161:T176)</f>
        <v>0</v>
      </c>
      <c r="U160" s="173"/>
      <c r="AR160" s="161" t="s">
        <v>75</v>
      </c>
      <c r="AT160" s="162" t="s">
        <v>69</v>
      </c>
      <c r="AU160" s="162" t="s">
        <v>75</v>
      </c>
      <c r="AY160" s="161" t="s">
        <v>106</v>
      </c>
      <c r="BK160" s="163">
        <f>SUM(BK161:BK176)</f>
        <v>0</v>
      </c>
    </row>
    <row r="161" spans="1:65" s="2" customFormat="1" ht="14.45" customHeight="1">
      <c r="A161" s="35"/>
      <c r="B161" s="36"/>
      <c r="C161" s="176" t="s">
        <v>299</v>
      </c>
      <c r="D161" s="176" t="s">
        <v>113</v>
      </c>
      <c r="E161" s="177" t="s">
        <v>300</v>
      </c>
      <c r="F161" s="178" t="s">
        <v>301</v>
      </c>
      <c r="G161" s="179" t="s">
        <v>189</v>
      </c>
      <c r="H161" s="180">
        <v>12</v>
      </c>
      <c r="I161" s="181"/>
      <c r="J161" s="182">
        <f>ROUND(I161*H161,2)</f>
        <v>0</v>
      </c>
      <c r="K161" s="178" t="s">
        <v>117</v>
      </c>
      <c r="L161" s="40"/>
      <c r="M161" s="183" t="s">
        <v>19</v>
      </c>
      <c r="N161" s="184" t="s">
        <v>41</v>
      </c>
      <c r="O161" s="65"/>
      <c r="P161" s="185">
        <f>O161*H161</f>
        <v>0</v>
      </c>
      <c r="Q161" s="185">
        <v>0.31879000000000002</v>
      </c>
      <c r="R161" s="185">
        <f>Q161*H161</f>
        <v>3.8254800000000002</v>
      </c>
      <c r="S161" s="185">
        <v>0</v>
      </c>
      <c r="T161" s="185">
        <f>S161*H161</f>
        <v>0</v>
      </c>
      <c r="U161" s="186" t="s">
        <v>19</v>
      </c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7" t="s">
        <v>118</v>
      </c>
      <c r="AT161" s="187" t="s">
        <v>113</v>
      </c>
      <c r="AU161" s="187" t="s">
        <v>80</v>
      </c>
      <c r="AY161" s="18" t="s">
        <v>106</v>
      </c>
      <c r="BE161" s="188">
        <f>IF(N161="základní",J161,0)</f>
        <v>0</v>
      </c>
      <c r="BF161" s="188">
        <f>IF(N161="snížená",J161,0)</f>
        <v>0</v>
      </c>
      <c r="BG161" s="188">
        <f>IF(N161="zákl. přenesená",J161,0)</f>
        <v>0</v>
      </c>
      <c r="BH161" s="188">
        <f>IF(N161="sníž. přenesená",J161,0)</f>
        <v>0</v>
      </c>
      <c r="BI161" s="188">
        <f>IF(N161="nulová",J161,0)</f>
        <v>0</v>
      </c>
      <c r="BJ161" s="18" t="s">
        <v>75</v>
      </c>
      <c r="BK161" s="188">
        <f>ROUND(I161*H161,2)</f>
        <v>0</v>
      </c>
      <c r="BL161" s="18" t="s">
        <v>118</v>
      </c>
      <c r="BM161" s="187" t="s">
        <v>302</v>
      </c>
    </row>
    <row r="162" spans="1:65" s="2" customFormat="1">
      <c r="A162" s="35"/>
      <c r="B162" s="36"/>
      <c r="C162" s="37"/>
      <c r="D162" s="189" t="s">
        <v>120</v>
      </c>
      <c r="E162" s="37"/>
      <c r="F162" s="190" t="s">
        <v>303</v>
      </c>
      <c r="G162" s="37"/>
      <c r="H162" s="37"/>
      <c r="I162" s="191"/>
      <c r="J162" s="37"/>
      <c r="K162" s="37"/>
      <c r="L162" s="40"/>
      <c r="M162" s="192"/>
      <c r="N162" s="193"/>
      <c r="O162" s="65"/>
      <c r="P162" s="65"/>
      <c r="Q162" s="65"/>
      <c r="R162" s="65"/>
      <c r="S162" s="65"/>
      <c r="T162" s="65"/>
      <c r="U162" s="66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8" t="s">
        <v>120</v>
      </c>
      <c r="AU162" s="18" t="s">
        <v>80</v>
      </c>
    </row>
    <row r="163" spans="1:65" s="2" customFormat="1">
      <c r="A163" s="35"/>
      <c r="B163" s="36"/>
      <c r="C163" s="37"/>
      <c r="D163" s="194" t="s">
        <v>122</v>
      </c>
      <c r="E163" s="37"/>
      <c r="F163" s="195" t="s">
        <v>304</v>
      </c>
      <c r="G163" s="37"/>
      <c r="H163" s="37"/>
      <c r="I163" s="191"/>
      <c r="J163" s="37"/>
      <c r="K163" s="37"/>
      <c r="L163" s="40"/>
      <c r="M163" s="192"/>
      <c r="N163" s="193"/>
      <c r="O163" s="65"/>
      <c r="P163" s="65"/>
      <c r="Q163" s="65"/>
      <c r="R163" s="65"/>
      <c r="S163" s="65"/>
      <c r="T163" s="65"/>
      <c r="U163" s="66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8" t="s">
        <v>122</v>
      </c>
      <c r="AU163" s="18" t="s">
        <v>80</v>
      </c>
    </row>
    <row r="164" spans="1:65" s="13" customFormat="1">
      <c r="B164" s="196"/>
      <c r="C164" s="197"/>
      <c r="D164" s="189" t="s">
        <v>124</v>
      </c>
      <c r="E164" s="198" t="s">
        <v>19</v>
      </c>
      <c r="F164" s="199" t="s">
        <v>305</v>
      </c>
      <c r="G164" s="197"/>
      <c r="H164" s="200">
        <v>12</v>
      </c>
      <c r="I164" s="201"/>
      <c r="J164" s="197"/>
      <c r="K164" s="197"/>
      <c r="L164" s="202"/>
      <c r="M164" s="203"/>
      <c r="N164" s="204"/>
      <c r="O164" s="204"/>
      <c r="P164" s="204"/>
      <c r="Q164" s="204"/>
      <c r="R164" s="204"/>
      <c r="S164" s="204"/>
      <c r="T164" s="204"/>
      <c r="U164" s="205"/>
      <c r="AT164" s="206" t="s">
        <v>124</v>
      </c>
      <c r="AU164" s="206" t="s">
        <v>80</v>
      </c>
      <c r="AV164" s="13" t="s">
        <v>80</v>
      </c>
      <c r="AW164" s="13" t="s">
        <v>32</v>
      </c>
      <c r="AX164" s="13" t="s">
        <v>75</v>
      </c>
      <c r="AY164" s="206" t="s">
        <v>106</v>
      </c>
    </row>
    <row r="165" spans="1:65" s="2" customFormat="1" ht="14.45" customHeight="1">
      <c r="A165" s="35"/>
      <c r="B165" s="36"/>
      <c r="C165" s="176" t="s">
        <v>7</v>
      </c>
      <c r="D165" s="176" t="s">
        <v>113</v>
      </c>
      <c r="E165" s="177" t="s">
        <v>306</v>
      </c>
      <c r="F165" s="178" t="s">
        <v>307</v>
      </c>
      <c r="G165" s="179" t="s">
        <v>136</v>
      </c>
      <c r="H165" s="180">
        <v>14.4</v>
      </c>
      <c r="I165" s="181"/>
      <c r="J165" s="182">
        <f>ROUND(I165*H165,2)</f>
        <v>0</v>
      </c>
      <c r="K165" s="178" t="s">
        <v>117</v>
      </c>
      <c r="L165" s="40"/>
      <c r="M165" s="183" t="s">
        <v>19</v>
      </c>
      <c r="N165" s="184" t="s">
        <v>41</v>
      </c>
      <c r="O165" s="65"/>
      <c r="P165" s="185">
        <f>O165*H165</f>
        <v>0</v>
      </c>
      <c r="Q165" s="185">
        <v>1.9967999999999999</v>
      </c>
      <c r="R165" s="185">
        <f>Q165*H165</f>
        <v>28.753920000000001</v>
      </c>
      <c r="S165" s="185">
        <v>0</v>
      </c>
      <c r="T165" s="185">
        <f>S165*H165</f>
        <v>0</v>
      </c>
      <c r="U165" s="186" t="s">
        <v>19</v>
      </c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7" t="s">
        <v>118</v>
      </c>
      <c r="AT165" s="187" t="s">
        <v>113</v>
      </c>
      <c r="AU165" s="187" t="s">
        <v>80</v>
      </c>
      <c r="AY165" s="18" t="s">
        <v>106</v>
      </c>
      <c r="BE165" s="188">
        <f>IF(N165="základní",J165,0)</f>
        <v>0</v>
      </c>
      <c r="BF165" s="188">
        <f>IF(N165="snížená",J165,0)</f>
        <v>0</v>
      </c>
      <c r="BG165" s="188">
        <f>IF(N165="zákl. přenesená",J165,0)</f>
        <v>0</v>
      </c>
      <c r="BH165" s="188">
        <f>IF(N165="sníž. přenesená",J165,0)</f>
        <v>0</v>
      </c>
      <c r="BI165" s="188">
        <f>IF(N165="nulová",J165,0)</f>
        <v>0</v>
      </c>
      <c r="BJ165" s="18" t="s">
        <v>75</v>
      </c>
      <c r="BK165" s="188">
        <f>ROUND(I165*H165,2)</f>
        <v>0</v>
      </c>
      <c r="BL165" s="18" t="s">
        <v>118</v>
      </c>
      <c r="BM165" s="187" t="s">
        <v>308</v>
      </c>
    </row>
    <row r="166" spans="1:65" s="2" customFormat="1">
      <c r="A166" s="35"/>
      <c r="B166" s="36"/>
      <c r="C166" s="37"/>
      <c r="D166" s="189" t="s">
        <v>120</v>
      </c>
      <c r="E166" s="37"/>
      <c r="F166" s="190" t="s">
        <v>309</v>
      </c>
      <c r="G166" s="37"/>
      <c r="H166" s="37"/>
      <c r="I166" s="191"/>
      <c r="J166" s="37"/>
      <c r="K166" s="37"/>
      <c r="L166" s="40"/>
      <c r="M166" s="192"/>
      <c r="N166" s="193"/>
      <c r="O166" s="65"/>
      <c r="P166" s="65"/>
      <c r="Q166" s="65"/>
      <c r="R166" s="65"/>
      <c r="S166" s="65"/>
      <c r="T166" s="65"/>
      <c r="U166" s="66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8" t="s">
        <v>120</v>
      </c>
      <c r="AU166" s="18" t="s">
        <v>80</v>
      </c>
    </row>
    <row r="167" spans="1:65" s="2" customFormat="1">
      <c r="A167" s="35"/>
      <c r="B167" s="36"/>
      <c r="C167" s="37"/>
      <c r="D167" s="194" t="s">
        <v>122</v>
      </c>
      <c r="E167" s="37"/>
      <c r="F167" s="195" t="s">
        <v>310</v>
      </c>
      <c r="G167" s="37"/>
      <c r="H167" s="37"/>
      <c r="I167" s="191"/>
      <c r="J167" s="37"/>
      <c r="K167" s="37"/>
      <c r="L167" s="40"/>
      <c r="M167" s="192"/>
      <c r="N167" s="193"/>
      <c r="O167" s="65"/>
      <c r="P167" s="65"/>
      <c r="Q167" s="65"/>
      <c r="R167" s="65"/>
      <c r="S167" s="65"/>
      <c r="T167" s="65"/>
      <c r="U167" s="66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8" t="s">
        <v>122</v>
      </c>
      <c r="AU167" s="18" t="s">
        <v>80</v>
      </c>
    </row>
    <row r="168" spans="1:65" s="13" customFormat="1">
      <c r="B168" s="196"/>
      <c r="C168" s="197"/>
      <c r="D168" s="189" t="s">
        <v>124</v>
      </c>
      <c r="E168" s="198" t="s">
        <v>19</v>
      </c>
      <c r="F168" s="199" t="s">
        <v>311</v>
      </c>
      <c r="G168" s="197"/>
      <c r="H168" s="200">
        <v>14.4</v>
      </c>
      <c r="I168" s="201"/>
      <c r="J168" s="197"/>
      <c r="K168" s="197"/>
      <c r="L168" s="202"/>
      <c r="M168" s="203"/>
      <c r="N168" s="204"/>
      <c r="O168" s="204"/>
      <c r="P168" s="204"/>
      <c r="Q168" s="204"/>
      <c r="R168" s="204"/>
      <c r="S168" s="204"/>
      <c r="T168" s="204"/>
      <c r="U168" s="205"/>
      <c r="AT168" s="206" t="s">
        <v>124</v>
      </c>
      <c r="AU168" s="206" t="s">
        <v>80</v>
      </c>
      <c r="AV168" s="13" t="s">
        <v>80</v>
      </c>
      <c r="AW168" s="13" t="s">
        <v>32</v>
      </c>
      <c r="AX168" s="13" t="s">
        <v>75</v>
      </c>
      <c r="AY168" s="206" t="s">
        <v>106</v>
      </c>
    </row>
    <row r="169" spans="1:65" s="2" customFormat="1" ht="14.45" customHeight="1">
      <c r="A169" s="35"/>
      <c r="B169" s="36"/>
      <c r="C169" s="176" t="s">
        <v>312</v>
      </c>
      <c r="D169" s="176" t="s">
        <v>113</v>
      </c>
      <c r="E169" s="177" t="s">
        <v>313</v>
      </c>
      <c r="F169" s="178" t="s">
        <v>314</v>
      </c>
      <c r="G169" s="179" t="s">
        <v>189</v>
      </c>
      <c r="H169" s="180">
        <v>32</v>
      </c>
      <c r="I169" s="181"/>
      <c r="J169" s="182">
        <f>ROUND(I169*H169,2)</f>
        <v>0</v>
      </c>
      <c r="K169" s="178" t="s">
        <v>117</v>
      </c>
      <c r="L169" s="40"/>
      <c r="M169" s="183" t="s">
        <v>19</v>
      </c>
      <c r="N169" s="184" t="s">
        <v>41</v>
      </c>
      <c r="O169" s="65"/>
      <c r="P169" s="185">
        <f>O169*H169</f>
        <v>0</v>
      </c>
      <c r="Q169" s="185">
        <v>0</v>
      </c>
      <c r="R169" s="185">
        <f>Q169*H169</f>
        <v>0</v>
      </c>
      <c r="S169" s="185">
        <v>0</v>
      </c>
      <c r="T169" s="185">
        <f>S169*H169</f>
        <v>0</v>
      </c>
      <c r="U169" s="186" t="s">
        <v>19</v>
      </c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7" t="s">
        <v>118</v>
      </c>
      <c r="AT169" s="187" t="s">
        <v>113</v>
      </c>
      <c r="AU169" s="187" t="s">
        <v>80</v>
      </c>
      <c r="AY169" s="18" t="s">
        <v>106</v>
      </c>
      <c r="BE169" s="188">
        <f>IF(N169="základní",J169,0)</f>
        <v>0</v>
      </c>
      <c r="BF169" s="188">
        <f>IF(N169="snížená",J169,0)</f>
        <v>0</v>
      </c>
      <c r="BG169" s="188">
        <f>IF(N169="zákl. přenesená",J169,0)</f>
        <v>0</v>
      </c>
      <c r="BH169" s="188">
        <f>IF(N169="sníž. přenesená",J169,0)</f>
        <v>0</v>
      </c>
      <c r="BI169" s="188">
        <f>IF(N169="nulová",J169,0)</f>
        <v>0</v>
      </c>
      <c r="BJ169" s="18" t="s">
        <v>75</v>
      </c>
      <c r="BK169" s="188">
        <f>ROUND(I169*H169,2)</f>
        <v>0</v>
      </c>
      <c r="BL169" s="18" t="s">
        <v>118</v>
      </c>
      <c r="BM169" s="187" t="s">
        <v>315</v>
      </c>
    </row>
    <row r="170" spans="1:65" s="2" customFormat="1">
      <c r="A170" s="35"/>
      <c r="B170" s="36"/>
      <c r="C170" s="37"/>
      <c r="D170" s="189" t="s">
        <v>120</v>
      </c>
      <c r="E170" s="37"/>
      <c r="F170" s="190" t="s">
        <v>316</v>
      </c>
      <c r="G170" s="37"/>
      <c r="H170" s="37"/>
      <c r="I170" s="191"/>
      <c r="J170" s="37"/>
      <c r="K170" s="37"/>
      <c r="L170" s="40"/>
      <c r="M170" s="192"/>
      <c r="N170" s="193"/>
      <c r="O170" s="65"/>
      <c r="P170" s="65"/>
      <c r="Q170" s="65"/>
      <c r="R170" s="65"/>
      <c r="S170" s="65"/>
      <c r="T170" s="65"/>
      <c r="U170" s="66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120</v>
      </c>
      <c r="AU170" s="18" t="s">
        <v>80</v>
      </c>
    </row>
    <row r="171" spans="1:65" s="2" customFormat="1">
      <c r="A171" s="35"/>
      <c r="B171" s="36"/>
      <c r="C171" s="37"/>
      <c r="D171" s="194" t="s">
        <v>122</v>
      </c>
      <c r="E171" s="37"/>
      <c r="F171" s="195" t="s">
        <v>317</v>
      </c>
      <c r="G171" s="37"/>
      <c r="H171" s="37"/>
      <c r="I171" s="191"/>
      <c r="J171" s="37"/>
      <c r="K171" s="37"/>
      <c r="L171" s="40"/>
      <c r="M171" s="192"/>
      <c r="N171" s="193"/>
      <c r="O171" s="65"/>
      <c r="P171" s="65"/>
      <c r="Q171" s="65"/>
      <c r="R171" s="65"/>
      <c r="S171" s="65"/>
      <c r="T171" s="65"/>
      <c r="U171" s="66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8" t="s">
        <v>122</v>
      </c>
      <c r="AU171" s="18" t="s">
        <v>80</v>
      </c>
    </row>
    <row r="172" spans="1:65" s="13" customFormat="1">
      <c r="B172" s="196"/>
      <c r="C172" s="197"/>
      <c r="D172" s="189" t="s">
        <v>124</v>
      </c>
      <c r="E172" s="198" t="s">
        <v>19</v>
      </c>
      <c r="F172" s="199" t="s">
        <v>318</v>
      </c>
      <c r="G172" s="197"/>
      <c r="H172" s="200">
        <v>32</v>
      </c>
      <c r="I172" s="201"/>
      <c r="J172" s="197"/>
      <c r="K172" s="197"/>
      <c r="L172" s="202"/>
      <c r="M172" s="203"/>
      <c r="N172" s="204"/>
      <c r="O172" s="204"/>
      <c r="P172" s="204"/>
      <c r="Q172" s="204"/>
      <c r="R172" s="204"/>
      <c r="S172" s="204"/>
      <c r="T172" s="204"/>
      <c r="U172" s="205"/>
      <c r="AT172" s="206" t="s">
        <v>124</v>
      </c>
      <c r="AU172" s="206" t="s">
        <v>80</v>
      </c>
      <c r="AV172" s="13" t="s">
        <v>80</v>
      </c>
      <c r="AW172" s="13" t="s">
        <v>32</v>
      </c>
      <c r="AX172" s="13" t="s">
        <v>75</v>
      </c>
      <c r="AY172" s="206" t="s">
        <v>106</v>
      </c>
    </row>
    <row r="173" spans="1:65" s="2" customFormat="1" ht="14.45" customHeight="1">
      <c r="A173" s="35"/>
      <c r="B173" s="36"/>
      <c r="C173" s="176" t="s">
        <v>319</v>
      </c>
      <c r="D173" s="176" t="s">
        <v>113</v>
      </c>
      <c r="E173" s="177" t="s">
        <v>320</v>
      </c>
      <c r="F173" s="178" t="s">
        <v>321</v>
      </c>
      <c r="G173" s="179" t="s">
        <v>189</v>
      </c>
      <c r="H173" s="180">
        <v>12</v>
      </c>
      <c r="I173" s="181"/>
      <c r="J173" s="182">
        <f>ROUND(I173*H173,2)</f>
        <v>0</v>
      </c>
      <c r="K173" s="178" t="s">
        <v>117</v>
      </c>
      <c r="L173" s="40"/>
      <c r="M173" s="183" t="s">
        <v>19</v>
      </c>
      <c r="N173" s="184" t="s">
        <v>41</v>
      </c>
      <c r="O173" s="65"/>
      <c r="P173" s="185">
        <f>O173*H173</f>
        <v>0</v>
      </c>
      <c r="Q173" s="185">
        <v>0.4</v>
      </c>
      <c r="R173" s="185">
        <f>Q173*H173</f>
        <v>4.8000000000000007</v>
      </c>
      <c r="S173" s="185">
        <v>0</v>
      </c>
      <c r="T173" s="185">
        <f>S173*H173</f>
        <v>0</v>
      </c>
      <c r="U173" s="186" t="s">
        <v>19</v>
      </c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7" t="s">
        <v>118</v>
      </c>
      <c r="AT173" s="187" t="s">
        <v>113</v>
      </c>
      <c r="AU173" s="187" t="s">
        <v>80</v>
      </c>
      <c r="AY173" s="18" t="s">
        <v>106</v>
      </c>
      <c r="BE173" s="188">
        <f>IF(N173="základní",J173,0)</f>
        <v>0</v>
      </c>
      <c r="BF173" s="188">
        <f>IF(N173="snížená",J173,0)</f>
        <v>0</v>
      </c>
      <c r="BG173" s="188">
        <f>IF(N173="zákl. přenesená",J173,0)</f>
        <v>0</v>
      </c>
      <c r="BH173" s="188">
        <f>IF(N173="sníž. přenesená",J173,0)</f>
        <v>0</v>
      </c>
      <c r="BI173" s="188">
        <f>IF(N173="nulová",J173,0)</f>
        <v>0</v>
      </c>
      <c r="BJ173" s="18" t="s">
        <v>75</v>
      </c>
      <c r="BK173" s="188">
        <f>ROUND(I173*H173,2)</f>
        <v>0</v>
      </c>
      <c r="BL173" s="18" t="s">
        <v>118</v>
      </c>
      <c r="BM173" s="187" t="s">
        <v>322</v>
      </c>
    </row>
    <row r="174" spans="1:65" s="2" customFormat="1" ht="19.5">
      <c r="A174" s="35"/>
      <c r="B174" s="36"/>
      <c r="C174" s="37"/>
      <c r="D174" s="189" t="s">
        <v>120</v>
      </c>
      <c r="E174" s="37"/>
      <c r="F174" s="190" t="s">
        <v>323</v>
      </c>
      <c r="G174" s="37"/>
      <c r="H174" s="37"/>
      <c r="I174" s="191"/>
      <c r="J174" s="37"/>
      <c r="K174" s="37"/>
      <c r="L174" s="40"/>
      <c r="M174" s="192"/>
      <c r="N174" s="193"/>
      <c r="O174" s="65"/>
      <c r="P174" s="65"/>
      <c r="Q174" s="65"/>
      <c r="R174" s="65"/>
      <c r="S174" s="65"/>
      <c r="T174" s="65"/>
      <c r="U174" s="66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8" t="s">
        <v>120</v>
      </c>
      <c r="AU174" s="18" t="s">
        <v>80</v>
      </c>
    </row>
    <row r="175" spans="1:65" s="2" customFormat="1">
      <c r="A175" s="35"/>
      <c r="B175" s="36"/>
      <c r="C175" s="37"/>
      <c r="D175" s="194" t="s">
        <v>122</v>
      </c>
      <c r="E175" s="37"/>
      <c r="F175" s="195" t="s">
        <v>324</v>
      </c>
      <c r="G175" s="37"/>
      <c r="H175" s="37"/>
      <c r="I175" s="191"/>
      <c r="J175" s="37"/>
      <c r="K175" s="37"/>
      <c r="L175" s="40"/>
      <c r="M175" s="192"/>
      <c r="N175" s="193"/>
      <c r="O175" s="65"/>
      <c r="P175" s="65"/>
      <c r="Q175" s="65"/>
      <c r="R175" s="65"/>
      <c r="S175" s="65"/>
      <c r="T175" s="65"/>
      <c r="U175" s="66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8" t="s">
        <v>122</v>
      </c>
      <c r="AU175" s="18" t="s">
        <v>80</v>
      </c>
    </row>
    <row r="176" spans="1:65" s="13" customFormat="1">
      <c r="B176" s="196"/>
      <c r="C176" s="197"/>
      <c r="D176" s="189" t="s">
        <v>124</v>
      </c>
      <c r="E176" s="198" t="s">
        <v>19</v>
      </c>
      <c r="F176" s="199" t="s">
        <v>325</v>
      </c>
      <c r="G176" s="197"/>
      <c r="H176" s="200">
        <v>12</v>
      </c>
      <c r="I176" s="201"/>
      <c r="J176" s="197"/>
      <c r="K176" s="197"/>
      <c r="L176" s="202"/>
      <c r="M176" s="203"/>
      <c r="N176" s="204"/>
      <c r="O176" s="204"/>
      <c r="P176" s="204"/>
      <c r="Q176" s="204"/>
      <c r="R176" s="204"/>
      <c r="S176" s="204"/>
      <c r="T176" s="204"/>
      <c r="U176" s="205"/>
      <c r="AT176" s="206" t="s">
        <v>124</v>
      </c>
      <c r="AU176" s="206" t="s">
        <v>80</v>
      </c>
      <c r="AV176" s="13" t="s">
        <v>80</v>
      </c>
      <c r="AW176" s="13" t="s">
        <v>32</v>
      </c>
      <c r="AX176" s="13" t="s">
        <v>75</v>
      </c>
      <c r="AY176" s="206" t="s">
        <v>106</v>
      </c>
    </row>
    <row r="177" spans="1:65" s="11" customFormat="1" ht="22.9" customHeight="1">
      <c r="B177" s="150"/>
      <c r="C177" s="151"/>
      <c r="D177" s="152" t="s">
        <v>69</v>
      </c>
      <c r="E177" s="174" t="s">
        <v>326</v>
      </c>
      <c r="F177" s="174" t="s">
        <v>327</v>
      </c>
      <c r="G177" s="151"/>
      <c r="H177" s="151"/>
      <c r="I177" s="154"/>
      <c r="J177" s="175">
        <f>BK177</f>
        <v>0</v>
      </c>
      <c r="K177" s="151"/>
      <c r="L177" s="156"/>
      <c r="M177" s="170"/>
      <c r="N177" s="171"/>
      <c r="O177" s="171"/>
      <c r="P177" s="172">
        <f>SUM(P178:P180)</f>
        <v>0</v>
      </c>
      <c r="Q177" s="171"/>
      <c r="R177" s="172">
        <f>SUM(R178:R180)</f>
        <v>0</v>
      </c>
      <c r="S177" s="171"/>
      <c r="T177" s="172">
        <f>SUM(T178:T180)</f>
        <v>0</v>
      </c>
      <c r="U177" s="173"/>
      <c r="AR177" s="161" t="s">
        <v>75</v>
      </c>
      <c r="AT177" s="162" t="s">
        <v>69</v>
      </c>
      <c r="AU177" s="162" t="s">
        <v>75</v>
      </c>
      <c r="AY177" s="161" t="s">
        <v>106</v>
      </c>
      <c r="BK177" s="163">
        <f>SUM(BK178:BK180)</f>
        <v>0</v>
      </c>
    </row>
    <row r="178" spans="1:65" s="2" customFormat="1" ht="14.45" customHeight="1">
      <c r="A178" s="35"/>
      <c r="B178" s="36"/>
      <c r="C178" s="176" t="s">
        <v>328</v>
      </c>
      <c r="D178" s="176" t="s">
        <v>113</v>
      </c>
      <c r="E178" s="177" t="s">
        <v>329</v>
      </c>
      <c r="F178" s="178" t="s">
        <v>330</v>
      </c>
      <c r="G178" s="179" t="s">
        <v>331</v>
      </c>
      <c r="H178" s="180">
        <v>38.340000000000003</v>
      </c>
      <c r="I178" s="181"/>
      <c r="J178" s="182">
        <f>ROUND(I178*H178,2)</f>
        <v>0</v>
      </c>
      <c r="K178" s="178" t="s">
        <v>117</v>
      </c>
      <c r="L178" s="40"/>
      <c r="M178" s="183" t="s">
        <v>19</v>
      </c>
      <c r="N178" s="184" t="s">
        <v>41</v>
      </c>
      <c r="O178" s="65"/>
      <c r="P178" s="185">
        <f>O178*H178</f>
        <v>0</v>
      </c>
      <c r="Q178" s="185">
        <v>0</v>
      </c>
      <c r="R178" s="185">
        <f>Q178*H178</f>
        <v>0</v>
      </c>
      <c r="S178" s="185">
        <v>0</v>
      </c>
      <c r="T178" s="185">
        <f>S178*H178</f>
        <v>0</v>
      </c>
      <c r="U178" s="186" t="s">
        <v>19</v>
      </c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87" t="s">
        <v>118</v>
      </c>
      <c r="AT178" s="187" t="s">
        <v>113</v>
      </c>
      <c r="AU178" s="187" t="s">
        <v>80</v>
      </c>
      <c r="AY178" s="18" t="s">
        <v>106</v>
      </c>
      <c r="BE178" s="188">
        <f>IF(N178="základní",J178,0)</f>
        <v>0</v>
      </c>
      <c r="BF178" s="188">
        <f>IF(N178="snížená",J178,0)</f>
        <v>0</v>
      </c>
      <c r="BG178" s="188">
        <f>IF(N178="zákl. přenesená",J178,0)</f>
        <v>0</v>
      </c>
      <c r="BH178" s="188">
        <f>IF(N178="sníž. přenesená",J178,0)</f>
        <v>0</v>
      </c>
      <c r="BI178" s="188">
        <f>IF(N178="nulová",J178,0)</f>
        <v>0</v>
      </c>
      <c r="BJ178" s="18" t="s">
        <v>75</v>
      </c>
      <c r="BK178" s="188">
        <f>ROUND(I178*H178,2)</f>
        <v>0</v>
      </c>
      <c r="BL178" s="18" t="s">
        <v>118</v>
      </c>
      <c r="BM178" s="187" t="s">
        <v>332</v>
      </c>
    </row>
    <row r="179" spans="1:65" s="2" customFormat="1">
      <c r="A179" s="35"/>
      <c r="B179" s="36"/>
      <c r="C179" s="37"/>
      <c r="D179" s="189" t="s">
        <v>120</v>
      </c>
      <c r="E179" s="37"/>
      <c r="F179" s="190" t="s">
        <v>333</v>
      </c>
      <c r="G179" s="37"/>
      <c r="H179" s="37"/>
      <c r="I179" s="191"/>
      <c r="J179" s="37"/>
      <c r="K179" s="37"/>
      <c r="L179" s="40"/>
      <c r="M179" s="192"/>
      <c r="N179" s="193"/>
      <c r="O179" s="65"/>
      <c r="P179" s="65"/>
      <c r="Q179" s="65"/>
      <c r="R179" s="65"/>
      <c r="S179" s="65"/>
      <c r="T179" s="65"/>
      <c r="U179" s="66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8" t="s">
        <v>120</v>
      </c>
      <c r="AU179" s="18" t="s">
        <v>80</v>
      </c>
    </row>
    <row r="180" spans="1:65" s="2" customFormat="1">
      <c r="A180" s="35"/>
      <c r="B180" s="36"/>
      <c r="C180" s="37"/>
      <c r="D180" s="194" t="s">
        <v>122</v>
      </c>
      <c r="E180" s="37"/>
      <c r="F180" s="195" t="s">
        <v>334</v>
      </c>
      <c r="G180" s="37"/>
      <c r="H180" s="37"/>
      <c r="I180" s="191"/>
      <c r="J180" s="37"/>
      <c r="K180" s="37"/>
      <c r="L180" s="40"/>
      <c r="M180" s="218"/>
      <c r="N180" s="219"/>
      <c r="O180" s="220"/>
      <c r="P180" s="220"/>
      <c r="Q180" s="220"/>
      <c r="R180" s="220"/>
      <c r="S180" s="220"/>
      <c r="T180" s="220"/>
      <c r="U180" s="221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8" t="s">
        <v>122</v>
      </c>
      <c r="AU180" s="18" t="s">
        <v>80</v>
      </c>
    </row>
    <row r="181" spans="1:65" s="2" customFormat="1" ht="6.95" customHeight="1">
      <c r="A181" s="35"/>
      <c r="B181" s="48"/>
      <c r="C181" s="49"/>
      <c r="D181" s="49"/>
      <c r="E181" s="49"/>
      <c r="F181" s="49"/>
      <c r="G181" s="49"/>
      <c r="H181" s="49"/>
      <c r="I181" s="49"/>
      <c r="J181" s="49"/>
      <c r="K181" s="49"/>
      <c r="L181" s="40"/>
      <c r="M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</row>
  </sheetData>
  <sheetProtection algorithmName="SHA-512" hashValue="R7eC3AlSjCuyNxgOvgMHxsG4zl1KR+P45iULaKWNUOnTiLq+BwPTN2CLocT9nq9SU1zqHpUAsPCUu8sXAxdFWQ==" saltValue="dWZOcdaEg7UIBqiT2ATe+fSysAjhcGVOmst4CF1vfV8JlsGPurNG80+h5lcbLgIzu+YvgfUp+j//wigFYmpm/A==" spinCount="100000" sheet="1" objects="1" scenarios="1" formatColumns="0" formatRows="0" autoFilter="0"/>
  <autoFilter ref="C82:K180" xr:uid="{00000000-0009-0000-0000-000003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0300-000000000000}"/>
    <hyperlink ref="F92" r:id="rId2" xr:uid="{00000000-0004-0000-0300-000001000000}"/>
    <hyperlink ref="F96" r:id="rId3" xr:uid="{00000000-0004-0000-0300-000002000000}"/>
    <hyperlink ref="F99" r:id="rId4" xr:uid="{00000000-0004-0000-0300-000003000000}"/>
    <hyperlink ref="F102" r:id="rId5" xr:uid="{00000000-0004-0000-0300-000004000000}"/>
    <hyperlink ref="F105" r:id="rId6" xr:uid="{00000000-0004-0000-0300-000005000000}"/>
    <hyperlink ref="F108" r:id="rId7" xr:uid="{00000000-0004-0000-0300-000006000000}"/>
    <hyperlink ref="F111" r:id="rId8" xr:uid="{00000000-0004-0000-0300-000007000000}"/>
    <hyperlink ref="F115" r:id="rId9" xr:uid="{00000000-0004-0000-0300-000008000000}"/>
    <hyperlink ref="F119" r:id="rId10" xr:uid="{00000000-0004-0000-0300-000009000000}"/>
    <hyperlink ref="F123" r:id="rId11" xr:uid="{00000000-0004-0000-0300-00000A000000}"/>
    <hyperlink ref="F126" r:id="rId12" xr:uid="{00000000-0004-0000-0300-00000B000000}"/>
    <hyperlink ref="F129" r:id="rId13" xr:uid="{00000000-0004-0000-0300-00000C000000}"/>
    <hyperlink ref="F136" r:id="rId14" xr:uid="{00000000-0004-0000-0300-00000D000000}"/>
    <hyperlink ref="F140" r:id="rId15" xr:uid="{00000000-0004-0000-0300-00000E000000}"/>
    <hyperlink ref="F163" r:id="rId16" xr:uid="{00000000-0004-0000-0300-00000F000000}"/>
    <hyperlink ref="F167" r:id="rId17" xr:uid="{00000000-0004-0000-0300-000010000000}"/>
    <hyperlink ref="F171" r:id="rId18" xr:uid="{00000000-0004-0000-0300-000011000000}"/>
    <hyperlink ref="F175" r:id="rId19" xr:uid="{00000000-0004-0000-0300-000012000000}"/>
    <hyperlink ref="F180" r:id="rId20" xr:uid="{00000000-0004-0000-0300-000013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219"/>
  <sheetViews>
    <sheetView showGridLines="0" topLeftCell="A58" zoomScale="110" zoomScaleNormal="110" workbookViewId="0"/>
  </sheetViews>
  <sheetFormatPr defaultRowHeight="11.25"/>
  <cols>
    <col min="1" max="1" width="8.33203125" style="232" customWidth="1"/>
    <col min="2" max="2" width="1.6640625" style="232" customWidth="1"/>
    <col min="3" max="4" width="5" style="232" customWidth="1"/>
    <col min="5" max="5" width="11.6640625" style="232" customWidth="1"/>
    <col min="6" max="6" width="9.1640625" style="232" customWidth="1"/>
    <col min="7" max="7" width="5" style="232" customWidth="1"/>
    <col min="8" max="8" width="77.83203125" style="232" customWidth="1"/>
    <col min="9" max="10" width="20" style="232" customWidth="1"/>
    <col min="11" max="11" width="1.6640625" style="232" customWidth="1"/>
  </cols>
  <sheetData>
    <row r="1" spans="2:11" s="1" customFormat="1" ht="37.5" customHeight="1"/>
    <row r="2" spans="2:11" s="1" customFormat="1" ht="7.5" customHeight="1">
      <c r="B2" s="233"/>
      <c r="C2" s="234"/>
      <c r="D2" s="234"/>
      <c r="E2" s="234"/>
      <c r="F2" s="234"/>
      <c r="G2" s="234"/>
      <c r="H2" s="234"/>
      <c r="I2" s="234"/>
      <c r="J2" s="234"/>
      <c r="K2" s="235"/>
    </row>
    <row r="3" spans="2:11" s="15" customFormat="1" ht="45" customHeight="1">
      <c r="B3" s="236"/>
      <c r="C3" s="371" t="s">
        <v>335</v>
      </c>
      <c r="D3" s="371"/>
      <c r="E3" s="371"/>
      <c r="F3" s="371"/>
      <c r="G3" s="371"/>
      <c r="H3" s="371"/>
      <c r="I3" s="371"/>
      <c r="J3" s="371"/>
      <c r="K3" s="237"/>
    </row>
    <row r="4" spans="2:11" s="1" customFormat="1" ht="25.5" customHeight="1">
      <c r="B4" s="238"/>
      <c r="C4" s="376" t="s">
        <v>336</v>
      </c>
      <c r="D4" s="376"/>
      <c r="E4" s="376"/>
      <c r="F4" s="376"/>
      <c r="G4" s="376"/>
      <c r="H4" s="376"/>
      <c r="I4" s="376"/>
      <c r="J4" s="376"/>
      <c r="K4" s="239"/>
    </row>
    <row r="5" spans="2:11" s="1" customFormat="1" ht="5.25" customHeight="1">
      <c r="B5" s="238"/>
      <c r="C5" s="240"/>
      <c r="D5" s="240"/>
      <c r="E5" s="240"/>
      <c r="F5" s="240"/>
      <c r="G5" s="240"/>
      <c r="H5" s="240"/>
      <c r="I5" s="240"/>
      <c r="J5" s="240"/>
      <c r="K5" s="239"/>
    </row>
    <row r="6" spans="2:11" s="1" customFormat="1" ht="15" customHeight="1">
      <c r="B6" s="238"/>
      <c r="C6" s="375" t="s">
        <v>337</v>
      </c>
      <c r="D6" s="375"/>
      <c r="E6" s="375"/>
      <c r="F6" s="375"/>
      <c r="G6" s="375"/>
      <c r="H6" s="375"/>
      <c r="I6" s="375"/>
      <c r="J6" s="375"/>
      <c r="K6" s="239"/>
    </row>
    <row r="7" spans="2:11" s="1" customFormat="1" ht="15" customHeight="1">
      <c r="B7" s="242"/>
      <c r="C7" s="375" t="s">
        <v>338</v>
      </c>
      <c r="D7" s="375"/>
      <c r="E7" s="375"/>
      <c r="F7" s="375"/>
      <c r="G7" s="375"/>
      <c r="H7" s="375"/>
      <c r="I7" s="375"/>
      <c r="J7" s="375"/>
      <c r="K7" s="239"/>
    </row>
    <row r="8" spans="2:11" s="1" customFormat="1" ht="12.75" customHeight="1">
      <c r="B8" s="242"/>
      <c r="C8" s="241"/>
      <c r="D8" s="241"/>
      <c r="E8" s="241"/>
      <c r="F8" s="241"/>
      <c r="G8" s="241"/>
      <c r="H8" s="241"/>
      <c r="I8" s="241"/>
      <c r="J8" s="241"/>
      <c r="K8" s="239"/>
    </row>
    <row r="9" spans="2:11" s="1" customFormat="1" ht="15" customHeight="1">
      <c r="B9" s="242"/>
      <c r="C9" s="375" t="s">
        <v>339</v>
      </c>
      <c r="D9" s="375"/>
      <c r="E9" s="375"/>
      <c r="F9" s="375"/>
      <c r="G9" s="375"/>
      <c r="H9" s="375"/>
      <c r="I9" s="375"/>
      <c r="J9" s="375"/>
      <c r="K9" s="239"/>
    </row>
    <row r="10" spans="2:11" s="1" customFormat="1" ht="15" customHeight="1">
      <c r="B10" s="242"/>
      <c r="C10" s="241"/>
      <c r="D10" s="375" t="s">
        <v>340</v>
      </c>
      <c r="E10" s="375"/>
      <c r="F10" s="375"/>
      <c r="G10" s="375"/>
      <c r="H10" s="375"/>
      <c r="I10" s="375"/>
      <c r="J10" s="375"/>
      <c r="K10" s="239"/>
    </row>
    <row r="11" spans="2:11" s="1" customFormat="1" ht="15" customHeight="1">
      <c r="B11" s="242"/>
      <c r="C11" s="243"/>
      <c r="D11" s="375" t="s">
        <v>341</v>
      </c>
      <c r="E11" s="375"/>
      <c r="F11" s="375"/>
      <c r="G11" s="375"/>
      <c r="H11" s="375"/>
      <c r="I11" s="375"/>
      <c r="J11" s="375"/>
      <c r="K11" s="239"/>
    </row>
    <row r="12" spans="2:11" s="1" customFormat="1" ht="15" customHeight="1">
      <c r="B12" s="242"/>
      <c r="C12" s="243"/>
      <c r="D12" s="241"/>
      <c r="E12" s="241"/>
      <c r="F12" s="241"/>
      <c r="G12" s="241"/>
      <c r="H12" s="241"/>
      <c r="I12" s="241"/>
      <c r="J12" s="241"/>
      <c r="K12" s="239"/>
    </row>
    <row r="13" spans="2:11" s="1" customFormat="1" ht="15" customHeight="1">
      <c r="B13" s="242"/>
      <c r="C13" s="243"/>
      <c r="D13" s="244" t="s">
        <v>342</v>
      </c>
      <c r="E13" s="241"/>
      <c r="F13" s="241"/>
      <c r="G13" s="241"/>
      <c r="H13" s="241"/>
      <c r="I13" s="241"/>
      <c r="J13" s="241"/>
      <c r="K13" s="239"/>
    </row>
    <row r="14" spans="2:11" s="1" customFormat="1" ht="12.75" customHeight="1">
      <c r="B14" s="242"/>
      <c r="C14" s="243"/>
      <c r="D14" s="243"/>
      <c r="E14" s="243"/>
      <c r="F14" s="243"/>
      <c r="G14" s="243"/>
      <c r="H14" s="243"/>
      <c r="I14" s="243"/>
      <c r="J14" s="243"/>
      <c r="K14" s="239"/>
    </row>
    <row r="15" spans="2:11" s="1" customFormat="1" ht="15" customHeight="1">
      <c r="B15" s="242"/>
      <c r="C15" s="243"/>
      <c r="D15" s="375" t="s">
        <v>343</v>
      </c>
      <c r="E15" s="375"/>
      <c r="F15" s="375"/>
      <c r="G15" s="375"/>
      <c r="H15" s="375"/>
      <c r="I15" s="375"/>
      <c r="J15" s="375"/>
      <c r="K15" s="239"/>
    </row>
    <row r="16" spans="2:11" s="1" customFormat="1" ht="15" customHeight="1">
      <c r="B16" s="242"/>
      <c r="C16" s="243"/>
      <c r="D16" s="375" t="s">
        <v>344</v>
      </c>
      <c r="E16" s="375"/>
      <c r="F16" s="375"/>
      <c r="G16" s="375"/>
      <c r="H16" s="375"/>
      <c r="I16" s="375"/>
      <c r="J16" s="375"/>
      <c r="K16" s="239"/>
    </row>
    <row r="17" spans="2:11" s="1" customFormat="1" ht="15" customHeight="1">
      <c r="B17" s="242"/>
      <c r="C17" s="243"/>
      <c r="D17" s="375" t="s">
        <v>345</v>
      </c>
      <c r="E17" s="375"/>
      <c r="F17" s="375"/>
      <c r="G17" s="375"/>
      <c r="H17" s="375"/>
      <c r="I17" s="375"/>
      <c r="J17" s="375"/>
      <c r="K17" s="239"/>
    </row>
    <row r="18" spans="2:11" s="1" customFormat="1" ht="15" customHeight="1">
      <c r="B18" s="242"/>
      <c r="C18" s="243"/>
      <c r="D18" s="243"/>
      <c r="E18" s="245" t="s">
        <v>74</v>
      </c>
      <c r="F18" s="375" t="s">
        <v>346</v>
      </c>
      <c r="G18" s="375"/>
      <c r="H18" s="375"/>
      <c r="I18" s="375"/>
      <c r="J18" s="375"/>
      <c r="K18" s="239"/>
    </row>
    <row r="19" spans="2:11" s="1" customFormat="1" ht="15" customHeight="1">
      <c r="B19" s="242"/>
      <c r="C19" s="243"/>
      <c r="D19" s="243"/>
      <c r="E19" s="245" t="s">
        <v>347</v>
      </c>
      <c r="F19" s="375" t="s">
        <v>348</v>
      </c>
      <c r="G19" s="375"/>
      <c r="H19" s="375"/>
      <c r="I19" s="375"/>
      <c r="J19" s="375"/>
      <c r="K19" s="239"/>
    </row>
    <row r="20" spans="2:11" s="1" customFormat="1" ht="15" customHeight="1">
      <c r="B20" s="242"/>
      <c r="C20" s="243"/>
      <c r="D20" s="243"/>
      <c r="E20" s="245" t="s">
        <v>349</v>
      </c>
      <c r="F20" s="375" t="s">
        <v>350</v>
      </c>
      <c r="G20" s="375"/>
      <c r="H20" s="375"/>
      <c r="I20" s="375"/>
      <c r="J20" s="375"/>
      <c r="K20" s="239"/>
    </row>
    <row r="21" spans="2:11" s="1" customFormat="1" ht="15" customHeight="1">
      <c r="B21" s="242"/>
      <c r="C21" s="243"/>
      <c r="D21" s="243"/>
      <c r="E21" s="245" t="s">
        <v>351</v>
      </c>
      <c r="F21" s="375" t="s">
        <v>352</v>
      </c>
      <c r="G21" s="375"/>
      <c r="H21" s="375"/>
      <c r="I21" s="375"/>
      <c r="J21" s="375"/>
      <c r="K21" s="239"/>
    </row>
    <row r="22" spans="2:11" s="1" customFormat="1" ht="15" customHeight="1">
      <c r="B22" s="242"/>
      <c r="C22" s="243"/>
      <c r="D22" s="243"/>
      <c r="E22" s="245" t="s">
        <v>353</v>
      </c>
      <c r="F22" s="375" t="s">
        <v>354</v>
      </c>
      <c r="G22" s="375"/>
      <c r="H22" s="375"/>
      <c r="I22" s="375"/>
      <c r="J22" s="375"/>
      <c r="K22" s="239"/>
    </row>
    <row r="23" spans="2:11" s="1" customFormat="1" ht="15" customHeight="1">
      <c r="B23" s="242"/>
      <c r="C23" s="243"/>
      <c r="D23" s="243"/>
      <c r="E23" s="245" t="s">
        <v>355</v>
      </c>
      <c r="F23" s="375" t="s">
        <v>356</v>
      </c>
      <c r="G23" s="375"/>
      <c r="H23" s="375"/>
      <c r="I23" s="375"/>
      <c r="J23" s="375"/>
      <c r="K23" s="239"/>
    </row>
    <row r="24" spans="2:11" s="1" customFormat="1" ht="12.75" customHeight="1">
      <c r="B24" s="242"/>
      <c r="C24" s="243"/>
      <c r="D24" s="243"/>
      <c r="E24" s="243"/>
      <c r="F24" s="243"/>
      <c r="G24" s="243"/>
      <c r="H24" s="243"/>
      <c r="I24" s="243"/>
      <c r="J24" s="243"/>
      <c r="K24" s="239"/>
    </row>
    <row r="25" spans="2:11" s="1" customFormat="1" ht="15" customHeight="1">
      <c r="B25" s="242"/>
      <c r="C25" s="375" t="s">
        <v>357</v>
      </c>
      <c r="D25" s="375"/>
      <c r="E25" s="375"/>
      <c r="F25" s="375"/>
      <c r="G25" s="375"/>
      <c r="H25" s="375"/>
      <c r="I25" s="375"/>
      <c r="J25" s="375"/>
      <c r="K25" s="239"/>
    </row>
    <row r="26" spans="2:11" s="1" customFormat="1" ht="15" customHeight="1">
      <c r="B26" s="242"/>
      <c r="C26" s="375" t="s">
        <v>358</v>
      </c>
      <c r="D26" s="375"/>
      <c r="E26" s="375"/>
      <c r="F26" s="375"/>
      <c r="G26" s="375"/>
      <c r="H26" s="375"/>
      <c r="I26" s="375"/>
      <c r="J26" s="375"/>
      <c r="K26" s="239"/>
    </row>
    <row r="27" spans="2:11" s="1" customFormat="1" ht="15" customHeight="1">
      <c r="B27" s="242"/>
      <c r="C27" s="241"/>
      <c r="D27" s="375" t="s">
        <v>359</v>
      </c>
      <c r="E27" s="375"/>
      <c r="F27" s="375"/>
      <c r="G27" s="375"/>
      <c r="H27" s="375"/>
      <c r="I27" s="375"/>
      <c r="J27" s="375"/>
      <c r="K27" s="239"/>
    </row>
    <row r="28" spans="2:11" s="1" customFormat="1" ht="15" customHeight="1">
      <c r="B28" s="242"/>
      <c r="C28" s="243"/>
      <c r="D28" s="375" t="s">
        <v>360</v>
      </c>
      <c r="E28" s="375"/>
      <c r="F28" s="375"/>
      <c r="G28" s="375"/>
      <c r="H28" s="375"/>
      <c r="I28" s="375"/>
      <c r="J28" s="375"/>
      <c r="K28" s="239"/>
    </row>
    <row r="29" spans="2:11" s="1" customFormat="1" ht="12.75" customHeight="1">
      <c r="B29" s="242"/>
      <c r="C29" s="243"/>
      <c r="D29" s="243"/>
      <c r="E29" s="243"/>
      <c r="F29" s="243"/>
      <c r="G29" s="243"/>
      <c r="H29" s="243"/>
      <c r="I29" s="243"/>
      <c r="J29" s="243"/>
      <c r="K29" s="239"/>
    </row>
    <row r="30" spans="2:11" s="1" customFormat="1" ht="15" customHeight="1">
      <c r="B30" s="242"/>
      <c r="C30" s="243"/>
      <c r="D30" s="375" t="s">
        <v>361</v>
      </c>
      <c r="E30" s="375"/>
      <c r="F30" s="375"/>
      <c r="G30" s="375"/>
      <c r="H30" s="375"/>
      <c r="I30" s="375"/>
      <c r="J30" s="375"/>
      <c r="K30" s="239"/>
    </row>
    <row r="31" spans="2:11" s="1" customFormat="1" ht="15" customHeight="1">
      <c r="B31" s="242"/>
      <c r="C31" s="243"/>
      <c r="D31" s="375" t="s">
        <v>362</v>
      </c>
      <c r="E31" s="375"/>
      <c r="F31" s="375"/>
      <c r="G31" s="375"/>
      <c r="H31" s="375"/>
      <c r="I31" s="375"/>
      <c r="J31" s="375"/>
      <c r="K31" s="239"/>
    </row>
    <row r="32" spans="2:11" s="1" customFormat="1" ht="12.75" customHeight="1">
      <c r="B32" s="242"/>
      <c r="C32" s="243"/>
      <c r="D32" s="243"/>
      <c r="E32" s="243"/>
      <c r="F32" s="243"/>
      <c r="G32" s="243"/>
      <c r="H32" s="243"/>
      <c r="I32" s="243"/>
      <c r="J32" s="243"/>
      <c r="K32" s="239"/>
    </row>
    <row r="33" spans="2:11" s="1" customFormat="1" ht="15" customHeight="1">
      <c r="B33" s="242"/>
      <c r="C33" s="243"/>
      <c r="D33" s="375" t="s">
        <v>363</v>
      </c>
      <c r="E33" s="375"/>
      <c r="F33" s="375"/>
      <c r="G33" s="375"/>
      <c r="H33" s="375"/>
      <c r="I33" s="375"/>
      <c r="J33" s="375"/>
      <c r="K33" s="239"/>
    </row>
    <row r="34" spans="2:11" s="1" customFormat="1" ht="15" customHeight="1">
      <c r="B34" s="242"/>
      <c r="C34" s="243"/>
      <c r="D34" s="375" t="s">
        <v>364</v>
      </c>
      <c r="E34" s="375"/>
      <c r="F34" s="375"/>
      <c r="G34" s="375"/>
      <c r="H34" s="375"/>
      <c r="I34" s="375"/>
      <c r="J34" s="375"/>
      <c r="K34" s="239"/>
    </row>
    <row r="35" spans="2:11" s="1" customFormat="1" ht="15" customHeight="1">
      <c r="B35" s="242"/>
      <c r="C35" s="243"/>
      <c r="D35" s="375" t="s">
        <v>365</v>
      </c>
      <c r="E35" s="375"/>
      <c r="F35" s="375"/>
      <c r="G35" s="375"/>
      <c r="H35" s="375"/>
      <c r="I35" s="375"/>
      <c r="J35" s="375"/>
      <c r="K35" s="239"/>
    </row>
    <row r="36" spans="2:11" s="1" customFormat="1" ht="15" customHeight="1">
      <c r="B36" s="242"/>
      <c r="C36" s="243"/>
      <c r="D36" s="241"/>
      <c r="E36" s="244" t="s">
        <v>91</v>
      </c>
      <c r="F36" s="241"/>
      <c r="G36" s="375" t="s">
        <v>366</v>
      </c>
      <c r="H36" s="375"/>
      <c r="I36" s="375"/>
      <c r="J36" s="375"/>
      <c r="K36" s="239"/>
    </row>
    <row r="37" spans="2:11" s="1" customFormat="1" ht="30.75" customHeight="1">
      <c r="B37" s="242"/>
      <c r="C37" s="243"/>
      <c r="D37" s="241"/>
      <c r="E37" s="244" t="s">
        <v>367</v>
      </c>
      <c r="F37" s="241"/>
      <c r="G37" s="375" t="s">
        <v>368</v>
      </c>
      <c r="H37" s="375"/>
      <c r="I37" s="375"/>
      <c r="J37" s="375"/>
      <c r="K37" s="239"/>
    </row>
    <row r="38" spans="2:11" s="1" customFormat="1" ht="15" customHeight="1">
      <c r="B38" s="242"/>
      <c r="C38" s="243"/>
      <c r="D38" s="241"/>
      <c r="E38" s="244" t="s">
        <v>51</v>
      </c>
      <c r="F38" s="241"/>
      <c r="G38" s="375" t="s">
        <v>369</v>
      </c>
      <c r="H38" s="375"/>
      <c r="I38" s="375"/>
      <c r="J38" s="375"/>
      <c r="K38" s="239"/>
    </row>
    <row r="39" spans="2:11" s="1" customFormat="1" ht="15" customHeight="1">
      <c r="B39" s="242"/>
      <c r="C39" s="243"/>
      <c r="D39" s="241"/>
      <c r="E39" s="244" t="s">
        <v>52</v>
      </c>
      <c r="F39" s="241"/>
      <c r="G39" s="375" t="s">
        <v>370</v>
      </c>
      <c r="H39" s="375"/>
      <c r="I39" s="375"/>
      <c r="J39" s="375"/>
      <c r="K39" s="239"/>
    </row>
    <row r="40" spans="2:11" s="1" customFormat="1" ht="15" customHeight="1">
      <c r="B40" s="242"/>
      <c r="C40" s="243"/>
      <c r="D40" s="241"/>
      <c r="E40" s="244" t="s">
        <v>92</v>
      </c>
      <c r="F40" s="241"/>
      <c r="G40" s="375" t="s">
        <v>371</v>
      </c>
      <c r="H40" s="375"/>
      <c r="I40" s="375"/>
      <c r="J40" s="375"/>
      <c r="K40" s="239"/>
    </row>
    <row r="41" spans="2:11" s="1" customFormat="1" ht="15" customHeight="1">
      <c r="B41" s="242"/>
      <c r="C41" s="243"/>
      <c r="D41" s="241"/>
      <c r="E41" s="244" t="s">
        <v>93</v>
      </c>
      <c r="F41" s="241"/>
      <c r="G41" s="375" t="s">
        <v>372</v>
      </c>
      <c r="H41" s="375"/>
      <c r="I41" s="375"/>
      <c r="J41" s="375"/>
      <c r="K41" s="239"/>
    </row>
    <row r="42" spans="2:11" s="1" customFormat="1" ht="15" customHeight="1">
      <c r="B42" s="242"/>
      <c r="C42" s="243"/>
      <c r="D42" s="241"/>
      <c r="E42" s="244" t="s">
        <v>373</v>
      </c>
      <c r="F42" s="241"/>
      <c r="G42" s="375" t="s">
        <v>374</v>
      </c>
      <c r="H42" s="375"/>
      <c r="I42" s="375"/>
      <c r="J42" s="375"/>
      <c r="K42" s="239"/>
    </row>
    <row r="43" spans="2:11" s="1" customFormat="1" ht="15" customHeight="1">
      <c r="B43" s="242"/>
      <c r="C43" s="243"/>
      <c r="D43" s="241"/>
      <c r="E43" s="244"/>
      <c r="F43" s="241"/>
      <c r="G43" s="375" t="s">
        <v>375</v>
      </c>
      <c r="H43" s="375"/>
      <c r="I43" s="375"/>
      <c r="J43" s="375"/>
      <c r="K43" s="239"/>
    </row>
    <row r="44" spans="2:11" s="1" customFormat="1" ht="15" customHeight="1">
      <c r="B44" s="242"/>
      <c r="C44" s="243"/>
      <c r="D44" s="241"/>
      <c r="E44" s="244" t="s">
        <v>376</v>
      </c>
      <c r="F44" s="241"/>
      <c r="G44" s="375" t="s">
        <v>377</v>
      </c>
      <c r="H44" s="375"/>
      <c r="I44" s="375"/>
      <c r="J44" s="375"/>
      <c r="K44" s="239"/>
    </row>
    <row r="45" spans="2:11" s="1" customFormat="1" ht="15" customHeight="1">
      <c r="B45" s="242"/>
      <c r="C45" s="243"/>
      <c r="D45" s="241"/>
      <c r="E45" s="244" t="s">
        <v>95</v>
      </c>
      <c r="F45" s="241"/>
      <c r="G45" s="375" t="s">
        <v>378</v>
      </c>
      <c r="H45" s="375"/>
      <c r="I45" s="375"/>
      <c r="J45" s="375"/>
      <c r="K45" s="239"/>
    </row>
    <row r="46" spans="2:11" s="1" customFormat="1" ht="12.75" customHeight="1">
      <c r="B46" s="242"/>
      <c r="C46" s="243"/>
      <c r="D46" s="241"/>
      <c r="E46" s="241"/>
      <c r="F46" s="241"/>
      <c r="G46" s="241"/>
      <c r="H46" s="241"/>
      <c r="I46" s="241"/>
      <c r="J46" s="241"/>
      <c r="K46" s="239"/>
    </row>
    <row r="47" spans="2:11" s="1" customFormat="1" ht="15" customHeight="1">
      <c r="B47" s="242"/>
      <c r="C47" s="243"/>
      <c r="D47" s="375" t="s">
        <v>379</v>
      </c>
      <c r="E47" s="375"/>
      <c r="F47" s="375"/>
      <c r="G47" s="375"/>
      <c r="H47" s="375"/>
      <c r="I47" s="375"/>
      <c r="J47" s="375"/>
      <c r="K47" s="239"/>
    </row>
    <row r="48" spans="2:11" s="1" customFormat="1" ht="15" customHeight="1">
      <c r="B48" s="242"/>
      <c r="C48" s="243"/>
      <c r="D48" s="243"/>
      <c r="E48" s="375" t="s">
        <v>380</v>
      </c>
      <c r="F48" s="375"/>
      <c r="G48" s="375"/>
      <c r="H48" s="375"/>
      <c r="I48" s="375"/>
      <c r="J48" s="375"/>
      <c r="K48" s="239"/>
    </row>
    <row r="49" spans="2:11" s="1" customFormat="1" ht="15" customHeight="1">
      <c r="B49" s="242"/>
      <c r="C49" s="243"/>
      <c r="D49" s="243"/>
      <c r="E49" s="375" t="s">
        <v>381</v>
      </c>
      <c r="F49" s="375"/>
      <c r="G49" s="375"/>
      <c r="H49" s="375"/>
      <c r="I49" s="375"/>
      <c r="J49" s="375"/>
      <c r="K49" s="239"/>
    </row>
    <row r="50" spans="2:11" s="1" customFormat="1" ht="15" customHeight="1">
      <c r="B50" s="242"/>
      <c r="C50" s="243"/>
      <c r="D50" s="243"/>
      <c r="E50" s="375" t="s">
        <v>382</v>
      </c>
      <c r="F50" s="375"/>
      <c r="G50" s="375"/>
      <c r="H50" s="375"/>
      <c r="I50" s="375"/>
      <c r="J50" s="375"/>
      <c r="K50" s="239"/>
    </row>
    <row r="51" spans="2:11" s="1" customFormat="1" ht="15" customHeight="1">
      <c r="B51" s="242"/>
      <c r="C51" s="243"/>
      <c r="D51" s="375" t="s">
        <v>383</v>
      </c>
      <c r="E51" s="375"/>
      <c r="F51" s="375"/>
      <c r="G51" s="375"/>
      <c r="H51" s="375"/>
      <c r="I51" s="375"/>
      <c r="J51" s="375"/>
      <c r="K51" s="239"/>
    </row>
    <row r="52" spans="2:11" s="1" customFormat="1" ht="25.5" customHeight="1">
      <c r="B52" s="238"/>
      <c r="C52" s="376" t="s">
        <v>384</v>
      </c>
      <c r="D52" s="376"/>
      <c r="E52" s="376"/>
      <c r="F52" s="376"/>
      <c r="G52" s="376"/>
      <c r="H52" s="376"/>
      <c r="I52" s="376"/>
      <c r="J52" s="376"/>
      <c r="K52" s="239"/>
    </row>
    <row r="53" spans="2:11" s="1" customFormat="1" ht="5.25" customHeight="1">
      <c r="B53" s="238"/>
      <c r="C53" s="240"/>
      <c r="D53" s="240"/>
      <c r="E53" s="240"/>
      <c r="F53" s="240"/>
      <c r="G53" s="240"/>
      <c r="H53" s="240"/>
      <c r="I53" s="240"/>
      <c r="J53" s="240"/>
      <c r="K53" s="239"/>
    </row>
    <row r="54" spans="2:11" s="1" customFormat="1" ht="15" customHeight="1">
      <c r="B54" s="238"/>
      <c r="C54" s="375" t="s">
        <v>385</v>
      </c>
      <c r="D54" s="375"/>
      <c r="E54" s="375"/>
      <c r="F54" s="375"/>
      <c r="G54" s="375"/>
      <c r="H54" s="375"/>
      <c r="I54" s="375"/>
      <c r="J54" s="375"/>
      <c r="K54" s="239"/>
    </row>
    <row r="55" spans="2:11" s="1" customFormat="1" ht="15" customHeight="1">
      <c r="B55" s="238"/>
      <c r="C55" s="375" t="s">
        <v>386</v>
      </c>
      <c r="D55" s="375"/>
      <c r="E55" s="375"/>
      <c r="F55" s="375"/>
      <c r="G55" s="375"/>
      <c r="H55" s="375"/>
      <c r="I55" s="375"/>
      <c r="J55" s="375"/>
      <c r="K55" s="239"/>
    </row>
    <row r="56" spans="2:11" s="1" customFormat="1" ht="12.75" customHeight="1">
      <c r="B56" s="238"/>
      <c r="C56" s="241"/>
      <c r="D56" s="241"/>
      <c r="E56" s="241"/>
      <c r="F56" s="241"/>
      <c r="G56" s="241"/>
      <c r="H56" s="241"/>
      <c r="I56" s="241"/>
      <c r="J56" s="241"/>
      <c r="K56" s="239"/>
    </row>
    <row r="57" spans="2:11" s="1" customFormat="1" ht="15" customHeight="1">
      <c r="B57" s="238"/>
      <c r="C57" s="375" t="s">
        <v>387</v>
      </c>
      <c r="D57" s="375"/>
      <c r="E57" s="375"/>
      <c r="F57" s="375"/>
      <c r="G57" s="375"/>
      <c r="H57" s="375"/>
      <c r="I57" s="375"/>
      <c r="J57" s="375"/>
      <c r="K57" s="239"/>
    </row>
    <row r="58" spans="2:11" s="1" customFormat="1" ht="15" customHeight="1">
      <c r="B58" s="238"/>
      <c r="C58" s="243"/>
      <c r="D58" s="375" t="s">
        <v>388</v>
      </c>
      <c r="E58" s="375"/>
      <c r="F58" s="375"/>
      <c r="G58" s="375"/>
      <c r="H58" s="375"/>
      <c r="I58" s="375"/>
      <c r="J58" s="375"/>
      <c r="K58" s="239"/>
    </row>
    <row r="59" spans="2:11" s="1" customFormat="1" ht="15" customHeight="1">
      <c r="B59" s="238"/>
      <c r="C59" s="243"/>
      <c r="D59" s="375" t="s">
        <v>389</v>
      </c>
      <c r="E59" s="375"/>
      <c r="F59" s="375"/>
      <c r="G59" s="375"/>
      <c r="H59" s="375"/>
      <c r="I59" s="375"/>
      <c r="J59" s="375"/>
      <c r="K59" s="239"/>
    </row>
    <row r="60" spans="2:11" s="1" customFormat="1" ht="15" customHeight="1">
      <c r="B60" s="238"/>
      <c r="C60" s="243"/>
      <c r="D60" s="375" t="s">
        <v>390</v>
      </c>
      <c r="E60" s="375"/>
      <c r="F60" s="375"/>
      <c r="G60" s="375"/>
      <c r="H60" s="375"/>
      <c r="I60" s="375"/>
      <c r="J60" s="375"/>
      <c r="K60" s="239"/>
    </row>
    <row r="61" spans="2:11" s="1" customFormat="1" ht="15" customHeight="1">
      <c r="B61" s="238"/>
      <c r="C61" s="243"/>
      <c r="D61" s="375" t="s">
        <v>391</v>
      </c>
      <c r="E61" s="375"/>
      <c r="F61" s="375"/>
      <c r="G61" s="375"/>
      <c r="H61" s="375"/>
      <c r="I61" s="375"/>
      <c r="J61" s="375"/>
      <c r="K61" s="239"/>
    </row>
    <row r="62" spans="2:11" s="1" customFormat="1" ht="15" customHeight="1">
      <c r="B62" s="238"/>
      <c r="C62" s="243"/>
      <c r="D62" s="374" t="s">
        <v>392</v>
      </c>
      <c r="E62" s="374"/>
      <c r="F62" s="374"/>
      <c r="G62" s="374"/>
      <c r="H62" s="374"/>
      <c r="I62" s="374"/>
      <c r="J62" s="374"/>
      <c r="K62" s="239"/>
    </row>
    <row r="63" spans="2:11" s="1" customFormat="1" ht="15" customHeight="1">
      <c r="B63" s="238"/>
      <c r="C63" s="243"/>
      <c r="D63" s="375" t="s">
        <v>393</v>
      </c>
      <c r="E63" s="375"/>
      <c r="F63" s="375"/>
      <c r="G63" s="375"/>
      <c r="H63" s="375"/>
      <c r="I63" s="375"/>
      <c r="J63" s="375"/>
      <c r="K63" s="239"/>
    </row>
    <row r="64" spans="2:11" s="1" customFormat="1" ht="12.75" customHeight="1">
      <c r="B64" s="238"/>
      <c r="C64" s="243"/>
      <c r="D64" s="243"/>
      <c r="E64" s="246"/>
      <c r="F64" s="243"/>
      <c r="G64" s="243"/>
      <c r="H64" s="243"/>
      <c r="I64" s="243"/>
      <c r="J64" s="243"/>
      <c r="K64" s="239"/>
    </row>
    <row r="65" spans="2:11" s="1" customFormat="1" ht="15" customHeight="1">
      <c r="B65" s="238"/>
      <c r="C65" s="243"/>
      <c r="D65" s="375" t="s">
        <v>394</v>
      </c>
      <c r="E65" s="375"/>
      <c r="F65" s="375"/>
      <c r="G65" s="375"/>
      <c r="H65" s="375"/>
      <c r="I65" s="375"/>
      <c r="J65" s="375"/>
      <c r="K65" s="239"/>
    </row>
    <row r="66" spans="2:11" s="1" customFormat="1" ht="15" customHeight="1">
      <c r="B66" s="238"/>
      <c r="C66" s="243"/>
      <c r="D66" s="374" t="s">
        <v>395</v>
      </c>
      <c r="E66" s="374"/>
      <c r="F66" s="374"/>
      <c r="G66" s="374"/>
      <c r="H66" s="374"/>
      <c r="I66" s="374"/>
      <c r="J66" s="374"/>
      <c r="K66" s="239"/>
    </row>
    <row r="67" spans="2:11" s="1" customFormat="1" ht="15" customHeight="1">
      <c r="B67" s="238"/>
      <c r="C67" s="243"/>
      <c r="D67" s="375" t="s">
        <v>396</v>
      </c>
      <c r="E67" s="375"/>
      <c r="F67" s="375"/>
      <c r="G67" s="375"/>
      <c r="H67" s="375"/>
      <c r="I67" s="375"/>
      <c r="J67" s="375"/>
      <c r="K67" s="239"/>
    </row>
    <row r="68" spans="2:11" s="1" customFormat="1" ht="15" customHeight="1">
      <c r="B68" s="238"/>
      <c r="C68" s="243"/>
      <c r="D68" s="375" t="s">
        <v>397</v>
      </c>
      <c r="E68" s="375"/>
      <c r="F68" s="375"/>
      <c r="G68" s="375"/>
      <c r="H68" s="375"/>
      <c r="I68" s="375"/>
      <c r="J68" s="375"/>
      <c r="K68" s="239"/>
    </row>
    <row r="69" spans="2:11" s="1" customFormat="1" ht="15" customHeight="1">
      <c r="B69" s="238"/>
      <c r="C69" s="243"/>
      <c r="D69" s="375" t="s">
        <v>398</v>
      </c>
      <c r="E69" s="375"/>
      <c r="F69" s="375"/>
      <c r="G69" s="375"/>
      <c r="H69" s="375"/>
      <c r="I69" s="375"/>
      <c r="J69" s="375"/>
      <c r="K69" s="239"/>
    </row>
    <row r="70" spans="2:11" s="1" customFormat="1" ht="15" customHeight="1">
      <c r="B70" s="238"/>
      <c r="C70" s="243"/>
      <c r="D70" s="375" t="s">
        <v>399</v>
      </c>
      <c r="E70" s="375"/>
      <c r="F70" s="375"/>
      <c r="G70" s="375"/>
      <c r="H70" s="375"/>
      <c r="I70" s="375"/>
      <c r="J70" s="375"/>
      <c r="K70" s="239"/>
    </row>
    <row r="71" spans="2:11" s="1" customFormat="1" ht="12.75" customHeight="1">
      <c r="B71" s="247"/>
      <c r="C71" s="248"/>
      <c r="D71" s="248"/>
      <c r="E71" s="248"/>
      <c r="F71" s="248"/>
      <c r="G71" s="248"/>
      <c r="H71" s="248"/>
      <c r="I71" s="248"/>
      <c r="J71" s="248"/>
      <c r="K71" s="249"/>
    </row>
    <row r="72" spans="2:11" s="1" customFormat="1" ht="18.75" customHeight="1">
      <c r="B72" s="250"/>
      <c r="C72" s="250"/>
      <c r="D72" s="250"/>
      <c r="E72" s="250"/>
      <c r="F72" s="250"/>
      <c r="G72" s="250"/>
      <c r="H72" s="250"/>
      <c r="I72" s="250"/>
      <c r="J72" s="250"/>
      <c r="K72" s="251"/>
    </row>
    <row r="73" spans="2:11" s="1" customFormat="1" ht="18.75" customHeight="1">
      <c r="B73" s="251"/>
      <c r="C73" s="251"/>
      <c r="D73" s="251"/>
      <c r="E73" s="251"/>
      <c r="F73" s="251"/>
      <c r="G73" s="251"/>
      <c r="H73" s="251"/>
      <c r="I73" s="251"/>
      <c r="J73" s="251"/>
      <c r="K73" s="251"/>
    </row>
    <row r="74" spans="2:11" s="1" customFormat="1" ht="7.5" customHeight="1">
      <c r="B74" s="252"/>
      <c r="C74" s="253"/>
      <c r="D74" s="253"/>
      <c r="E74" s="253"/>
      <c r="F74" s="253"/>
      <c r="G74" s="253"/>
      <c r="H74" s="253"/>
      <c r="I74" s="253"/>
      <c r="J74" s="253"/>
      <c r="K74" s="254"/>
    </row>
    <row r="75" spans="2:11" s="1" customFormat="1" ht="45" customHeight="1">
      <c r="B75" s="255"/>
      <c r="C75" s="373" t="s">
        <v>400</v>
      </c>
      <c r="D75" s="373"/>
      <c r="E75" s="373"/>
      <c r="F75" s="373"/>
      <c r="G75" s="373"/>
      <c r="H75" s="373"/>
      <c r="I75" s="373"/>
      <c r="J75" s="373"/>
      <c r="K75" s="256"/>
    </row>
    <row r="76" spans="2:11" s="1" customFormat="1" ht="17.25" customHeight="1">
      <c r="B76" s="255"/>
      <c r="C76" s="257" t="s">
        <v>401</v>
      </c>
      <c r="D76" s="257"/>
      <c r="E76" s="257"/>
      <c r="F76" s="257" t="s">
        <v>402</v>
      </c>
      <c r="G76" s="258"/>
      <c r="H76" s="257" t="s">
        <v>52</v>
      </c>
      <c r="I76" s="257" t="s">
        <v>55</v>
      </c>
      <c r="J76" s="257" t="s">
        <v>403</v>
      </c>
      <c r="K76" s="256"/>
    </row>
    <row r="77" spans="2:11" s="1" customFormat="1" ht="17.25" customHeight="1">
      <c r="B77" s="255"/>
      <c r="C77" s="259" t="s">
        <v>404</v>
      </c>
      <c r="D77" s="259"/>
      <c r="E77" s="259"/>
      <c r="F77" s="260" t="s">
        <v>405</v>
      </c>
      <c r="G77" s="261"/>
      <c r="H77" s="259"/>
      <c r="I77" s="259"/>
      <c r="J77" s="259" t="s">
        <v>406</v>
      </c>
      <c r="K77" s="256"/>
    </row>
    <row r="78" spans="2:11" s="1" customFormat="1" ht="5.25" customHeight="1">
      <c r="B78" s="255"/>
      <c r="C78" s="262"/>
      <c r="D78" s="262"/>
      <c r="E78" s="262"/>
      <c r="F78" s="262"/>
      <c r="G78" s="263"/>
      <c r="H78" s="262"/>
      <c r="I78" s="262"/>
      <c r="J78" s="262"/>
      <c r="K78" s="256"/>
    </row>
    <row r="79" spans="2:11" s="1" customFormat="1" ht="15" customHeight="1">
      <c r="B79" s="255"/>
      <c r="C79" s="244" t="s">
        <v>51</v>
      </c>
      <c r="D79" s="264"/>
      <c r="E79" s="264"/>
      <c r="F79" s="265" t="s">
        <v>407</v>
      </c>
      <c r="G79" s="266"/>
      <c r="H79" s="244" t="s">
        <v>408</v>
      </c>
      <c r="I79" s="244" t="s">
        <v>409</v>
      </c>
      <c r="J79" s="244">
        <v>20</v>
      </c>
      <c r="K79" s="256"/>
    </row>
    <row r="80" spans="2:11" s="1" customFormat="1" ht="15" customHeight="1">
      <c r="B80" s="255"/>
      <c r="C80" s="244" t="s">
        <v>410</v>
      </c>
      <c r="D80" s="244"/>
      <c r="E80" s="244"/>
      <c r="F80" s="265" t="s">
        <v>407</v>
      </c>
      <c r="G80" s="266"/>
      <c r="H80" s="244" t="s">
        <v>411</v>
      </c>
      <c r="I80" s="244" t="s">
        <v>409</v>
      </c>
      <c r="J80" s="244">
        <v>120</v>
      </c>
      <c r="K80" s="256"/>
    </row>
    <row r="81" spans="2:11" s="1" customFormat="1" ht="15" customHeight="1">
      <c r="B81" s="267"/>
      <c r="C81" s="244" t="s">
        <v>412</v>
      </c>
      <c r="D81" s="244"/>
      <c r="E81" s="244"/>
      <c r="F81" s="265" t="s">
        <v>413</v>
      </c>
      <c r="G81" s="266"/>
      <c r="H81" s="244" t="s">
        <v>414</v>
      </c>
      <c r="I81" s="244" t="s">
        <v>409</v>
      </c>
      <c r="J81" s="244">
        <v>50</v>
      </c>
      <c r="K81" s="256"/>
    </row>
    <row r="82" spans="2:11" s="1" customFormat="1" ht="15" customHeight="1">
      <c r="B82" s="267"/>
      <c r="C82" s="244" t="s">
        <v>415</v>
      </c>
      <c r="D82" s="244"/>
      <c r="E82" s="244"/>
      <c r="F82" s="265" t="s">
        <v>407</v>
      </c>
      <c r="G82" s="266"/>
      <c r="H82" s="244" t="s">
        <v>416</v>
      </c>
      <c r="I82" s="244" t="s">
        <v>417</v>
      </c>
      <c r="J82" s="244"/>
      <c r="K82" s="256"/>
    </row>
    <row r="83" spans="2:11" s="1" customFormat="1" ht="15" customHeight="1">
      <c r="B83" s="267"/>
      <c r="C83" s="268" t="s">
        <v>418</v>
      </c>
      <c r="D83" s="268"/>
      <c r="E83" s="268"/>
      <c r="F83" s="269" t="s">
        <v>413</v>
      </c>
      <c r="G83" s="268"/>
      <c r="H83" s="268" t="s">
        <v>419</v>
      </c>
      <c r="I83" s="268" t="s">
        <v>409</v>
      </c>
      <c r="J83" s="268">
        <v>15</v>
      </c>
      <c r="K83" s="256"/>
    </row>
    <row r="84" spans="2:11" s="1" customFormat="1" ht="15" customHeight="1">
      <c r="B84" s="267"/>
      <c r="C84" s="268" t="s">
        <v>420</v>
      </c>
      <c r="D84" s="268"/>
      <c r="E84" s="268"/>
      <c r="F84" s="269" t="s">
        <v>413</v>
      </c>
      <c r="G84" s="268"/>
      <c r="H84" s="268" t="s">
        <v>421</v>
      </c>
      <c r="I84" s="268" t="s">
        <v>409</v>
      </c>
      <c r="J84" s="268">
        <v>15</v>
      </c>
      <c r="K84" s="256"/>
    </row>
    <row r="85" spans="2:11" s="1" customFormat="1" ht="15" customHeight="1">
      <c r="B85" s="267"/>
      <c r="C85" s="268" t="s">
        <v>422</v>
      </c>
      <c r="D85" s="268"/>
      <c r="E85" s="268"/>
      <c r="F85" s="269" t="s">
        <v>413</v>
      </c>
      <c r="G85" s="268"/>
      <c r="H85" s="268" t="s">
        <v>423</v>
      </c>
      <c r="I85" s="268" t="s">
        <v>409</v>
      </c>
      <c r="J85" s="268">
        <v>20</v>
      </c>
      <c r="K85" s="256"/>
    </row>
    <row r="86" spans="2:11" s="1" customFormat="1" ht="15" customHeight="1">
      <c r="B86" s="267"/>
      <c r="C86" s="268" t="s">
        <v>424</v>
      </c>
      <c r="D86" s="268"/>
      <c r="E86" s="268"/>
      <c r="F86" s="269" t="s">
        <v>413</v>
      </c>
      <c r="G86" s="268"/>
      <c r="H86" s="268" t="s">
        <v>425</v>
      </c>
      <c r="I86" s="268" t="s">
        <v>409</v>
      </c>
      <c r="J86" s="268">
        <v>20</v>
      </c>
      <c r="K86" s="256"/>
    </row>
    <row r="87" spans="2:11" s="1" customFormat="1" ht="15" customHeight="1">
      <c r="B87" s="267"/>
      <c r="C87" s="244" t="s">
        <v>426</v>
      </c>
      <c r="D87" s="244"/>
      <c r="E87" s="244"/>
      <c r="F87" s="265" t="s">
        <v>413</v>
      </c>
      <c r="G87" s="266"/>
      <c r="H87" s="244" t="s">
        <v>427</v>
      </c>
      <c r="I87" s="244" t="s">
        <v>409</v>
      </c>
      <c r="J87" s="244">
        <v>50</v>
      </c>
      <c r="K87" s="256"/>
    </row>
    <row r="88" spans="2:11" s="1" customFormat="1" ht="15" customHeight="1">
      <c r="B88" s="267"/>
      <c r="C88" s="244" t="s">
        <v>428</v>
      </c>
      <c r="D88" s="244"/>
      <c r="E88" s="244"/>
      <c r="F88" s="265" t="s">
        <v>413</v>
      </c>
      <c r="G88" s="266"/>
      <c r="H88" s="244" t="s">
        <v>429</v>
      </c>
      <c r="I88" s="244" t="s">
        <v>409</v>
      </c>
      <c r="J88" s="244">
        <v>20</v>
      </c>
      <c r="K88" s="256"/>
    </row>
    <row r="89" spans="2:11" s="1" customFormat="1" ht="15" customHeight="1">
      <c r="B89" s="267"/>
      <c r="C89" s="244" t="s">
        <v>430</v>
      </c>
      <c r="D89" s="244"/>
      <c r="E89" s="244"/>
      <c r="F89" s="265" t="s">
        <v>413</v>
      </c>
      <c r="G89" s="266"/>
      <c r="H89" s="244" t="s">
        <v>431</v>
      </c>
      <c r="I89" s="244" t="s">
        <v>409</v>
      </c>
      <c r="J89" s="244">
        <v>20</v>
      </c>
      <c r="K89" s="256"/>
    </row>
    <row r="90" spans="2:11" s="1" customFormat="1" ht="15" customHeight="1">
      <c r="B90" s="267"/>
      <c r="C90" s="244" t="s">
        <v>432</v>
      </c>
      <c r="D90" s="244"/>
      <c r="E90" s="244"/>
      <c r="F90" s="265" t="s">
        <v>413</v>
      </c>
      <c r="G90" s="266"/>
      <c r="H90" s="244" t="s">
        <v>433</v>
      </c>
      <c r="I90" s="244" t="s">
        <v>409</v>
      </c>
      <c r="J90" s="244">
        <v>50</v>
      </c>
      <c r="K90" s="256"/>
    </row>
    <row r="91" spans="2:11" s="1" customFormat="1" ht="15" customHeight="1">
      <c r="B91" s="267"/>
      <c r="C91" s="244" t="s">
        <v>434</v>
      </c>
      <c r="D91" s="244"/>
      <c r="E91" s="244"/>
      <c r="F91" s="265" t="s">
        <v>413</v>
      </c>
      <c r="G91" s="266"/>
      <c r="H91" s="244" t="s">
        <v>434</v>
      </c>
      <c r="I91" s="244" t="s">
        <v>409</v>
      </c>
      <c r="J91" s="244">
        <v>50</v>
      </c>
      <c r="K91" s="256"/>
    </row>
    <row r="92" spans="2:11" s="1" customFormat="1" ht="15" customHeight="1">
      <c r="B92" s="267"/>
      <c r="C92" s="244" t="s">
        <v>435</v>
      </c>
      <c r="D92" s="244"/>
      <c r="E92" s="244"/>
      <c r="F92" s="265" t="s">
        <v>413</v>
      </c>
      <c r="G92" s="266"/>
      <c r="H92" s="244" t="s">
        <v>436</v>
      </c>
      <c r="I92" s="244" t="s">
        <v>409</v>
      </c>
      <c r="J92" s="244">
        <v>255</v>
      </c>
      <c r="K92" s="256"/>
    </row>
    <row r="93" spans="2:11" s="1" customFormat="1" ht="15" customHeight="1">
      <c r="B93" s="267"/>
      <c r="C93" s="244" t="s">
        <v>437</v>
      </c>
      <c r="D93" s="244"/>
      <c r="E93" s="244"/>
      <c r="F93" s="265" t="s">
        <v>407</v>
      </c>
      <c r="G93" s="266"/>
      <c r="H93" s="244" t="s">
        <v>438</v>
      </c>
      <c r="I93" s="244" t="s">
        <v>439</v>
      </c>
      <c r="J93" s="244"/>
      <c r="K93" s="256"/>
    </row>
    <row r="94" spans="2:11" s="1" customFormat="1" ht="15" customHeight="1">
      <c r="B94" s="267"/>
      <c r="C94" s="244" t="s">
        <v>440</v>
      </c>
      <c r="D94" s="244"/>
      <c r="E94" s="244"/>
      <c r="F94" s="265" t="s">
        <v>407</v>
      </c>
      <c r="G94" s="266"/>
      <c r="H94" s="244" t="s">
        <v>441</v>
      </c>
      <c r="I94" s="244" t="s">
        <v>442</v>
      </c>
      <c r="J94" s="244"/>
      <c r="K94" s="256"/>
    </row>
    <row r="95" spans="2:11" s="1" customFormat="1" ht="15" customHeight="1">
      <c r="B95" s="267"/>
      <c r="C95" s="244" t="s">
        <v>443</v>
      </c>
      <c r="D95" s="244"/>
      <c r="E95" s="244"/>
      <c r="F95" s="265" t="s">
        <v>407</v>
      </c>
      <c r="G95" s="266"/>
      <c r="H95" s="244" t="s">
        <v>443</v>
      </c>
      <c r="I95" s="244" t="s">
        <v>442</v>
      </c>
      <c r="J95" s="244"/>
      <c r="K95" s="256"/>
    </row>
    <row r="96" spans="2:11" s="1" customFormat="1" ht="15" customHeight="1">
      <c r="B96" s="267"/>
      <c r="C96" s="244" t="s">
        <v>36</v>
      </c>
      <c r="D96" s="244"/>
      <c r="E96" s="244"/>
      <c r="F96" s="265" t="s">
        <v>407</v>
      </c>
      <c r="G96" s="266"/>
      <c r="H96" s="244" t="s">
        <v>444</v>
      </c>
      <c r="I96" s="244" t="s">
        <v>442</v>
      </c>
      <c r="J96" s="244"/>
      <c r="K96" s="256"/>
    </row>
    <row r="97" spans="2:11" s="1" customFormat="1" ht="15" customHeight="1">
      <c r="B97" s="267"/>
      <c r="C97" s="244" t="s">
        <v>46</v>
      </c>
      <c r="D97" s="244"/>
      <c r="E97" s="244"/>
      <c r="F97" s="265" t="s">
        <v>407</v>
      </c>
      <c r="G97" s="266"/>
      <c r="H97" s="244" t="s">
        <v>445</v>
      </c>
      <c r="I97" s="244" t="s">
        <v>442</v>
      </c>
      <c r="J97" s="244"/>
      <c r="K97" s="256"/>
    </row>
    <row r="98" spans="2:11" s="1" customFormat="1" ht="15" customHeight="1">
      <c r="B98" s="270"/>
      <c r="C98" s="271"/>
      <c r="D98" s="271"/>
      <c r="E98" s="271"/>
      <c r="F98" s="271"/>
      <c r="G98" s="271"/>
      <c r="H98" s="271"/>
      <c r="I98" s="271"/>
      <c r="J98" s="271"/>
      <c r="K98" s="272"/>
    </row>
    <row r="99" spans="2:11" s="1" customFormat="1" ht="18.75" customHeight="1">
      <c r="B99" s="273"/>
      <c r="C99" s="274"/>
      <c r="D99" s="274"/>
      <c r="E99" s="274"/>
      <c r="F99" s="274"/>
      <c r="G99" s="274"/>
      <c r="H99" s="274"/>
      <c r="I99" s="274"/>
      <c r="J99" s="274"/>
      <c r="K99" s="273"/>
    </row>
    <row r="100" spans="2:11" s="1" customFormat="1" ht="18.75" customHeight="1">
      <c r="B100" s="251"/>
      <c r="C100" s="251"/>
      <c r="D100" s="251"/>
      <c r="E100" s="251"/>
      <c r="F100" s="251"/>
      <c r="G100" s="251"/>
      <c r="H100" s="251"/>
      <c r="I100" s="251"/>
      <c r="J100" s="251"/>
      <c r="K100" s="251"/>
    </row>
    <row r="101" spans="2:11" s="1" customFormat="1" ht="7.5" customHeight="1">
      <c r="B101" s="252"/>
      <c r="C101" s="253"/>
      <c r="D101" s="253"/>
      <c r="E101" s="253"/>
      <c r="F101" s="253"/>
      <c r="G101" s="253"/>
      <c r="H101" s="253"/>
      <c r="I101" s="253"/>
      <c r="J101" s="253"/>
      <c r="K101" s="254"/>
    </row>
    <row r="102" spans="2:11" s="1" customFormat="1" ht="45" customHeight="1">
      <c r="B102" s="255"/>
      <c r="C102" s="373" t="s">
        <v>446</v>
      </c>
      <c r="D102" s="373"/>
      <c r="E102" s="373"/>
      <c r="F102" s="373"/>
      <c r="G102" s="373"/>
      <c r="H102" s="373"/>
      <c r="I102" s="373"/>
      <c r="J102" s="373"/>
      <c r="K102" s="256"/>
    </row>
    <row r="103" spans="2:11" s="1" customFormat="1" ht="17.25" customHeight="1">
      <c r="B103" s="255"/>
      <c r="C103" s="257" t="s">
        <v>401</v>
      </c>
      <c r="D103" s="257"/>
      <c r="E103" s="257"/>
      <c r="F103" s="257" t="s">
        <v>402</v>
      </c>
      <c r="G103" s="258"/>
      <c r="H103" s="257" t="s">
        <v>52</v>
      </c>
      <c r="I103" s="257" t="s">
        <v>55</v>
      </c>
      <c r="J103" s="257" t="s">
        <v>403</v>
      </c>
      <c r="K103" s="256"/>
    </row>
    <row r="104" spans="2:11" s="1" customFormat="1" ht="17.25" customHeight="1">
      <c r="B104" s="255"/>
      <c r="C104" s="259" t="s">
        <v>404</v>
      </c>
      <c r="D104" s="259"/>
      <c r="E104" s="259"/>
      <c r="F104" s="260" t="s">
        <v>405</v>
      </c>
      <c r="G104" s="261"/>
      <c r="H104" s="259"/>
      <c r="I104" s="259"/>
      <c r="J104" s="259" t="s">
        <v>406</v>
      </c>
      <c r="K104" s="256"/>
    </row>
    <row r="105" spans="2:11" s="1" customFormat="1" ht="5.25" customHeight="1">
      <c r="B105" s="255"/>
      <c r="C105" s="257"/>
      <c r="D105" s="257"/>
      <c r="E105" s="257"/>
      <c r="F105" s="257"/>
      <c r="G105" s="275"/>
      <c r="H105" s="257"/>
      <c r="I105" s="257"/>
      <c r="J105" s="257"/>
      <c r="K105" s="256"/>
    </row>
    <row r="106" spans="2:11" s="1" customFormat="1" ht="15" customHeight="1">
      <c r="B106" s="255"/>
      <c r="C106" s="244" t="s">
        <v>51</v>
      </c>
      <c r="D106" s="264"/>
      <c r="E106" s="264"/>
      <c r="F106" s="265" t="s">
        <v>407</v>
      </c>
      <c r="G106" s="244"/>
      <c r="H106" s="244" t="s">
        <v>447</v>
      </c>
      <c r="I106" s="244" t="s">
        <v>409</v>
      </c>
      <c r="J106" s="244">
        <v>20</v>
      </c>
      <c r="K106" s="256"/>
    </row>
    <row r="107" spans="2:11" s="1" customFormat="1" ht="15" customHeight="1">
      <c r="B107" s="255"/>
      <c r="C107" s="244" t="s">
        <v>410</v>
      </c>
      <c r="D107" s="244"/>
      <c r="E107" s="244"/>
      <c r="F107" s="265" t="s">
        <v>407</v>
      </c>
      <c r="G107" s="244"/>
      <c r="H107" s="244" t="s">
        <v>447</v>
      </c>
      <c r="I107" s="244" t="s">
        <v>409</v>
      </c>
      <c r="J107" s="244">
        <v>120</v>
      </c>
      <c r="K107" s="256"/>
    </row>
    <row r="108" spans="2:11" s="1" customFormat="1" ht="15" customHeight="1">
      <c r="B108" s="267"/>
      <c r="C108" s="244" t="s">
        <v>412</v>
      </c>
      <c r="D108" s="244"/>
      <c r="E108" s="244"/>
      <c r="F108" s="265" t="s">
        <v>413</v>
      </c>
      <c r="G108" s="244"/>
      <c r="H108" s="244" t="s">
        <v>447</v>
      </c>
      <c r="I108" s="244" t="s">
        <v>409</v>
      </c>
      <c r="J108" s="244">
        <v>50</v>
      </c>
      <c r="K108" s="256"/>
    </row>
    <row r="109" spans="2:11" s="1" customFormat="1" ht="15" customHeight="1">
      <c r="B109" s="267"/>
      <c r="C109" s="244" t="s">
        <v>415</v>
      </c>
      <c r="D109" s="244"/>
      <c r="E109" s="244"/>
      <c r="F109" s="265" t="s">
        <v>407</v>
      </c>
      <c r="G109" s="244"/>
      <c r="H109" s="244" t="s">
        <v>447</v>
      </c>
      <c r="I109" s="244" t="s">
        <v>417</v>
      </c>
      <c r="J109" s="244"/>
      <c r="K109" s="256"/>
    </row>
    <row r="110" spans="2:11" s="1" customFormat="1" ht="15" customHeight="1">
      <c r="B110" s="267"/>
      <c r="C110" s="244" t="s">
        <v>426</v>
      </c>
      <c r="D110" s="244"/>
      <c r="E110" s="244"/>
      <c r="F110" s="265" t="s">
        <v>413</v>
      </c>
      <c r="G110" s="244"/>
      <c r="H110" s="244" t="s">
        <v>447</v>
      </c>
      <c r="I110" s="244" t="s">
        <v>409</v>
      </c>
      <c r="J110" s="244">
        <v>50</v>
      </c>
      <c r="K110" s="256"/>
    </row>
    <row r="111" spans="2:11" s="1" customFormat="1" ht="15" customHeight="1">
      <c r="B111" s="267"/>
      <c r="C111" s="244" t="s">
        <v>434</v>
      </c>
      <c r="D111" s="244"/>
      <c r="E111" s="244"/>
      <c r="F111" s="265" t="s">
        <v>413</v>
      </c>
      <c r="G111" s="244"/>
      <c r="H111" s="244" t="s">
        <v>447</v>
      </c>
      <c r="I111" s="244" t="s">
        <v>409</v>
      </c>
      <c r="J111" s="244">
        <v>50</v>
      </c>
      <c r="K111" s="256"/>
    </row>
    <row r="112" spans="2:11" s="1" customFormat="1" ht="15" customHeight="1">
      <c r="B112" s="267"/>
      <c r="C112" s="244" t="s">
        <v>432</v>
      </c>
      <c r="D112" s="244"/>
      <c r="E112" s="244"/>
      <c r="F112" s="265" t="s">
        <v>413</v>
      </c>
      <c r="G112" s="244"/>
      <c r="H112" s="244" t="s">
        <v>447</v>
      </c>
      <c r="I112" s="244" t="s">
        <v>409</v>
      </c>
      <c r="J112" s="244">
        <v>50</v>
      </c>
      <c r="K112" s="256"/>
    </row>
    <row r="113" spans="2:11" s="1" customFormat="1" ht="15" customHeight="1">
      <c r="B113" s="267"/>
      <c r="C113" s="244" t="s">
        <v>51</v>
      </c>
      <c r="D113" s="244"/>
      <c r="E113" s="244"/>
      <c r="F113" s="265" t="s">
        <v>407</v>
      </c>
      <c r="G113" s="244"/>
      <c r="H113" s="244" t="s">
        <v>448</v>
      </c>
      <c r="I113" s="244" t="s">
        <v>409</v>
      </c>
      <c r="J113" s="244">
        <v>20</v>
      </c>
      <c r="K113" s="256"/>
    </row>
    <row r="114" spans="2:11" s="1" customFormat="1" ht="15" customHeight="1">
      <c r="B114" s="267"/>
      <c r="C114" s="244" t="s">
        <v>449</v>
      </c>
      <c r="D114" s="244"/>
      <c r="E114" s="244"/>
      <c r="F114" s="265" t="s">
        <v>407</v>
      </c>
      <c r="G114" s="244"/>
      <c r="H114" s="244" t="s">
        <v>450</v>
      </c>
      <c r="I114" s="244" t="s">
        <v>409</v>
      </c>
      <c r="J114" s="244">
        <v>120</v>
      </c>
      <c r="K114" s="256"/>
    </row>
    <row r="115" spans="2:11" s="1" customFormat="1" ht="15" customHeight="1">
      <c r="B115" s="267"/>
      <c r="C115" s="244" t="s">
        <v>36</v>
      </c>
      <c r="D115" s="244"/>
      <c r="E115" s="244"/>
      <c r="F115" s="265" t="s">
        <v>407</v>
      </c>
      <c r="G115" s="244"/>
      <c r="H115" s="244" t="s">
        <v>451</v>
      </c>
      <c r="I115" s="244" t="s">
        <v>442</v>
      </c>
      <c r="J115" s="244"/>
      <c r="K115" s="256"/>
    </row>
    <row r="116" spans="2:11" s="1" customFormat="1" ht="15" customHeight="1">
      <c r="B116" s="267"/>
      <c r="C116" s="244" t="s">
        <v>46</v>
      </c>
      <c r="D116" s="244"/>
      <c r="E116" s="244"/>
      <c r="F116" s="265" t="s">
        <v>407</v>
      </c>
      <c r="G116" s="244"/>
      <c r="H116" s="244" t="s">
        <v>452</v>
      </c>
      <c r="I116" s="244" t="s">
        <v>442</v>
      </c>
      <c r="J116" s="244"/>
      <c r="K116" s="256"/>
    </row>
    <row r="117" spans="2:11" s="1" customFormat="1" ht="15" customHeight="1">
      <c r="B117" s="267"/>
      <c r="C117" s="244" t="s">
        <v>55</v>
      </c>
      <c r="D117" s="244"/>
      <c r="E117" s="244"/>
      <c r="F117" s="265" t="s">
        <v>407</v>
      </c>
      <c r="G117" s="244"/>
      <c r="H117" s="244" t="s">
        <v>453</v>
      </c>
      <c r="I117" s="244" t="s">
        <v>454</v>
      </c>
      <c r="J117" s="244"/>
      <c r="K117" s="256"/>
    </row>
    <row r="118" spans="2:11" s="1" customFormat="1" ht="15" customHeight="1">
      <c r="B118" s="270"/>
      <c r="C118" s="276"/>
      <c r="D118" s="276"/>
      <c r="E118" s="276"/>
      <c r="F118" s="276"/>
      <c r="G118" s="276"/>
      <c r="H118" s="276"/>
      <c r="I118" s="276"/>
      <c r="J118" s="276"/>
      <c r="K118" s="272"/>
    </row>
    <row r="119" spans="2:11" s="1" customFormat="1" ht="18.75" customHeight="1">
      <c r="B119" s="277"/>
      <c r="C119" s="278"/>
      <c r="D119" s="278"/>
      <c r="E119" s="278"/>
      <c r="F119" s="279"/>
      <c r="G119" s="278"/>
      <c r="H119" s="278"/>
      <c r="I119" s="278"/>
      <c r="J119" s="278"/>
      <c r="K119" s="277"/>
    </row>
    <row r="120" spans="2:11" s="1" customFormat="1" ht="18.75" customHeight="1">
      <c r="B120" s="251"/>
      <c r="C120" s="251"/>
      <c r="D120" s="251"/>
      <c r="E120" s="251"/>
      <c r="F120" s="251"/>
      <c r="G120" s="251"/>
      <c r="H120" s="251"/>
      <c r="I120" s="251"/>
      <c r="J120" s="251"/>
      <c r="K120" s="251"/>
    </row>
    <row r="121" spans="2:11" s="1" customFormat="1" ht="7.5" customHeight="1">
      <c r="B121" s="280"/>
      <c r="C121" s="281"/>
      <c r="D121" s="281"/>
      <c r="E121" s="281"/>
      <c r="F121" s="281"/>
      <c r="G121" s="281"/>
      <c r="H121" s="281"/>
      <c r="I121" s="281"/>
      <c r="J121" s="281"/>
      <c r="K121" s="282"/>
    </row>
    <row r="122" spans="2:11" s="1" customFormat="1" ht="45" customHeight="1">
      <c r="B122" s="283"/>
      <c r="C122" s="371" t="s">
        <v>455</v>
      </c>
      <c r="D122" s="371"/>
      <c r="E122" s="371"/>
      <c r="F122" s="371"/>
      <c r="G122" s="371"/>
      <c r="H122" s="371"/>
      <c r="I122" s="371"/>
      <c r="J122" s="371"/>
      <c r="K122" s="284"/>
    </row>
    <row r="123" spans="2:11" s="1" customFormat="1" ht="17.25" customHeight="1">
      <c r="B123" s="285"/>
      <c r="C123" s="257" t="s">
        <v>401</v>
      </c>
      <c r="D123" s="257"/>
      <c r="E123" s="257"/>
      <c r="F123" s="257" t="s">
        <v>402</v>
      </c>
      <c r="G123" s="258"/>
      <c r="H123" s="257" t="s">
        <v>52</v>
      </c>
      <c r="I123" s="257" t="s">
        <v>55</v>
      </c>
      <c r="J123" s="257" t="s">
        <v>403</v>
      </c>
      <c r="K123" s="286"/>
    </row>
    <row r="124" spans="2:11" s="1" customFormat="1" ht="17.25" customHeight="1">
      <c r="B124" s="285"/>
      <c r="C124" s="259" t="s">
        <v>404</v>
      </c>
      <c r="D124" s="259"/>
      <c r="E124" s="259"/>
      <c r="F124" s="260" t="s">
        <v>405</v>
      </c>
      <c r="G124" s="261"/>
      <c r="H124" s="259"/>
      <c r="I124" s="259"/>
      <c r="J124" s="259" t="s">
        <v>406</v>
      </c>
      <c r="K124" s="286"/>
    </row>
    <row r="125" spans="2:11" s="1" customFormat="1" ht="5.25" customHeight="1">
      <c r="B125" s="287"/>
      <c r="C125" s="262"/>
      <c r="D125" s="262"/>
      <c r="E125" s="262"/>
      <c r="F125" s="262"/>
      <c r="G125" s="288"/>
      <c r="H125" s="262"/>
      <c r="I125" s="262"/>
      <c r="J125" s="262"/>
      <c r="K125" s="289"/>
    </row>
    <row r="126" spans="2:11" s="1" customFormat="1" ht="15" customHeight="1">
      <c r="B126" s="287"/>
      <c r="C126" s="244" t="s">
        <v>410</v>
      </c>
      <c r="D126" s="264"/>
      <c r="E126" s="264"/>
      <c r="F126" s="265" t="s">
        <v>407</v>
      </c>
      <c r="G126" s="244"/>
      <c r="H126" s="244" t="s">
        <v>447</v>
      </c>
      <c r="I126" s="244" t="s">
        <v>409</v>
      </c>
      <c r="J126" s="244">
        <v>120</v>
      </c>
      <c r="K126" s="290"/>
    </row>
    <row r="127" spans="2:11" s="1" customFormat="1" ht="15" customHeight="1">
      <c r="B127" s="287"/>
      <c r="C127" s="244" t="s">
        <v>456</v>
      </c>
      <c r="D127" s="244"/>
      <c r="E127" s="244"/>
      <c r="F127" s="265" t="s">
        <v>407</v>
      </c>
      <c r="G127" s="244"/>
      <c r="H127" s="244" t="s">
        <v>457</v>
      </c>
      <c r="I127" s="244" t="s">
        <v>409</v>
      </c>
      <c r="J127" s="244" t="s">
        <v>458</v>
      </c>
      <c r="K127" s="290"/>
    </row>
    <row r="128" spans="2:11" s="1" customFormat="1" ht="15" customHeight="1">
      <c r="B128" s="287"/>
      <c r="C128" s="244" t="s">
        <v>355</v>
      </c>
      <c r="D128" s="244"/>
      <c r="E128" s="244"/>
      <c r="F128" s="265" t="s">
        <v>407</v>
      </c>
      <c r="G128" s="244"/>
      <c r="H128" s="244" t="s">
        <v>459</v>
      </c>
      <c r="I128" s="244" t="s">
        <v>409</v>
      </c>
      <c r="J128" s="244" t="s">
        <v>458</v>
      </c>
      <c r="K128" s="290"/>
    </row>
    <row r="129" spans="2:11" s="1" customFormat="1" ht="15" customHeight="1">
      <c r="B129" s="287"/>
      <c r="C129" s="244" t="s">
        <v>418</v>
      </c>
      <c r="D129" s="244"/>
      <c r="E129" s="244"/>
      <c r="F129" s="265" t="s">
        <v>413</v>
      </c>
      <c r="G129" s="244"/>
      <c r="H129" s="244" t="s">
        <v>419</v>
      </c>
      <c r="I129" s="244" t="s">
        <v>409</v>
      </c>
      <c r="J129" s="244">
        <v>15</v>
      </c>
      <c r="K129" s="290"/>
    </row>
    <row r="130" spans="2:11" s="1" customFormat="1" ht="15" customHeight="1">
      <c r="B130" s="287"/>
      <c r="C130" s="268" t="s">
        <v>420</v>
      </c>
      <c r="D130" s="268"/>
      <c r="E130" s="268"/>
      <c r="F130" s="269" t="s">
        <v>413</v>
      </c>
      <c r="G130" s="268"/>
      <c r="H130" s="268" t="s">
        <v>421</v>
      </c>
      <c r="I130" s="268" t="s">
        <v>409</v>
      </c>
      <c r="J130" s="268">
        <v>15</v>
      </c>
      <c r="K130" s="290"/>
    </row>
    <row r="131" spans="2:11" s="1" customFormat="1" ht="15" customHeight="1">
      <c r="B131" s="287"/>
      <c r="C131" s="268" t="s">
        <v>422</v>
      </c>
      <c r="D131" s="268"/>
      <c r="E131" s="268"/>
      <c r="F131" s="269" t="s">
        <v>413</v>
      </c>
      <c r="G131" s="268"/>
      <c r="H131" s="268" t="s">
        <v>423</v>
      </c>
      <c r="I131" s="268" t="s">
        <v>409</v>
      </c>
      <c r="J131" s="268">
        <v>20</v>
      </c>
      <c r="K131" s="290"/>
    </row>
    <row r="132" spans="2:11" s="1" customFormat="1" ht="15" customHeight="1">
      <c r="B132" s="287"/>
      <c r="C132" s="268" t="s">
        <v>424</v>
      </c>
      <c r="D132" s="268"/>
      <c r="E132" s="268"/>
      <c r="F132" s="269" t="s">
        <v>413</v>
      </c>
      <c r="G132" s="268"/>
      <c r="H132" s="268" t="s">
        <v>425</v>
      </c>
      <c r="I132" s="268" t="s">
        <v>409</v>
      </c>
      <c r="J132" s="268">
        <v>20</v>
      </c>
      <c r="K132" s="290"/>
    </row>
    <row r="133" spans="2:11" s="1" customFormat="1" ht="15" customHeight="1">
      <c r="B133" s="287"/>
      <c r="C133" s="244" t="s">
        <v>412</v>
      </c>
      <c r="D133" s="244"/>
      <c r="E133" s="244"/>
      <c r="F133" s="265" t="s">
        <v>413</v>
      </c>
      <c r="G133" s="244"/>
      <c r="H133" s="244" t="s">
        <v>447</v>
      </c>
      <c r="I133" s="244" t="s">
        <v>409</v>
      </c>
      <c r="J133" s="244">
        <v>50</v>
      </c>
      <c r="K133" s="290"/>
    </row>
    <row r="134" spans="2:11" s="1" customFormat="1" ht="15" customHeight="1">
      <c r="B134" s="287"/>
      <c r="C134" s="244" t="s">
        <v>426</v>
      </c>
      <c r="D134" s="244"/>
      <c r="E134" s="244"/>
      <c r="F134" s="265" t="s">
        <v>413</v>
      </c>
      <c r="G134" s="244"/>
      <c r="H134" s="244" t="s">
        <v>447</v>
      </c>
      <c r="I134" s="244" t="s">
        <v>409</v>
      </c>
      <c r="J134" s="244">
        <v>50</v>
      </c>
      <c r="K134" s="290"/>
    </row>
    <row r="135" spans="2:11" s="1" customFormat="1" ht="15" customHeight="1">
      <c r="B135" s="287"/>
      <c r="C135" s="244" t="s">
        <v>432</v>
      </c>
      <c r="D135" s="244"/>
      <c r="E135" s="244"/>
      <c r="F135" s="265" t="s">
        <v>413</v>
      </c>
      <c r="G135" s="244"/>
      <c r="H135" s="244" t="s">
        <v>447</v>
      </c>
      <c r="I135" s="244" t="s">
        <v>409</v>
      </c>
      <c r="J135" s="244">
        <v>50</v>
      </c>
      <c r="K135" s="290"/>
    </row>
    <row r="136" spans="2:11" s="1" customFormat="1" ht="15" customHeight="1">
      <c r="B136" s="287"/>
      <c r="C136" s="244" t="s">
        <v>434</v>
      </c>
      <c r="D136" s="244"/>
      <c r="E136" s="244"/>
      <c r="F136" s="265" t="s">
        <v>413</v>
      </c>
      <c r="G136" s="244"/>
      <c r="H136" s="244" t="s">
        <v>447</v>
      </c>
      <c r="I136" s="244" t="s">
        <v>409</v>
      </c>
      <c r="J136" s="244">
        <v>50</v>
      </c>
      <c r="K136" s="290"/>
    </row>
    <row r="137" spans="2:11" s="1" customFormat="1" ht="15" customHeight="1">
      <c r="B137" s="287"/>
      <c r="C137" s="244" t="s">
        <v>435</v>
      </c>
      <c r="D137" s="244"/>
      <c r="E137" s="244"/>
      <c r="F137" s="265" t="s">
        <v>413</v>
      </c>
      <c r="G137" s="244"/>
      <c r="H137" s="244" t="s">
        <v>460</v>
      </c>
      <c r="I137" s="244" t="s">
        <v>409</v>
      </c>
      <c r="J137" s="244">
        <v>255</v>
      </c>
      <c r="K137" s="290"/>
    </row>
    <row r="138" spans="2:11" s="1" customFormat="1" ht="15" customHeight="1">
      <c r="B138" s="287"/>
      <c r="C138" s="244" t="s">
        <v>437</v>
      </c>
      <c r="D138" s="244"/>
      <c r="E138" s="244"/>
      <c r="F138" s="265" t="s">
        <v>407</v>
      </c>
      <c r="G138" s="244"/>
      <c r="H138" s="244" t="s">
        <v>461</v>
      </c>
      <c r="I138" s="244" t="s">
        <v>439</v>
      </c>
      <c r="J138" s="244"/>
      <c r="K138" s="290"/>
    </row>
    <row r="139" spans="2:11" s="1" customFormat="1" ht="15" customHeight="1">
      <c r="B139" s="287"/>
      <c r="C139" s="244" t="s">
        <v>440</v>
      </c>
      <c r="D139" s="244"/>
      <c r="E139" s="244"/>
      <c r="F139" s="265" t="s">
        <v>407</v>
      </c>
      <c r="G139" s="244"/>
      <c r="H139" s="244" t="s">
        <v>462</v>
      </c>
      <c r="I139" s="244" t="s">
        <v>442</v>
      </c>
      <c r="J139" s="244"/>
      <c r="K139" s="290"/>
    </row>
    <row r="140" spans="2:11" s="1" customFormat="1" ht="15" customHeight="1">
      <c r="B140" s="287"/>
      <c r="C140" s="244" t="s">
        <v>443</v>
      </c>
      <c r="D140" s="244"/>
      <c r="E140" s="244"/>
      <c r="F140" s="265" t="s">
        <v>407</v>
      </c>
      <c r="G140" s="244"/>
      <c r="H140" s="244" t="s">
        <v>443</v>
      </c>
      <c r="I140" s="244" t="s">
        <v>442</v>
      </c>
      <c r="J140" s="244"/>
      <c r="K140" s="290"/>
    </row>
    <row r="141" spans="2:11" s="1" customFormat="1" ht="15" customHeight="1">
      <c r="B141" s="287"/>
      <c r="C141" s="244" t="s">
        <v>36</v>
      </c>
      <c r="D141" s="244"/>
      <c r="E141" s="244"/>
      <c r="F141" s="265" t="s">
        <v>407</v>
      </c>
      <c r="G141" s="244"/>
      <c r="H141" s="244" t="s">
        <v>463</v>
      </c>
      <c r="I141" s="244" t="s">
        <v>442</v>
      </c>
      <c r="J141" s="244"/>
      <c r="K141" s="290"/>
    </row>
    <row r="142" spans="2:11" s="1" customFormat="1" ht="15" customHeight="1">
      <c r="B142" s="287"/>
      <c r="C142" s="244" t="s">
        <v>464</v>
      </c>
      <c r="D142" s="244"/>
      <c r="E142" s="244"/>
      <c r="F142" s="265" t="s">
        <v>407</v>
      </c>
      <c r="G142" s="244"/>
      <c r="H142" s="244" t="s">
        <v>465</v>
      </c>
      <c r="I142" s="244" t="s">
        <v>442</v>
      </c>
      <c r="J142" s="244"/>
      <c r="K142" s="290"/>
    </row>
    <row r="143" spans="2:11" s="1" customFormat="1" ht="15" customHeight="1">
      <c r="B143" s="291"/>
      <c r="C143" s="292"/>
      <c r="D143" s="292"/>
      <c r="E143" s="292"/>
      <c r="F143" s="292"/>
      <c r="G143" s="292"/>
      <c r="H143" s="292"/>
      <c r="I143" s="292"/>
      <c r="J143" s="292"/>
      <c r="K143" s="293"/>
    </row>
    <row r="144" spans="2:11" s="1" customFormat="1" ht="18.75" customHeight="1">
      <c r="B144" s="278"/>
      <c r="C144" s="278"/>
      <c r="D144" s="278"/>
      <c r="E144" s="278"/>
      <c r="F144" s="279"/>
      <c r="G144" s="278"/>
      <c r="H144" s="278"/>
      <c r="I144" s="278"/>
      <c r="J144" s="278"/>
      <c r="K144" s="278"/>
    </row>
    <row r="145" spans="2:11" s="1" customFormat="1" ht="18.75" customHeight="1">
      <c r="B145" s="251"/>
      <c r="C145" s="251"/>
      <c r="D145" s="251"/>
      <c r="E145" s="251"/>
      <c r="F145" s="251"/>
      <c r="G145" s="251"/>
      <c r="H145" s="251"/>
      <c r="I145" s="251"/>
      <c r="J145" s="251"/>
      <c r="K145" s="251"/>
    </row>
    <row r="146" spans="2:11" s="1" customFormat="1" ht="7.5" customHeight="1">
      <c r="B146" s="252"/>
      <c r="C146" s="253"/>
      <c r="D146" s="253"/>
      <c r="E146" s="253"/>
      <c r="F146" s="253"/>
      <c r="G146" s="253"/>
      <c r="H146" s="253"/>
      <c r="I146" s="253"/>
      <c r="J146" s="253"/>
      <c r="K146" s="254"/>
    </row>
    <row r="147" spans="2:11" s="1" customFormat="1" ht="45" customHeight="1">
      <c r="B147" s="255"/>
      <c r="C147" s="373" t="s">
        <v>466</v>
      </c>
      <c r="D147" s="373"/>
      <c r="E147" s="373"/>
      <c r="F147" s="373"/>
      <c r="G147" s="373"/>
      <c r="H147" s="373"/>
      <c r="I147" s="373"/>
      <c r="J147" s="373"/>
      <c r="K147" s="256"/>
    </row>
    <row r="148" spans="2:11" s="1" customFormat="1" ht="17.25" customHeight="1">
      <c r="B148" s="255"/>
      <c r="C148" s="257" t="s">
        <v>401</v>
      </c>
      <c r="D148" s="257"/>
      <c r="E148" s="257"/>
      <c r="F148" s="257" t="s">
        <v>402</v>
      </c>
      <c r="G148" s="258"/>
      <c r="H148" s="257" t="s">
        <v>52</v>
      </c>
      <c r="I148" s="257" t="s">
        <v>55</v>
      </c>
      <c r="J148" s="257" t="s">
        <v>403</v>
      </c>
      <c r="K148" s="256"/>
    </row>
    <row r="149" spans="2:11" s="1" customFormat="1" ht="17.25" customHeight="1">
      <c r="B149" s="255"/>
      <c r="C149" s="259" t="s">
        <v>404</v>
      </c>
      <c r="D149" s="259"/>
      <c r="E149" s="259"/>
      <c r="F149" s="260" t="s">
        <v>405</v>
      </c>
      <c r="G149" s="261"/>
      <c r="H149" s="259"/>
      <c r="I149" s="259"/>
      <c r="J149" s="259" t="s">
        <v>406</v>
      </c>
      <c r="K149" s="256"/>
    </row>
    <row r="150" spans="2:11" s="1" customFormat="1" ht="5.25" customHeight="1">
      <c r="B150" s="267"/>
      <c r="C150" s="262"/>
      <c r="D150" s="262"/>
      <c r="E150" s="262"/>
      <c r="F150" s="262"/>
      <c r="G150" s="263"/>
      <c r="H150" s="262"/>
      <c r="I150" s="262"/>
      <c r="J150" s="262"/>
      <c r="K150" s="290"/>
    </row>
    <row r="151" spans="2:11" s="1" customFormat="1" ht="15" customHeight="1">
      <c r="B151" s="267"/>
      <c r="C151" s="294" t="s">
        <v>410</v>
      </c>
      <c r="D151" s="244"/>
      <c r="E151" s="244"/>
      <c r="F151" s="295" t="s">
        <v>407</v>
      </c>
      <c r="G151" s="244"/>
      <c r="H151" s="294" t="s">
        <v>447</v>
      </c>
      <c r="I151" s="294" t="s">
        <v>409</v>
      </c>
      <c r="J151" s="294">
        <v>120</v>
      </c>
      <c r="K151" s="290"/>
    </row>
    <row r="152" spans="2:11" s="1" customFormat="1" ht="15" customHeight="1">
      <c r="B152" s="267"/>
      <c r="C152" s="294" t="s">
        <v>456</v>
      </c>
      <c r="D152" s="244"/>
      <c r="E152" s="244"/>
      <c r="F152" s="295" t="s">
        <v>407</v>
      </c>
      <c r="G152" s="244"/>
      <c r="H152" s="294" t="s">
        <v>467</v>
      </c>
      <c r="I152" s="294" t="s">
        <v>409</v>
      </c>
      <c r="J152" s="294" t="s">
        <v>458</v>
      </c>
      <c r="K152" s="290"/>
    </row>
    <row r="153" spans="2:11" s="1" customFormat="1" ht="15" customHeight="1">
      <c r="B153" s="267"/>
      <c r="C153" s="294" t="s">
        <v>355</v>
      </c>
      <c r="D153" s="244"/>
      <c r="E153" s="244"/>
      <c r="F153" s="295" t="s">
        <v>407</v>
      </c>
      <c r="G153" s="244"/>
      <c r="H153" s="294" t="s">
        <v>468</v>
      </c>
      <c r="I153" s="294" t="s">
        <v>409</v>
      </c>
      <c r="J153" s="294" t="s">
        <v>458</v>
      </c>
      <c r="K153" s="290"/>
    </row>
    <row r="154" spans="2:11" s="1" customFormat="1" ht="15" customHeight="1">
      <c r="B154" s="267"/>
      <c r="C154" s="294" t="s">
        <v>412</v>
      </c>
      <c r="D154" s="244"/>
      <c r="E154" s="244"/>
      <c r="F154" s="295" t="s">
        <v>413</v>
      </c>
      <c r="G154" s="244"/>
      <c r="H154" s="294" t="s">
        <v>447</v>
      </c>
      <c r="I154" s="294" t="s">
        <v>409</v>
      </c>
      <c r="J154" s="294">
        <v>50</v>
      </c>
      <c r="K154" s="290"/>
    </row>
    <row r="155" spans="2:11" s="1" customFormat="1" ht="15" customHeight="1">
      <c r="B155" s="267"/>
      <c r="C155" s="294" t="s">
        <v>415</v>
      </c>
      <c r="D155" s="244"/>
      <c r="E155" s="244"/>
      <c r="F155" s="295" t="s">
        <v>407</v>
      </c>
      <c r="G155" s="244"/>
      <c r="H155" s="294" t="s">
        <v>447</v>
      </c>
      <c r="I155" s="294" t="s">
        <v>417</v>
      </c>
      <c r="J155" s="294"/>
      <c r="K155" s="290"/>
    </row>
    <row r="156" spans="2:11" s="1" customFormat="1" ht="15" customHeight="1">
      <c r="B156" s="267"/>
      <c r="C156" s="294" t="s">
        <v>426</v>
      </c>
      <c r="D156" s="244"/>
      <c r="E156" s="244"/>
      <c r="F156" s="295" t="s">
        <v>413</v>
      </c>
      <c r="G156" s="244"/>
      <c r="H156" s="294" t="s">
        <v>447</v>
      </c>
      <c r="I156" s="294" t="s">
        <v>409</v>
      </c>
      <c r="J156" s="294">
        <v>50</v>
      </c>
      <c r="K156" s="290"/>
    </row>
    <row r="157" spans="2:11" s="1" customFormat="1" ht="15" customHeight="1">
      <c r="B157" s="267"/>
      <c r="C157" s="294" t="s">
        <v>434</v>
      </c>
      <c r="D157" s="244"/>
      <c r="E157" s="244"/>
      <c r="F157" s="295" t="s">
        <v>413</v>
      </c>
      <c r="G157" s="244"/>
      <c r="H157" s="294" t="s">
        <v>447</v>
      </c>
      <c r="I157" s="294" t="s">
        <v>409</v>
      </c>
      <c r="J157" s="294">
        <v>50</v>
      </c>
      <c r="K157" s="290"/>
    </row>
    <row r="158" spans="2:11" s="1" customFormat="1" ht="15" customHeight="1">
      <c r="B158" s="267"/>
      <c r="C158" s="294" t="s">
        <v>432</v>
      </c>
      <c r="D158" s="244"/>
      <c r="E158" s="244"/>
      <c r="F158" s="295" t="s">
        <v>413</v>
      </c>
      <c r="G158" s="244"/>
      <c r="H158" s="294" t="s">
        <v>447</v>
      </c>
      <c r="I158" s="294" t="s">
        <v>409</v>
      </c>
      <c r="J158" s="294">
        <v>50</v>
      </c>
      <c r="K158" s="290"/>
    </row>
    <row r="159" spans="2:11" s="1" customFormat="1" ht="15" customHeight="1">
      <c r="B159" s="267"/>
      <c r="C159" s="294" t="s">
        <v>86</v>
      </c>
      <c r="D159" s="244"/>
      <c r="E159" s="244"/>
      <c r="F159" s="295" t="s">
        <v>407</v>
      </c>
      <c r="G159" s="244"/>
      <c r="H159" s="294" t="s">
        <v>469</v>
      </c>
      <c r="I159" s="294" t="s">
        <v>409</v>
      </c>
      <c r="J159" s="294" t="s">
        <v>470</v>
      </c>
      <c r="K159" s="290"/>
    </row>
    <row r="160" spans="2:11" s="1" customFormat="1" ht="15" customHeight="1">
      <c r="B160" s="267"/>
      <c r="C160" s="294" t="s">
        <v>471</v>
      </c>
      <c r="D160" s="244"/>
      <c r="E160" s="244"/>
      <c r="F160" s="295" t="s">
        <v>407</v>
      </c>
      <c r="G160" s="244"/>
      <c r="H160" s="294" t="s">
        <v>472</v>
      </c>
      <c r="I160" s="294" t="s">
        <v>442</v>
      </c>
      <c r="J160" s="294"/>
      <c r="K160" s="290"/>
    </row>
    <row r="161" spans="2:11" s="1" customFormat="1" ht="15" customHeight="1">
      <c r="B161" s="296"/>
      <c r="C161" s="276"/>
      <c r="D161" s="276"/>
      <c r="E161" s="276"/>
      <c r="F161" s="276"/>
      <c r="G161" s="276"/>
      <c r="H161" s="276"/>
      <c r="I161" s="276"/>
      <c r="J161" s="276"/>
      <c r="K161" s="297"/>
    </row>
    <row r="162" spans="2:11" s="1" customFormat="1" ht="18.75" customHeight="1">
      <c r="B162" s="278"/>
      <c r="C162" s="288"/>
      <c r="D162" s="288"/>
      <c r="E162" s="288"/>
      <c r="F162" s="298"/>
      <c r="G162" s="288"/>
      <c r="H162" s="288"/>
      <c r="I162" s="288"/>
      <c r="J162" s="288"/>
      <c r="K162" s="278"/>
    </row>
    <row r="163" spans="2:11" s="1" customFormat="1" ht="18.75" customHeight="1">
      <c r="B163" s="251"/>
      <c r="C163" s="251"/>
      <c r="D163" s="251"/>
      <c r="E163" s="251"/>
      <c r="F163" s="251"/>
      <c r="G163" s="251"/>
      <c r="H163" s="251"/>
      <c r="I163" s="251"/>
      <c r="J163" s="251"/>
      <c r="K163" s="251"/>
    </row>
    <row r="164" spans="2:11" s="1" customFormat="1" ht="7.5" customHeight="1">
      <c r="B164" s="233"/>
      <c r="C164" s="234"/>
      <c r="D164" s="234"/>
      <c r="E164" s="234"/>
      <c r="F164" s="234"/>
      <c r="G164" s="234"/>
      <c r="H164" s="234"/>
      <c r="I164" s="234"/>
      <c r="J164" s="234"/>
      <c r="K164" s="235"/>
    </row>
    <row r="165" spans="2:11" s="1" customFormat="1" ht="45" customHeight="1">
      <c r="B165" s="236"/>
      <c r="C165" s="371" t="s">
        <v>473</v>
      </c>
      <c r="D165" s="371"/>
      <c r="E165" s="371"/>
      <c r="F165" s="371"/>
      <c r="G165" s="371"/>
      <c r="H165" s="371"/>
      <c r="I165" s="371"/>
      <c r="J165" s="371"/>
      <c r="K165" s="237"/>
    </row>
    <row r="166" spans="2:11" s="1" customFormat="1" ht="17.25" customHeight="1">
      <c r="B166" s="236"/>
      <c r="C166" s="257" t="s">
        <v>401</v>
      </c>
      <c r="D166" s="257"/>
      <c r="E166" s="257"/>
      <c r="F166" s="257" t="s">
        <v>402</v>
      </c>
      <c r="G166" s="299"/>
      <c r="H166" s="300" t="s">
        <v>52</v>
      </c>
      <c r="I166" s="300" t="s">
        <v>55</v>
      </c>
      <c r="J166" s="257" t="s">
        <v>403</v>
      </c>
      <c r="K166" s="237"/>
    </row>
    <row r="167" spans="2:11" s="1" customFormat="1" ht="17.25" customHeight="1">
      <c r="B167" s="238"/>
      <c r="C167" s="259" t="s">
        <v>404</v>
      </c>
      <c r="D167" s="259"/>
      <c r="E167" s="259"/>
      <c r="F167" s="260" t="s">
        <v>405</v>
      </c>
      <c r="G167" s="301"/>
      <c r="H167" s="302"/>
      <c r="I167" s="302"/>
      <c r="J167" s="259" t="s">
        <v>406</v>
      </c>
      <c r="K167" s="239"/>
    </row>
    <row r="168" spans="2:11" s="1" customFormat="1" ht="5.25" customHeight="1">
      <c r="B168" s="267"/>
      <c r="C168" s="262"/>
      <c r="D168" s="262"/>
      <c r="E168" s="262"/>
      <c r="F168" s="262"/>
      <c r="G168" s="263"/>
      <c r="H168" s="262"/>
      <c r="I168" s="262"/>
      <c r="J168" s="262"/>
      <c r="K168" s="290"/>
    </row>
    <row r="169" spans="2:11" s="1" customFormat="1" ht="15" customHeight="1">
      <c r="B169" s="267"/>
      <c r="C169" s="244" t="s">
        <v>410</v>
      </c>
      <c r="D169" s="244"/>
      <c r="E169" s="244"/>
      <c r="F169" s="265" t="s">
        <v>407</v>
      </c>
      <c r="G169" s="244"/>
      <c r="H169" s="244" t="s">
        <v>447</v>
      </c>
      <c r="I169" s="244" t="s">
        <v>409</v>
      </c>
      <c r="J169" s="244">
        <v>120</v>
      </c>
      <c r="K169" s="290"/>
    </row>
    <row r="170" spans="2:11" s="1" customFormat="1" ht="15" customHeight="1">
      <c r="B170" s="267"/>
      <c r="C170" s="244" t="s">
        <v>456</v>
      </c>
      <c r="D170" s="244"/>
      <c r="E170" s="244"/>
      <c r="F170" s="265" t="s">
        <v>407</v>
      </c>
      <c r="G170" s="244"/>
      <c r="H170" s="244" t="s">
        <v>457</v>
      </c>
      <c r="I170" s="244" t="s">
        <v>409</v>
      </c>
      <c r="J170" s="244" t="s">
        <v>458</v>
      </c>
      <c r="K170" s="290"/>
    </row>
    <row r="171" spans="2:11" s="1" customFormat="1" ht="15" customHeight="1">
      <c r="B171" s="267"/>
      <c r="C171" s="244" t="s">
        <v>355</v>
      </c>
      <c r="D171" s="244"/>
      <c r="E171" s="244"/>
      <c r="F171" s="265" t="s">
        <v>407</v>
      </c>
      <c r="G171" s="244"/>
      <c r="H171" s="244" t="s">
        <v>474</v>
      </c>
      <c r="I171" s="244" t="s">
        <v>409</v>
      </c>
      <c r="J171" s="244" t="s">
        <v>458</v>
      </c>
      <c r="K171" s="290"/>
    </row>
    <row r="172" spans="2:11" s="1" customFormat="1" ht="15" customHeight="1">
      <c r="B172" s="267"/>
      <c r="C172" s="244" t="s">
        <v>412</v>
      </c>
      <c r="D172" s="244"/>
      <c r="E172" s="244"/>
      <c r="F172" s="265" t="s">
        <v>413</v>
      </c>
      <c r="G172" s="244"/>
      <c r="H172" s="244" t="s">
        <v>474</v>
      </c>
      <c r="I172" s="244" t="s">
        <v>409</v>
      </c>
      <c r="J172" s="244">
        <v>50</v>
      </c>
      <c r="K172" s="290"/>
    </row>
    <row r="173" spans="2:11" s="1" customFormat="1" ht="15" customHeight="1">
      <c r="B173" s="267"/>
      <c r="C173" s="244" t="s">
        <v>415</v>
      </c>
      <c r="D173" s="244"/>
      <c r="E173" s="244"/>
      <c r="F173" s="265" t="s">
        <v>407</v>
      </c>
      <c r="G173" s="244"/>
      <c r="H173" s="244" t="s">
        <v>474</v>
      </c>
      <c r="I173" s="244" t="s">
        <v>417</v>
      </c>
      <c r="J173" s="244"/>
      <c r="K173" s="290"/>
    </row>
    <row r="174" spans="2:11" s="1" customFormat="1" ht="15" customHeight="1">
      <c r="B174" s="267"/>
      <c r="C174" s="244" t="s">
        <v>426</v>
      </c>
      <c r="D174" s="244"/>
      <c r="E174" s="244"/>
      <c r="F174" s="265" t="s">
        <v>413</v>
      </c>
      <c r="G174" s="244"/>
      <c r="H174" s="244" t="s">
        <v>474</v>
      </c>
      <c r="I174" s="244" t="s">
        <v>409</v>
      </c>
      <c r="J174" s="244">
        <v>50</v>
      </c>
      <c r="K174" s="290"/>
    </row>
    <row r="175" spans="2:11" s="1" customFormat="1" ht="15" customHeight="1">
      <c r="B175" s="267"/>
      <c r="C175" s="244" t="s">
        <v>434</v>
      </c>
      <c r="D175" s="244"/>
      <c r="E175" s="244"/>
      <c r="F175" s="265" t="s">
        <v>413</v>
      </c>
      <c r="G175" s="244"/>
      <c r="H175" s="244" t="s">
        <v>474</v>
      </c>
      <c r="I175" s="244" t="s">
        <v>409</v>
      </c>
      <c r="J175" s="244">
        <v>50</v>
      </c>
      <c r="K175" s="290"/>
    </row>
    <row r="176" spans="2:11" s="1" customFormat="1" ht="15" customHeight="1">
      <c r="B176" s="267"/>
      <c r="C176" s="244" t="s">
        <v>432</v>
      </c>
      <c r="D176" s="244"/>
      <c r="E176" s="244"/>
      <c r="F176" s="265" t="s">
        <v>413</v>
      </c>
      <c r="G176" s="244"/>
      <c r="H176" s="244" t="s">
        <v>474</v>
      </c>
      <c r="I176" s="244" t="s">
        <v>409</v>
      </c>
      <c r="J176" s="244">
        <v>50</v>
      </c>
      <c r="K176" s="290"/>
    </row>
    <row r="177" spans="2:11" s="1" customFormat="1" ht="15" customHeight="1">
      <c r="B177" s="267"/>
      <c r="C177" s="244" t="s">
        <v>91</v>
      </c>
      <c r="D177" s="244"/>
      <c r="E177" s="244"/>
      <c r="F177" s="265" t="s">
        <v>407</v>
      </c>
      <c r="G177" s="244"/>
      <c r="H177" s="244" t="s">
        <v>475</v>
      </c>
      <c r="I177" s="244" t="s">
        <v>476</v>
      </c>
      <c r="J177" s="244"/>
      <c r="K177" s="290"/>
    </row>
    <row r="178" spans="2:11" s="1" customFormat="1" ht="15" customHeight="1">
      <c r="B178" s="267"/>
      <c r="C178" s="244" t="s">
        <v>55</v>
      </c>
      <c r="D178" s="244"/>
      <c r="E178" s="244"/>
      <c r="F178" s="265" t="s">
        <v>407</v>
      </c>
      <c r="G178" s="244"/>
      <c r="H178" s="244" t="s">
        <v>477</v>
      </c>
      <c r="I178" s="244" t="s">
        <v>478</v>
      </c>
      <c r="J178" s="244">
        <v>1</v>
      </c>
      <c r="K178" s="290"/>
    </row>
    <row r="179" spans="2:11" s="1" customFormat="1" ht="15" customHeight="1">
      <c r="B179" s="267"/>
      <c r="C179" s="244" t="s">
        <v>51</v>
      </c>
      <c r="D179" s="244"/>
      <c r="E179" s="244"/>
      <c r="F179" s="265" t="s">
        <v>407</v>
      </c>
      <c r="G179" s="244"/>
      <c r="H179" s="244" t="s">
        <v>479</v>
      </c>
      <c r="I179" s="244" t="s">
        <v>409</v>
      </c>
      <c r="J179" s="244">
        <v>20</v>
      </c>
      <c r="K179" s="290"/>
    </row>
    <row r="180" spans="2:11" s="1" customFormat="1" ht="15" customHeight="1">
      <c r="B180" s="267"/>
      <c r="C180" s="244" t="s">
        <v>52</v>
      </c>
      <c r="D180" s="244"/>
      <c r="E180" s="244"/>
      <c r="F180" s="265" t="s">
        <v>407</v>
      </c>
      <c r="G180" s="244"/>
      <c r="H180" s="244" t="s">
        <v>480</v>
      </c>
      <c r="I180" s="244" t="s">
        <v>409</v>
      </c>
      <c r="J180" s="244">
        <v>255</v>
      </c>
      <c r="K180" s="290"/>
    </row>
    <row r="181" spans="2:11" s="1" customFormat="1" ht="15" customHeight="1">
      <c r="B181" s="267"/>
      <c r="C181" s="244" t="s">
        <v>92</v>
      </c>
      <c r="D181" s="244"/>
      <c r="E181" s="244"/>
      <c r="F181" s="265" t="s">
        <v>407</v>
      </c>
      <c r="G181" s="244"/>
      <c r="H181" s="244" t="s">
        <v>371</v>
      </c>
      <c r="I181" s="244" t="s">
        <v>409</v>
      </c>
      <c r="J181" s="244">
        <v>10</v>
      </c>
      <c r="K181" s="290"/>
    </row>
    <row r="182" spans="2:11" s="1" customFormat="1" ht="15" customHeight="1">
      <c r="B182" s="267"/>
      <c r="C182" s="244" t="s">
        <v>93</v>
      </c>
      <c r="D182" s="244"/>
      <c r="E182" s="244"/>
      <c r="F182" s="265" t="s">
        <v>407</v>
      </c>
      <c r="G182" s="244"/>
      <c r="H182" s="244" t="s">
        <v>481</v>
      </c>
      <c r="I182" s="244" t="s">
        <v>442</v>
      </c>
      <c r="J182" s="244"/>
      <c r="K182" s="290"/>
    </row>
    <row r="183" spans="2:11" s="1" customFormat="1" ht="15" customHeight="1">
      <c r="B183" s="267"/>
      <c r="C183" s="244" t="s">
        <v>482</v>
      </c>
      <c r="D183" s="244"/>
      <c r="E183" s="244"/>
      <c r="F183" s="265" t="s">
        <v>407</v>
      </c>
      <c r="G183" s="244"/>
      <c r="H183" s="244" t="s">
        <v>483</v>
      </c>
      <c r="I183" s="244" t="s">
        <v>442</v>
      </c>
      <c r="J183" s="244"/>
      <c r="K183" s="290"/>
    </row>
    <row r="184" spans="2:11" s="1" customFormat="1" ht="15" customHeight="1">
      <c r="B184" s="267"/>
      <c r="C184" s="244" t="s">
        <v>471</v>
      </c>
      <c r="D184" s="244"/>
      <c r="E184" s="244"/>
      <c r="F184" s="265" t="s">
        <v>407</v>
      </c>
      <c r="G184" s="244"/>
      <c r="H184" s="244" t="s">
        <v>484</v>
      </c>
      <c r="I184" s="244" t="s">
        <v>442</v>
      </c>
      <c r="J184" s="244"/>
      <c r="K184" s="290"/>
    </row>
    <row r="185" spans="2:11" s="1" customFormat="1" ht="15" customHeight="1">
      <c r="B185" s="267"/>
      <c r="C185" s="244" t="s">
        <v>95</v>
      </c>
      <c r="D185" s="244"/>
      <c r="E185" s="244"/>
      <c r="F185" s="265" t="s">
        <v>413</v>
      </c>
      <c r="G185" s="244"/>
      <c r="H185" s="244" t="s">
        <v>485</v>
      </c>
      <c r="I185" s="244" t="s">
        <v>409</v>
      </c>
      <c r="J185" s="244">
        <v>50</v>
      </c>
      <c r="K185" s="290"/>
    </row>
    <row r="186" spans="2:11" s="1" customFormat="1" ht="15" customHeight="1">
      <c r="B186" s="267"/>
      <c r="C186" s="244" t="s">
        <v>486</v>
      </c>
      <c r="D186" s="244"/>
      <c r="E186" s="244"/>
      <c r="F186" s="265" t="s">
        <v>413</v>
      </c>
      <c r="G186" s="244"/>
      <c r="H186" s="244" t="s">
        <v>487</v>
      </c>
      <c r="I186" s="244" t="s">
        <v>488</v>
      </c>
      <c r="J186" s="244"/>
      <c r="K186" s="290"/>
    </row>
    <row r="187" spans="2:11" s="1" customFormat="1" ht="15" customHeight="1">
      <c r="B187" s="267"/>
      <c r="C187" s="244" t="s">
        <v>489</v>
      </c>
      <c r="D187" s="244"/>
      <c r="E187" s="244"/>
      <c r="F187" s="265" t="s">
        <v>413</v>
      </c>
      <c r="G187" s="244"/>
      <c r="H187" s="244" t="s">
        <v>490</v>
      </c>
      <c r="I187" s="244" t="s">
        <v>488</v>
      </c>
      <c r="J187" s="244"/>
      <c r="K187" s="290"/>
    </row>
    <row r="188" spans="2:11" s="1" customFormat="1" ht="15" customHeight="1">
      <c r="B188" s="267"/>
      <c r="C188" s="244" t="s">
        <v>491</v>
      </c>
      <c r="D188" s="244"/>
      <c r="E188" s="244"/>
      <c r="F188" s="265" t="s">
        <v>413</v>
      </c>
      <c r="G188" s="244"/>
      <c r="H188" s="244" t="s">
        <v>492</v>
      </c>
      <c r="I188" s="244" t="s">
        <v>488</v>
      </c>
      <c r="J188" s="244"/>
      <c r="K188" s="290"/>
    </row>
    <row r="189" spans="2:11" s="1" customFormat="1" ht="15" customHeight="1">
      <c r="B189" s="267"/>
      <c r="C189" s="303" t="s">
        <v>493</v>
      </c>
      <c r="D189" s="244"/>
      <c r="E189" s="244"/>
      <c r="F189" s="265" t="s">
        <v>413</v>
      </c>
      <c r="G189" s="244"/>
      <c r="H189" s="244" t="s">
        <v>494</v>
      </c>
      <c r="I189" s="244" t="s">
        <v>495</v>
      </c>
      <c r="J189" s="304" t="s">
        <v>496</v>
      </c>
      <c r="K189" s="290"/>
    </row>
    <row r="190" spans="2:11" s="16" customFormat="1" ht="15" customHeight="1">
      <c r="B190" s="305"/>
      <c r="C190" s="306" t="s">
        <v>497</v>
      </c>
      <c r="D190" s="307"/>
      <c r="E190" s="307"/>
      <c r="F190" s="308" t="s">
        <v>413</v>
      </c>
      <c r="G190" s="307"/>
      <c r="H190" s="307" t="s">
        <v>498</v>
      </c>
      <c r="I190" s="307" t="s">
        <v>495</v>
      </c>
      <c r="J190" s="309" t="s">
        <v>496</v>
      </c>
      <c r="K190" s="310"/>
    </row>
    <row r="191" spans="2:11" s="1" customFormat="1" ht="15" customHeight="1">
      <c r="B191" s="267"/>
      <c r="C191" s="303" t="s">
        <v>40</v>
      </c>
      <c r="D191" s="244"/>
      <c r="E191" s="244"/>
      <c r="F191" s="265" t="s">
        <v>407</v>
      </c>
      <c r="G191" s="244"/>
      <c r="H191" s="241" t="s">
        <v>499</v>
      </c>
      <c r="I191" s="244" t="s">
        <v>500</v>
      </c>
      <c r="J191" s="244"/>
      <c r="K191" s="290"/>
    </row>
    <row r="192" spans="2:11" s="1" customFormat="1" ht="15" customHeight="1">
      <c r="B192" s="267"/>
      <c r="C192" s="303" t="s">
        <v>501</v>
      </c>
      <c r="D192" s="244"/>
      <c r="E192" s="244"/>
      <c r="F192" s="265" t="s">
        <v>407</v>
      </c>
      <c r="G192" s="244"/>
      <c r="H192" s="244" t="s">
        <v>502</v>
      </c>
      <c r="I192" s="244" t="s">
        <v>442</v>
      </c>
      <c r="J192" s="244"/>
      <c r="K192" s="290"/>
    </row>
    <row r="193" spans="2:11" s="1" customFormat="1" ht="15" customHeight="1">
      <c r="B193" s="267"/>
      <c r="C193" s="303" t="s">
        <v>503</v>
      </c>
      <c r="D193" s="244"/>
      <c r="E193" s="244"/>
      <c r="F193" s="265" t="s">
        <v>407</v>
      </c>
      <c r="G193" s="244"/>
      <c r="H193" s="244" t="s">
        <v>504</v>
      </c>
      <c r="I193" s="244" t="s">
        <v>442</v>
      </c>
      <c r="J193" s="244"/>
      <c r="K193" s="290"/>
    </row>
    <row r="194" spans="2:11" s="1" customFormat="1" ht="15" customHeight="1">
      <c r="B194" s="267"/>
      <c r="C194" s="303" t="s">
        <v>505</v>
      </c>
      <c r="D194" s="244"/>
      <c r="E194" s="244"/>
      <c r="F194" s="265" t="s">
        <v>413</v>
      </c>
      <c r="G194" s="244"/>
      <c r="H194" s="244" t="s">
        <v>506</v>
      </c>
      <c r="I194" s="244" t="s">
        <v>442</v>
      </c>
      <c r="J194" s="244"/>
      <c r="K194" s="290"/>
    </row>
    <row r="195" spans="2:11" s="1" customFormat="1" ht="15" customHeight="1">
      <c r="B195" s="296"/>
      <c r="C195" s="311"/>
      <c r="D195" s="276"/>
      <c r="E195" s="276"/>
      <c r="F195" s="276"/>
      <c r="G195" s="276"/>
      <c r="H195" s="276"/>
      <c r="I195" s="276"/>
      <c r="J195" s="276"/>
      <c r="K195" s="297"/>
    </row>
    <row r="196" spans="2:11" s="1" customFormat="1" ht="18.75" customHeight="1">
      <c r="B196" s="278"/>
      <c r="C196" s="288"/>
      <c r="D196" s="288"/>
      <c r="E196" s="288"/>
      <c r="F196" s="298"/>
      <c r="G196" s="288"/>
      <c r="H196" s="288"/>
      <c r="I196" s="288"/>
      <c r="J196" s="288"/>
      <c r="K196" s="278"/>
    </row>
    <row r="197" spans="2:11" s="1" customFormat="1" ht="18.75" customHeight="1">
      <c r="B197" s="278"/>
      <c r="C197" s="288"/>
      <c r="D197" s="288"/>
      <c r="E197" s="288"/>
      <c r="F197" s="298"/>
      <c r="G197" s="288"/>
      <c r="H197" s="288"/>
      <c r="I197" s="288"/>
      <c r="J197" s="288"/>
      <c r="K197" s="278"/>
    </row>
    <row r="198" spans="2:11" s="1" customFormat="1" ht="18.75" customHeight="1">
      <c r="B198" s="251"/>
      <c r="C198" s="251"/>
      <c r="D198" s="251"/>
      <c r="E198" s="251"/>
      <c r="F198" s="251"/>
      <c r="G198" s="251"/>
      <c r="H198" s="251"/>
      <c r="I198" s="251"/>
      <c r="J198" s="251"/>
      <c r="K198" s="251"/>
    </row>
    <row r="199" spans="2:11" s="1" customFormat="1" ht="13.5">
      <c r="B199" s="233"/>
      <c r="C199" s="234"/>
      <c r="D199" s="234"/>
      <c r="E199" s="234"/>
      <c r="F199" s="234"/>
      <c r="G199" s="234"/>
      <c r="H199" s="234"/>
      <c r="I199" s="234"/>
      <c r="J199" s="234"/>
      <c r="K199" s="235"/>
    </row>
    <row r="200" spans="2:11" s="1" customFormat="1" ht="21">
      <c r="B200" s="236"/>
      <c r="C200" s="371" t="s">
        <v>507</v>
      </c>
      <c r="D200" s="371"/>
      <c r="E200" s="371"/>
      <c r="F200" s="371"/>
      <c r="G200" s="371"/>
      <c r="H200" s="371"/>
      <c r="I200" s="371"/>
      <c r="J200" s="371"/>
      <c r="K200" s="237"/>
    </row>
    <row r="201" spans="2:11" s="1" customFormat="1" ht="25.5" customHeight="1">
      <c r="B201" s="236"/>
      <c r="C201" s="312" t="s">
        <v>508</v>
      </c>
      <c r="D201" s="312"/>
      <c r="E201" s="312"/>
      <c r="F201" s="312" t="s">
        <v>509</v>
      </c>
      <c r="G201" s="313"/>
      <c r="H201" s="372" t="s">
        <v>510</v>
      </c>
      <c r="I201" s="372"/>
      <c r="J201" s="372"/>
      <c r="K201" s="237"/>
    </row>
    <row r="202" spans="2:11" s="1" customFormat="1" ht="5.25" customHeight="1">
      <c r="B202" s="267"/>
      <c r="C202" s="262"/>
      <c r="D202" s="262"/>
      <c r="E202" s="262"/>
      <c r="F202" s="262"/>
      <c r="G202" s="288"/>
      <c r="H202" s="262"/>
      <c r="I202" s="262"/>
      <c r="J202" s="262"/>
      <c r="K202" s="290"/>
    </row>
    <row r="203" spans="2:11" s="1" customFormat="1" ht="15" customHeight="1">
      <c r="B203" s="267"/>
      <c r="C203" s="244" t="s">
        <v>500</v>
      </c>
      <c r="D203" s="244"/>
      <c r="E203" s="244"/>
      <c r="F203" s="265" t="s">
        <v>41</v>
      </c>
      <c r="G203" s="244"/>
      <c r="H203" s="370" t="s">
        <v>511</v>
      </c>
      <c r="I203" s="370"/>
      <c r="J203" s="370"/>
      <c r="K203" s="290"/>
    </row>
    <row r="204" spans="2:11" s="1" customFormat="1" ht="15" customHeight="1">
      <c r="B204" s="267"/>
      <c r="C204" s="244"/>
      <c r="D204" s="244"/>
      <c r="E204" s="244"/>
      <c r="F204" s="265" t="s">
        <v>42</v>
      </c>
      <c r="G204" s="244"/>
      <c r="H204" s="370" t="s">
        <v>512</v>
      </c>
      <c r="I204" s="370"/>
      <c r="J204" s="370"/>
      <c r="K204" s="290"/>
    </row>
    <row r="205" spans="2:11" s="1" customFormat="1" ht="15" customHeight="1">
      <c r="B205" s="267"/>
      <c r="C205" s="244"/>
      <c r="D205" s="244"/>
      <c r="E205" s="244"/>
      <c r="F205" s="265" t="s">
        <v>45</v>
      </c>
      <c r="G205" s="244"/>
      <c r="H205" s="370" t="s">
        <v>513</v>
      </c>
      <c r="I205" s="370"/>
      <c r="J205" s="370"/>
      <c r="K205" s="290"/>
    </row>
    <row r="206" spans="2:11" s="1" customFormat="1" ht="15" customHeight="1">
      <c r="B206" s="267"/>
      <c r="C206" s="244"/>
      <c r="D206" s="244"/>
      <c r="E206" s="244"/>
      <c r="F206" s="265" t="s">
        <v>43</v>
      </c>
      <c r="G206" s="244"/>
      <c r="H206" s="370" t="s">
        <v>514</v>
      </c>
      <c r="I206" s="370"/>
      <c r="J206" s="370"/>
      <c r="K206" s="290"/>
    </row>
    <row r="207" spans="2:11" s="1" customFormat="1" ht="15" customHeight="1">
      <c r="B207" s="267"/>
      <c r="C207" s="244"/>
      <c r="D207" s="244"/>
      <c r="E207" s="244"/>
      <c r="F207" s="265" t="s">
        <v>44</v>
      </c>
      <c r="G207" s="244"/>
      <c r="H207" s="370" t="s">
        <v>515</v>
      </c>
      <c r="I207" s="370"/>
      <c r="J207" s="370"/>
      <c r="K207" s="290"/>
    </row>
    <row r="208" spans="2:11" s="1" customFormat="1" ht="15" customHeight="1">
      <c r="B208" s="267"/>
      <c r="C208" s="244"/>
      <c r="D208" s="244"/>
      <c r="E208" s="244"/>
      <c r="F208" s="265"/>
      <c r="G208" s="244"/>
      <c r="H208" s="244"/>
      <c r="I208" s="244"/>
      <c r="J208" s="244"/>
      <c r="K208" s="290"/>
    </row>
    <row r="209" spans="2:11" s="1" customFormat="1" ht="15" customHeight="1">
      <c r="B209" s="267"/>
      <c r="C209" s="244" t="s">
        <v>454</v>
      </c>
      <c r="D209" s="244"/>
      <c r="E209" s="244"/>
      <c r="F209" s="265" t="s">
        <v>74</v>
      </c>
      <c r="G209" s="244"/>
      <c r="H209" s="370" t="s">
        <v>516</v>
      </c>
      <c r="I209" s="370"/>
      <c r="J209" s="370"/>
      <c r="K209" s="290"/>
    </row>
    <row r="210" spans="2:11" s="1" customFormat="1" ht="15" customHeight="1">
      <c r="B210" s="267"/>
      <c r="C210" s="244"/>
      <c r="D210" s="244"/>
      <c r="E210" s="244"/>
      <c r="F210" s="265" t="s">
        <v>349</v>
      </c>
      <c r="G210" s="244"/>
      <c r="H210" s="370" t="s">
        <v>350</v>
      </c>
      <c r="I210" s="370"/>
      <c r="J210" s="370"/>
      <c r="K210" s="290"/>
    </row>
    <row r="211" spans="2:11" s="1" customFormat="1" ht="15" customHeight="1">
      <c r="B211" s="267"/>
      <c r="C211" s="244"/>
      <c r="D211" s="244"/>
      <c r="E211" s="244"/>
      <c r="F211" s="265" t="s">
        <v>347</v>
      </c>
      <c r="G211" s="244"/>
      <c r="H211" s="370" t="s">
        <v>517</v>
      </c>
      <c r="I211" s="370"/>
      <c r="J211" s="370"/>
      <c r="K211" s="290"/>
    </row>
    <row r="212" spans="2:11" s="1" customFormat="1" ht="15" customHeight="1">
      <c r="B212" s="314"/>
      <c r="C212" s="244"/>
      <c r="D212" s="244"/>
      <c r="E212" s="244"/>
      <c r="F212" s="265" t="s">
        <v>351</v>
      </c>
      <c r="G212" s="303"/>
      <c r="H212" s="369" t="s">
        <v>352</v>
      </c>
      <c r="I212" s="369"/>
      <c r="J212" s="369"/>
      <c r="K212" s="315"/>
    </row>
    <row r="213" spans="2:11" s="1" customFormat="1" ht="15" customHeight="1">
      <c r="B213" s="314"/>
      <c r="C213" s="244"/>
      <c r="D213" s="244"/>
      <c r="E213" s="244"/>
      <c r="F213" s="265" t="s">
        <v>353</v>
      </c>
      <c r="G213" s="303"/>
      <c r="H213" s="369" t="s">
        <v>518</v>
      </c>
      <c r="I213" s="369"/>
      <c r="J213" s="369"/>
      <c r="K213" s="315"/>
    </row>
    <row r="214" spans="2:11" s="1" customFormat="1" ht="15" customHeight="1">
      <c r="B214" s="314"/>
      <c r="C214" s="244"/>
      <c r="D214" s="244"/>
      <c r="E214" s="244"/>
      <c r="F214" s="265"/>
      <c r="G214" s="303"/>
      <c r="H214" s="294"/>
      <c r="I214" s="294"/>
      <c r="J214" s="294"/>
      <c r="K214" s="315"/>
    </row>
    <row r="215" spans="2:11" s="1" customFormat="1" ht="15" customHeight="1">
      <c r="B215" s="314"/>
      <c r="C215" s="244" t="s">
        <v>478</v>
      </c>
      <c r="D215" s="244"/>
      <c r="E215" s="244"/>
      <c r="F215" s="265">
        <v>1</v>
      </c>
      <c r="G215" s="303"/>
      <c r="H215" s="369" t="s">
        <v>519</v>
      </c>
      <c r="I215" s="369"/>
      <c r="J215" s="369"/>
      <c r="K215" s="315"/>
    </row>
    <row r="216" spans="2:11" s="1" customFormat="1" ht="15" customHeight="1">
      <c r="B216" s="314"/>
      <c r="C216" s="244"/>
      <c r="D216" s="244"/>
      <c r="E216" s="244"/>
      <c r="F216" s="265">
        <v>2</v>
      </c>
      <c r="G216" s="303"/>
      <c r="H216" s="369" t="s">
        <v>520</v>
      </c>
      <c r="I216" s="369"/>
      <c r="J216" s="369"/>
      <c r="K216" s="315"/>
    </row>
    <row r="217" spans="2:11" s="1" customFormat="1" ht="15" customHeight="1">
      <c r="B217" s="314"/>
      <c r="C217" s="244"/>
      <c r="D217" s="244"/>
      <c r="E217" s="244"/>
      <c r="F217" s="265">
        <v>3</v>
      </c>
      <c r="G217" s="303"/>
      <c r="H217" s="369" t="s">
        <v>521</v>
      </c>
      <c r="I217" s="369"/>
      <c r="J217" s="369"/>
      <c r="K217" s="315"/>
    </row>
    <row r="218" spans="2:11" s="1" customFormat="1" ht="15" customHeight="1">
      <c r="B218" s="314"/>
      <c r="C218" s="244"/>
      <c r="D218" s="244"/>
      <c r="E218" s="244"/>
      <c r="F218" s="265">
        <v>4</v>
      </c>
      <c r="G218" s="303"/>
      <c r="H218" s="369" t="s">
        <v>522</v>
      </c>
      <c r="I218" s="369"/>
      <c r="J218" s="369"/>
      <c r="K218" s="315"/>
    </row>
    <row r="219" spans="2:11" s="1" customFormat="1" ht="12.75" customHeight="1">
      <c r="B219" s="316"/>
      <c r="C219" s="317"/>
      <c r="D219" s="317"/>
      <c r="E219" s="317"/>
      <c r="F219" s="317"/>
      <c r="G219" s="317"/>
      <c r="H219" s="317"/>
      <c r="I219" s="317"/>
      <c r="J219" s="317"/>
      <c r="K219" s="318"/>
    </row>
  </sheetData>
  <sheetProtection formatCells="0" formatColumns="0" formatRows="0" insertColumns="0" insertRows="0" insertHyperlinks="0" deleteColumns="0" deleteRows="0" sort="0" autoFilter="0" pivotTables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0:J210"/>
    <mergeCell ref="H217:J217"/>
    <mergeCell ref="H218:J218"/>
    <mergeCell ref="H216:J216"/>
    <mergeCell ref="H213:J213"/>
    <mergeCell ref="H212:J212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9</vt:i4>
      </vt:variant>
    </vt:vector>
  </HeadingPairs>
  <TitlesOfParts>
    <vt:vector size="14" baseType="lpstr">
      <vt:lpstr>Rekapitulace stavby</vt:lpstr>
      <vt:lpstr>2-2024 - Údržba HOZ Dobruška</vt:lpstr>
      <vt:lpstr>SO 1 - 110_96 Dobruška OI</vt:lpstr>
      <vt:lpstr>SO 2 - 110_340 Voděrady</vt:lpstr>
      <vt:lpstr>Pokyny pro vyplnění</vt:lpstr>
      <vt:lpstr>'2-2024 - Údržba HOZ Dobruška'!Názvy_tisku</vt:lpstr>
      <vt:lpstr>'Rekapitulace stavby'!Názvy_tisku</vt:lpstr>
      <vt:lpstr>'SO 1 - 110_96 Dobruška OI'!Názvy_tisku</vt:lpstr>
      <vt:lpstr>'SO 2 - 110_340 Voděrady'!Názvy_tisku</vt:lpstr>
      <vt:lpstr>'2-2024 - Údržba HOZ Dobruška'!Oblast_tisku</vt:lpstr>
      <vt:lpstr>'Pokyny pro vyplnění'!Oblast_tisku</vt:lpstr>
      <vt:lpstr>'Rekapitulace stavby'!Oblast_tisku</vt:lpstr>
      <vt:lpstr>'SO 1 - 110_96 Dobruška OI'!Oblast_tisku</vt:lpstr>
      <vt:lpstr>'SO 2 - 110_340 Voděrady'!Oblast_tisku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Doleček Ivo Ing.</dc:creator>
  <cp:lastModifiedBy>Novotná Blanka</cp:lastModifiedBy>
  <dcterms:created xsi:type="dcterms:W3CDTF">2024-08-07T14:11:39Z</dcterms:created>
  <dcterms:modified xsi:type="dcterms:W3CDTF">2024-08-08T10:10:40Z</dcterms:modified>
</cp:coreProperties>
</file>