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01 - Cesta HC4" sheetId="2" r:id="rId2"/>
    <sheet name="SO-01-1 - Propustek HC4" sheetId="3" r:id="rId3"/>
    <sheet name="VON - Vedlejší a ostatní ..." sheetId="4" r:id="rId4"/>
    <sheet name="Pokyny pro vyplnění" sheetId="5" r:id="rId5"/>
  </sheets>
  <definedNames>
    <definedName name="_xlnm._FilterDatabase" localSheetId="1" hidden="1">'SO-01 - Cesta HC4'!$C$84:$K$208</definedName>
    <definedName name="_xlnm._FilterDatabase" localSheetId="2" hidden="1">'SO-01-1 - Propustek HC4'!$C$86:$K$199</definedName>
    <definedName name="_xlnm._FilterDatabase" localSheetId="3" hidden="1">'VON - Vedlejší a ostatní ...'!$C$81:$K$118</definedName>
    <definedName name="_xlnm.Print_Titles" localSheetId="0">'Rekapitulace stavby'!$52:$52</definedName>
    <definedName name="_xlnm.Print_Titles" localSheetId="1">'SO-01 - Cesta HC4'!$84:$84</definedName>
    <definedName name="_xlnm.Print_Titles" localSheetId="2">'SO-01-1 - Propustek HC4'!$86:$86</definedName>
    <definedName name="_xlnm.Print_Titles" localSheetId="3">'VON - Vedlejší a ostatní ...'!$81:$81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1">'SO-01 - Cesta HC4'!$C$4:$J$39,'SO-01 - Cesta HC4'!$C$45:$J$66,'SO-01 - Cesta HC4'!$C$72:$K$208</definedName>
    <definedName name="_xlnm.Print_Area" localSheetId="2">'SO-01-1 - Propustek HC4'!$C$4:$J$39,'SO-01-1 - Propustek HC4'!$C$45:$J$68,'SO-01-1 - Propustek HC4'!$C$74:$K$199</definedName>
    <definedName name="_xlnm.Print_Area" localSheetId="3">'VON - Vedlejší a ostatní ...'!$C$4:$J$39,'VON - Vedlejší a ostatní ...'!$C$45:$J$63,'VON - Vedlejší a ostatní ...'!$C$69:$K$118</definedName>
  </definedNames>
  <calcPr calcId="125725"/>
</workbook>
</file>

<file path=xl/calcChain.xml><?xml version="1.0" encoding="utf-8"?>
<calcChain xmlns="http://schemas.openxmlformats.org/spreadsheetml/2006/main">
  <c r="J37" i="4"/>
  <c r="J36"/>
  <c r="AY57" i="1"/>
  <c r="J35" i="4"/>
  <c r="AX57" i="1"/>
  <c r="BI116" i="4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55" s="1"/>
  <c r="J23"/>
  <c r="J18"/>
  <c r="E18"/>
  <c r="F79" s="1"/>
  <c r="J17"/>
  <c r="J12"/>
  <c r="J52"/>
  <c r="E7"/>
  <c r="E48" s="1"/>
  <c r="J37" i="3"/>
  <c r="J36"/>
  <c r="AY56" i="1" s="1"/>
  <c r="J35" i="3"/>
  <c r="AX56" i="1"/>
  <c r="BI197" i="3"/>
  <c r="BH197"/>
  <c r="BG197"/>
  <c r="BF197"/>
  <c r="T197"/>
  <c r="T196" s="1"/>
  <c r="R197"/>
  <c r="R196"/>
  <c r="P197"/>
  <c r="P196" s="1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T178"/>
  <c r="R179"/>
  <c r="R178"/>
  <c r="P179"/>
  <c r="P178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0"/>
  <c r="BH90"/>
  <c r="BG90"/>
  <c r="BF90"/>
  <c r="T90"/>
  <c r="R90"/>
  <c r="P90"/>
  <c r="J83"/>
  <c r="F83"/>
  <c r="F81"/>
  <c r="E79"/>
  <c r="J54"/>
  <c r="F54"/>
  <c r="F52"/>
  <c r="E50"/>
  <c r="J24"/>
  <c r="E24"/>
  <c r="J84" s="1"/>
  <c r="J23"/>
  <c r="J18"/>
  <c r="E18"/>
  <c r="F55" s="1"/>
  <c r="J17"/>
  <c r="J12"/>
  <c r="J52"/>
  <c r="E7"/>
  <c r="E77"/>
  <c r="J37" i="2"/>
  <c r="J36"/>
  <c r="AY55" i="1" s="1"/>
  <c r="J35" i="2"/>
  <c r="AX55" i="1" s="1"/>
  <c r="BI206" i="2"/>
  <c r="BH206"/>
  <c r="BG206"/>
  <c r="BF206"/>
  <c r="T206"/>
  <c r="T205" s="1"/>
  <c r="R206"/>
  <c r="R205" s="1"/>
  <c r="P206"/>
  <c r="P205" s="1"/>
  <c r="BI201"/>
  <c r="BH201"/>
  <c r="BG201"/>
  <c r="BF201"/>
  <c r="T201"/>
  <c r="T200" s="1"/>
  <c r="R201"/>
  <c r="R200" s="1"/>
  <c r="P201"/>
  <c r="P200" s="1"/>
  <c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55" s="1"/>
  <c r="J23"/>
  <c r="J18"/>
  <c r="E18"/>
  <c r="F82" s="1"/>
  <c r="J17"/>
  <c r="J12"/>
  <c r="J79"/>
  <c r="E7"/>
  <c r="E75"/>
  <c r="L50" i="1"/>
  <c r="AM50"/>
  <c r="AM49"/>
  <c r="L49"/>
  <c r="AM47"/>
  <c r="L47"/>
  <c r="L45"/>
  <c r="L44"/>
  <c r="BK88" i="4"/>
  <c r="BK206" i="2"/>
  <c r="BK164"/>
  <c r="BK132"/>
  <c r="BK116"/>
  <c r="BK88"/>
  <c r="J179"/>
  <c r="J141"/>
  <c r="J108"/>
  <c r="J190"/>
  <c r="BK145"/>
  <c r="J112"/>
  <c r="BK184"/>
  <c r="J155"/>
  <c r="J120"/>
  <c r="BK197" i="3"/>
  <c r="BK179"/>
  <c r="J147"/>
  <c r="J197"/>
  <c r="BK165"/>
  <c r="J139"/>
  <c r="BK120"/>
  <c r="J100"/>
  <c r="BK161"/>
  <c r="J124"/>
  <c r="J179"/>
  <c r="BK124"/>
  <c r="BK108"/>
  <c r="BK107" i="4"/>
  <c r="BK95"/>
  <c r="BK85"/>
  <c r="BK175" i="2"/>
  <c r="BK141"/>
  <c r="BK127"/>
  <c r="BK108"/>
  <c r="J196"/>
  <c r="J164"/>
  <c r="J145"/>
  <c r="BK92"/>
  <c r="BK184" i="3"/>
  <c r="J152"/>
  <c r="J116"/>
  <c r="BK170"/>
  <c r="J156"/>
  <c r="J108"/>
  <c r="J88" i="2"/>
  <c r="J175"/>
  <c r="J116"/>
  <c r="J201"/>
  <c r="J169"/>
  <c r="J136"/>
  <c r="BK96"/>
  <c r="BK188" i="3"/>
  <c r="J92" i="2"/>
  <c r="BK201"/>
  <c r="J150"/>
  <c r="BK123"/>
  <c r="AS54" i="1"/>
  <c r="J170" i="3"/>
  <c r="BK129"/>
  <c r="J90"/>
  <c r="BK147"/>
  <c r="J112"/>
  <c r="BK96"/>
  <c r="J110" i="4"/>
  <c r="J91"/>
  <c r="J107"/>
  <c r="BK113"/>
  <c r="J95"/>
  <c r="BK196" i="2"/>
  <c r="J123"/>
  <c r="J96"/>
  <c r="BK190"/>
  <c r="J159"/>
  <c r="J132"/>
  <c r="BK104"/>
  <c r="J206"/>
  <c r="BK159"/>
  <c r="J127"/>
  <c r="BK100"/>
  <c r="BK179"/>
  <c r="BK150"/>
  <c r="J104"/>
  <c r="BK192" i="3"/>
  <c r="BK175"/>
  <c r="BK134"/>
  <c r="J175"/>
  <c r="BK143"/>
  <c r="J129"/>
  <c r="J96"/>
  <c r="J143"/>
  <c r="J188"/>
  <c r="J165"/>
  <c r="J120"/>
  <c r="J104"/>
  <c r="J113" i="4"/>
  <c r="BK101"/>
  <c r="J104"/>
  <c r="J101"/>
  <c r="BK98"/>
  <c r="BK91"/>
  <c r="J88"/>
  <c r="J85"/>
  <c r="J184" i="2"/>
  <c r="BK136"/>
  <c r="BK120"/>
  <c r="J100"/>
  <c r="BK169"/>
  <c r="BK155"/>
  <c r="BK112"/>
  <c r="BK156" i="3"/>
  <c r="J192"/>
  <c r="J161"/>
  <c r="J134"/>
  <c r="BK112"/>
  <c r="BK90"/>
  <c r="BK152"/>
  <c r="BK104"/>
  <c r="J184"/>
  <c r="BK139"/>
  <c r="BK116"/>
  <c r="BK100"/>
  <c r="BK104" i="4"/>
  <c r="J98"/>
  <c r="BK116"/>
  <c r="J116"/>
  <c r="BK110"/>
  <c r="T87" i="2" l="1"/>
  <c r="P140"/>
  <c r="BK149"/>
  <c r="J149" s="1"/>
  <c r="J63" s="1"/>
  <c r="P89" i="3"/>
  <c r="R128"/>
  <c r="P146"/>
  <c r="BK169"/>
  <c r="J169" s="1"/>
  <c r="J64" s="1"/>
  <c r="BK183"/>
  <c r="J183"/>
  <c r="J66" s="1"/>
  <c r="BK94" i="4"/>
  <c r="J94" s="1"/>
  <c r="J62" s="1"/>
  <c r="R87" i="2"/>
  <c r="T140"/>
  <c r="R149"/>
  <c r="R89" i="3"/>
  <c r="BK128"/>
  <c r="J128" s="1"/>
  <c r="J62" s="1"/>
  <c r="R146"/>
  <c r="T169"/>
  <c r="T183"/>
  <c r="P84" i="4"/>
  <c r="P94"/>
  <c r="P87" i="2"/>
  <c r="BK140"/>
  <c r="J140" s="1"/>
  <c r="J62" s="1"/>
  <c r="P149"/>
  <c r="T89" i="3"/>
  <c r="T128"/>
  <c r="BK146"/>
  <c r="J146" s="1"/>
  <c r="J63" s="1"/>
  <c r="P169"/>
  <c r="R183"/>
  <c r="BK84" i="4"/>
  <c r="J84" s="1"/>
  <c r="J61" s="1"/>
  <c r="R84"/>
  <c r="R94"/>
  <c r="BK87" i="2"/>
  <c r="J87" s="1"/>
  <c r="J61" s="1"/>
  <c r="R140"/>
  <c r="T149"/>
  <c r="BK89" i="3"/>
  <c r="J89"/>
  <c r="J61" s="1"/>
  <c r="P128"/>
  <c r="T146"/>
  <c r="R169"/>
  <c r="P183"/>
  <c r="T84" i="4"/>
  <c r="T94"/>
  <c r="BK178" i="3"/>
  <c r="J178" s="1"/>
  <c r="J65" s="1"/>
  <c r="BK200" i="2"/>
  <c r="J200"/>
  <c r="J64" s="1"/>
  <c r="BK205"/>
  <c r="J205" s="1"/>
  <c r="J65" s="1"/>
  <c r="BK196" i="3"/>
  <c r="J196"/>
  <c r="J67" s="1"/>
  <c r="J79" i="4"/>
  <c r="BE88"/>
  <c r="BE107"/>
  <c r="F55"/>
  <c r="J76"/>
  <c r="BE101"/>
  <c r="BE104"/>
  <c r="BE110"/>
  <c r="E72"/>
  <c r="BE91"/>
  <c r="BE95"/>
  <c r="BE98"/>
  <c r="BE85"/>
  <c r="BE113"/>
  <c r="BE116"/>
  <c r="J55" i="3"/>
  <c r="J81"/>
  <c r="F84"/>
  <c r="BE129"/>
  <c r="BE134"/>
  <c r="BE139"/>
  <c r="BE147"/>
  <c r="BE152"/>
  <c r="BE156"/>
  <c r="BE170"/>
  <c r="BE96"/>
  <c r="BE112"/>
  <c r="BE120"/>
  <c r="BE143"/>
  <c r="BE165"/>
  <c r="BE175"/>
  <c r="BE179"/>
  <c r="BE184"/>
  <c r="BE188"/>
  <c r="E48"/>
  <c r="BE104"/>
  <c r="BE124"/>
  <c r="BE90"/>
  <c r="BE100"/>
  <c r="BE108"/>
  <c r="BE116"/>
  <c r="BE161"/>
  <c r="BE192"/>
  <c r="BE197"/>
  <c r="J52" i="2"/>
  <c r="F55"/>
  <c r="BE100"/>
  <c r="BE104"/>
  <c r="BE108"/>
  <c r="BE123"/>
  <c r="BE127"/>
  <c r="BE141"/>
  <c r="BE159"/>
  <c r="E48"/>
  <c r="J82"/>
  <c r="BE88"/>
  <c r="BE92"/>
  <c r="BE116"/>
  <c r="BE132"/>
  <c r="BE136"/>
  <c r="BE164"/>
  <c r="BE175"/>
  <c r="BE190"/>
  <c r="BE96"/>
  <c r="BE120"/>
  <c r="BE179"/>
  <c r="BE184"/>
  <c r="BE201"/>
  <c r="BE206"/>
  <c r="BE112"/>
  <c r="BE145"/>
  <c r="BE150"/>
  <c r="BE155"/>
  <c r="BE169"/>
  <c r="BE196"/>
  <c r="F37"/>
  <c r="BD55" i="1"/>
  <c r="F34" i="2"/>
  <c r="BA55" i="1" s="1"/>
  <c r="J34" i="3"/>
  <c r="AW56" i="1"/>
  <c r="J34" i="2"/>
  <c r="AW55" i="1" s="1"/>
  <c r="F37" i="3"/>
  <c r="BD56" i="1"/>
  <c r="F34" i="4"/>
  <c r="BA57" i="1" s="1"/>
  <c r="F34" i="3"/>
  <c r="BA56" i="1"/>
  <c r="F36" i="4"/>
  <c r="BC57" i="1" s="1"/>
  <c r="F35" i="2"/>
  <c r="BB55" i="1"/>
  <c r="F37" i="4"/>
  <c r="BD57" i="1" s="1"/>
  <c r="F36" i="3"/>
  <c r="BC56" i="1"/>
  <c r="F35" i="4"/>
  <c r="BB57" i="1" s="1"/>
  <c r="F35" i="3"/>
  <c r="BB56" i="1"/>
  <c r="F36" i="2"/>
  <c r="BC55" i="1" s="1"/>
  <c r="J34" i="4"/>
  <c r="AW57" i="1"/>
  <c r="P86" i="2" l="1"/>
  <c r="P85" s="1"/>
  <c r="AU55" i="1" s="1"/>
  <c r="T83" i="4"/>
  <c r="T82"/>
  <c r="R88" i="3"/>
  <c r="R87" s="1"/>
  <c r="R83" i="4"/>
  <c r="R82"/>
  <c r="R86" i="2"/>
  <c r="R85" s="1"/>
  <c r="P88" i="3"/>
  <c r="P87"/>
  <c r="AU56" i="1" s="1"/>
  <c r="T88" i="3"/>
  <c r="T87" s="1"/>
  <c r="P83" i="4"/>
  <c r="P82" s="1"/>
  <c r="AU57" i="1" s="1"/>
  <c r="T86" i="2"/>
  <c r="T85"/>
  <c r="BK88" i="3"/>
  <c r="J88" s="1"/>
  <c r="J60" s="1"/>
  <c r="BK86" i="2"/>
  <c r="BK85" s="1"/>
  <c r="J85" s="1"/>
  <c r="J30" s="1"/>
  <c r="AG55" i="1" s="1"/>
  <c r="BK83" i="4"/>
  <c r="J83"/>
  <c r="J60" s="1"/>
  <c r="J33"/>
  <c r="AV57" i="1" s="1"/>
  <c r="AT57" s="1"/>
  <c r="F33" i="4"/>
  <c r="AZ57" i="1" s="1"/>
  <c r="BA54"/>
  <c r="W30" s="1"/>
  <c r="BC54"/>
  <c r="W32"/>
  <c r="J33" i="2"/>
  <c r="AV55" i="1" s="1"/>
  <c r="AT55" s="1"/>
  <c r="BD54"/>
  <c r="W33" s="1"/>
  <c r="F33" i="3"/>
  <c r="AZ56" i="1"/>
  <c r="BB54"/>
  <c r="AX54" s="1"/>
  <c r="F33" i="2"/>
  <c r="AZ55" i="1"/>
  <c r="J33" i="3"/>
  <c r="AV56" i="1" s="1"/>
  <c r="AT56" s="1"/>
  <c r="AN55" l="1"/>
  <c r="BK82" i="4"/>
  <c r="J82"/>
  <c r="J59" s="1"/>
  <c r="J59" i="2"/>
  <c r="J86"/>
  <c r="J60"/>
  <c r="BK87" i="3"/>
  <c r="J87"/>
  <c r="J59" s="1"/>
  <c r="J39" i="2"/>
  <c r="AZ54" i="1"/>
  <c r="W29"/>
  <c r="AY54"/>
  <c r="AW54"/>
  <c r="AK30" s="1"/>
  <c r="W31"/>
  <c r="AU54"/>
  <c r="J30" i="4" l="1"/>
  <c r="AG57" i="1" s="1"/>
  <c r="AG54" s="1"/>
  <c r="AK26" s="1"/>
  <c r="AK35" s="1"/>
  <c r="J30" i="3"/>
  <c r="AG56" i="1"/>
  <c r="AV54"/>
  <c r="AK29"/>
  <c r="J39" i="3" l="1"/>
  <c r="AN56" i="1"/>
  <c r="J39" i="4"/>
  <c r="AN57" i="1"/>
  <c r="AT54"/>
  <c r="AN54" l="1"/>
</calcChain>
</file>

<file path=xl/sharedStrings.xml><?xml version="1.0" encoding="utf-8"?>
<sst xmlns="http://schemas.openxmlformats.org/spreadsheetml/2006/main" count="3046" uniqueCount="682">
  <si>
    <t>Export Komplet</t>
  </si>
  <si>
    <t>VZ</t>
  </si>
  <si>
    <t>2.0</t>
  </si>
  <si>
    <t>ZAMOK</t>
  </si>
  <si>
    <t>False</t>
  </si>
  <si>
    <t>{a1d3ba5a-8636-4cea-9134-f5dbe54c758b}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</si>
  <si>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</si>
  <si>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</si>
  <si>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</si>
  <si>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</si>
  <si>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</si>
  <si>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</si>
  <si>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</si>
  <si>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</si>
  <si>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VOD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</si>
  <si>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</si>
  <si>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</si>
  <si>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polních cest včetně doprovodné zeleně v k.ú. Stratov a k.ú. Sibřina, Polní cesta HC4 k.ú. Stratov</t>
  </si>
  <si>
    <t>KSO:</t>
  </si>
  <si>
    <t/>
  </si>
  <si>
    <t>CC-CZ:</t>
  </si>
  <si>
    <t>Místo:</t>
  </si>
  <si>
    <t xml:space="preserve"> </t>
  </si>
  <si>
    <t>Datum:</t>
  </si>
  <si>
    <t>7. 11. 2023</t>
  </si>
  <si>
    <t>Zadavatel:</t>
  </si>
  <si>
    <t>IČ:</t>
  </si>
  <si>
    <t>ČR-SPÚ, Pobočka Nymburk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</si>
  <si>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</si>
  <si>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</si>
  <si>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</si>
  <si>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</si>
  <si>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</si>
  <si>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</si>
  <si>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</si>
  <si>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</si>
  <si>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</si>
  <si>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</si>
  <si>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</si>
  <si>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</si>
  <si>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</si>
  <si>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</si>
  <si>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</si>
  <si>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</si>
  <si>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</si>
  <si>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</si>
  <si>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</si>
  <si>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</si>
  <si>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</si>
  <si>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</si>
  <si>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</si>
  <si>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</si>
  <si>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</si>
  <si>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</si>
  <si>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</si>
  <si>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</si>
  <si>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</si>
  <si>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</si>
  <si>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</si>
  <si>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</si>
  <si>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</si>
  <si>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</si>
  <si>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</si>
  <si>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</si>
  <si>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</si>
  <si>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</si>
  <si>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</si>
  <si>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</si>
  <si>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</si>
  <si>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</si>
  <si>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</si>
  <si>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</si>
  <si>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</si>
  <si>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</si>
  <si>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</si>
  <si>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</si>
  <si>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</si>
  <si>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Cesta HC4</t>
  </si>
  <si>
    <t>STA</t>
  </si>
  <si>
    <t>1</t>
  </si>
  <si>
    <t>{94217e79-4690-44d0-b83c-46db13ab5610}</t>
  </si>
  <si>
    <t>822 29</t>
  </si>
  <si>
    <t>2</t>
  </si>
  <si>
    <t>SO-01-1</t>
  </si>
  <si>
    <t>Propustek HC4</t>
  </si>
  <si>
    <t>{7d2796b3-5947-432b-8ae1-c56cc336643b}</t>
  </si>
  <si>
    <t>832 34</t>
  </si>
  <si>
    <t>VON</t>
  </si>
  <si>
    <t>Vedlejší a ostatní náklady</t>
  </si>
  <si>
    <t>{2841e245-796e-49eb-a40e-717c72e629e6}</t>
  </si>
  <si>
    <t>KRYCÍ LIST SOUPISU PRACÍ</t>
  </si>
  <si>
    <t>Objekt:</t>
  </si>
  <si>
    <t>SO-01 - Cesta HC4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</si>
  <si>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</si>
  <si>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</si>
  <si>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</si>
  <si>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</si>
  <si>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</si>
  <si>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</si>
  <si>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</si>
  <si>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</si>
  <si>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</si>
  <si>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</si>
  <si>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</si>
  <si>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</si>
  <si>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</si>
  <si>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</si>
  <si>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</si>
  <si>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</si>
  <si>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</si>
  <si>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</si>
  <si>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</si>
  <si>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</si>
  <si>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</si>
  <si>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</si>
  <si>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</si>
  <si>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</si>
  <si>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</si>
  <si>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</si>
  <si>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</si>
  <si>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</si>
  <si>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</si>
  <si>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</si>
  <si>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</si>
  <si>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CS ÚRS 2023 02</t>
  </si>
  <si>
    <t>4</t>
  </si>
  <si>
    <t>-1889773231</t>
  </si>
  <si>
    <t>PP</t>
  </si>
  <si>
    <t>Sejmutí ornice strojně při souvislé ploše přes 500 m2, tl. vrstvy do 200 mm</t>
  </si>
  <si>
    <t>Online PSC</t>
  </si>
  <si>
    <t>https://podminky.urs.cz/item/CS_URS_2023_02/121151123</t>
  </si>
  <si>
    <t>VV</t>
  </si>
  <si>
    <t>"nevhodné zeminy - viz. Tabulka kubatur D.2.5." 430,7/0,2</t>
  </si>
  <si>
    <t>122252205</t>
  </si>
  <si>
    <t>Odkopávky a prokopávky nezapažené pro silnice a dálnice v hornině třídy těžitelnosti I objem do 1000 m3 strojně</t>
  </si>
  <si>
    <t>m3</t>
  </si>
  <si>
    <t>-1672715060</t>
  </si>
  <si>
    <t>Odkopávky a prokopávky nezapažené pro silnice a dálnice strojně v hornině třídy těžitelnosti I přes 500 do 1 000 m3</t>
  </si>
  <si>
    <t>https://podminky.urs.cz/item/CS_URS_2023_02/122252205</t>
  </si>
  <si>
    <t>"výkop - viz. Tabulka kubatur D.2.5." 545,0</t>
  </si>
  <si>
    <t>3</t>
  </si>
  <si>
    <t>132251102</t>
  </si>
  <si>
    <t>Hloubení rýh nezapažených š do 800 mm v hornině třídy těžitelnosti I skupiny 3 objem do 50 m3 strojně</t>
  </si>
  <si>
    <t>-10634795</t>
  </si>
  <si>
    <t>Hloubení nezapažených rýh šířky do 800 mm strojně s urovnáním dna do předepsaného profilu a spádu v hornině třídy těžitelnosti I skupiny 3 přes 20 do 50 m3</t>
  </si>
  <si>
    <t>https://podminky.urs.cz/item/CS_URS_2023_02/132251102</t>
  </si>
  <si>
    <t>"drenáž - viz. Podrobná situace C.3. + Vzorový př. řez D.2.3. " 350,0*0,43*0,25</t>
  </si>
  <si>
    <t>132251251</t>
  </si>
  <si>
    <t>Hloubení rýh nezapažených š do 2000 mm v hornině třídy těžitelnosti I skupiny 3 objem do 20 m3 strojně</t>
  </si>
  <si>
    <t>-1720144877</t>
  </si>
  <si>
    <t>Hloubení nezapažených rýh šířky přes 800 do 2 000 mm strojně s urovnáním dna do předepsaného profilu a spádu v hornině třídy těžitelnosti I skupiny 3 do 20 m3</t>
  </si>
  <si>
    <t>https://podminky.urs.cz/item/CS_URS_2023_02/132251251</t>
  </si>
  <si>
    <t>"zasakovací jímky - viz. Podrobná situace C.3." 2*10,0*1,0*1,0</t>
  </si>
  <si>
    <t>5</t>
  </si>
  <si>
    <t>162751117</t>
  </si>
  <si>
    <t>Vodorovné přemístění přes 9 000 do 10000 m výkopku/sypaniny z horniny třídy těžitelnosti I skupiny 1 až 3</t>
  </si>
  <si>
    <t>919081934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</si>
  <si>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</si>
  <si>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</si>
  <si>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"přebytečná zemina" 545,0+37,6+20,0</t>
  </si>
  <si>
    <t>6</t>
  </si>
  <si>
    <t>171201221</t>
  </si>
  <si>
    <t>Poplatek za uložení na skládce (skládkovné) zeminy a kamení kód odpadu 17 05 04</t>
  </si>
  <si>
    <t>t</t>
  </si>
  <si>
    <t>1136729803</t>
  </si>
  <si>
    <t>Poplatek za uložení stavebního odpadu na skládce (skládkovné) zeminy a kamení zatříděného do Katalogu odpadů pod kódem 17 05 04</t>
  </si>
  <si>
    <t>https://podminky.urs.cz/item/CS_URS_2023_02/171201221</t>
  </si>
  <si>
    <t>"přebytečná zemina" 602,6*1,8</t>
  </si>
  <si>
    <t>7</t>
  </si>
  <si>
    <t>171251201</t>
  </si>
  <si>
    <t>Uložení sypaniny na skládky nebo meziskládky</t>
  </si>
  <si>
    <t>1336329994</t>
  </si>
  <si>
    <t>Uložení sypaniny na skládky nebo meziskládky bez hutnění s upravením uložené sypaniny do předepsaného tvaru</t>
  </si>
  <si>
    <t>https://podminky.urs.cz/item/CS_URS_2023_02/171251201</t>
  </si>
  <si>
    <t>"přebytečná zemina" 602,6</t>
  </si>
  <si>
    <t>8</t>
  </si>
  <si>
    <t>174151101</t>
  </si>
  <si>
    <t>Zásyp jam, šachet rýh nebo kolem objektů sypaninou se zhutněním</t>
  </si>
  <si>
    <t>-661583078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</si>
  <si>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</si>
  <si>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</si>
  <si>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"zasakovací jímky - viz. Podrobná situace C.3. (kamenivo)" 2*10,0*1,0*1,0</t>
  </si>
  <si>
    <t>9</t>
  </si>
  <si>
    <t>M</t>
  </si>
  <si>
    <t>58344003</t>
  </si>
  <si>
    <t>kamenivo drcené hrubé frakce 63/125</t>
  </si>
  <si>
    <t>-1593133159</t>
  </si>
  <si>
    <t>20,0*1,7*1,05</t>
  </si>
  <si>
    <t>10</t>
  </si>
  <si>
    <t>181351113</t>
  </si>
  <si>
    <t>Rozprostření ornice tl vrstvy do 200 mm pl přes 500 m2 v rovině nebo ve svahu do 1:5 strojně</t>
  </si>
  <si>
    <t>726672893</t>
  </si>
  <si>
    <t>Rozprostření a urovnání ornice v rovině nebo ve svahu sklonu do 1:5 strojně při souvislé ploše přes 500 m2, tl. vrstvy do 200 mm</t>
  </si>
  <si>
    <t>https://podminky.urs.cz/item/CS_URS_2023_02/181351113</t>
  </si>
  <si>
    <t>"přebytečná ornice" 2153,5*0,2/0,1</t>
  </si>
  <si>
    <t>11</t>
  </si>
  <si>
    <t>181951112</t>
  </si>
  <si>
    <t>Úprava pláně v hornině třídy těžitelnosti I skupiny 1 až 3 se zhutněním strojně</t>
  </si>
  <si>
    <t>-1713480357</t>
  </si>
  <si>
    <t>Úprava pláně vyrovnáním výškových rozdílů strojně v hornině třídy těžitelnosti I, skupiny 1 až 3 se zhutněním</t>
  </si>
  <si>
    <t>https://podminky.urs.cz/item/CS_URS_2023_02/181951112</t>
  </si>
  <si>
    <t>"viz. Tabulka kubatur D.2.5." 2132,0</t>
  </si>
  <si>
    <t>"rozšíření na ZÚ + KÚ - viz. Podrobná situace C.3." 60,3+44,6</t>
  </si>
  <si>
    <t>12</t>
  </si>
  <si>
    <t>182151111</t>
  </si>
  <si>
    <t>Svahování v zářezech v hornině třídy těžitelnosti I skupiny 1 až 3 strojně</t>
  </si>
  <si>
    <t>615169855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</si>
  <si>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</si>
  <si>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https://podminky.urs.cz/item/CS_URS_2023_02/182151111</t>
  </si>
  <si>
    <t>"viz. Tabulka kubatur D.2.5." 71,0</t>
  </si>
  <si>
    <t>13</t>
  </si>
  <si>
    <t>182251101</t>
  </si>
  <si>
    <t>Svahování násypů strojně</t>
  </si>
  <si>
    <t>-922126979</t>
  </si>
  <si>
    <t>Svahování trvalých svahů do projektovaných profilů strojně s potřebným přemístěním výkopku při svahování násypů v jakékoliv hornině</t>
  </si>
  <si>
    <t>https://podminky.urs.cz/item/CS_URS_2023_02/182251101</t>
  </si>
  <si>
    <t>"viz. Tabulka kubatur D.2.5." 38,0</t>
  </si>
  <si>
    <t>Zakládání</t>
  </si>
  <si>
    <t>14</t>
  </si>
  <si>
    <t>211531111</t>
  </si>
  <si>
    <t>Výplň odvodňovacích žeber nebo trativodů kamenivem hrubým drceným frakce 16 až 63 mm</t>
  </si>
  <si>
    <t>1289900828</t>
  </si>
  <si>
    <t>Výplň kamenivem do rýh odvodňovacích žeber nebo trativodů bez zhutnění, s úpravou povrchu výplně kamenivem hrubým drceným frakce 16 až 63 mm</t>
  </si>
  <si>
    <t>https://podminky.urs.cz/item/CS_URS_2023_02/211531111</t>
  </si>
  <si>
    <t>"drenáž - viz. Podrobná situace C.3. + Vzorový př. řez D.2.3." 350,0*0,43*0,25</t>
  </si>
  <si>
    <t>212755216</t>
  </si>
  <si>
    <t>Trativody z drenážních trubek plastových flexibilních D 160 mm bez lože</t>
  </si>
  <si>
    <t>m</t>
  </si>
  <si>
    <t>1854141955</t>
  </si>
  <si>
    <t>Trativody bez lože z drenážních trubek plastových flexibilních D 160 mm</t>
  </si>
  <si>
    <t>https://podminky.urs.cz/item/CS_URS_2023_02/212755216</t>
  </si>
  <si>
    <t>"drenáž - viz. Podrobná situace C.3. + Vzorový př. řez D.2.3." 350,0</t>
  </si>
  <si>
    <t>Komunikace pozemní</t>
  </si>
  <si>
    <t>16</t>
  </si>
  <si>
    <t>561041121</t>
  </si>
  <si>
    <t>Zřízení podkladu ze zeminy upravené vápnem, cementem, směsnými pojivy tl přes 250 do 300 mm pl přes 1000 do 5000 m2</t>
  </si>
  <si>
    <t>-1264835372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</si>
  <si>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250 do 300 mm</t>
  </si>
  <si>
    <t>https://podminky.urs.cz/item/CS_URS_2023_02/561041121</t>
  </si>
  <si>
    <t>"viz. Vzorový př. řez D.2.3. (=ÚP)" 2132,0</t>
  </si>
  <si>
    <t>17</t>
  </si>
  <si>
    <t>58530170</t>
  </si>
  <si>
    <t>vápno nehašené CL 90-Q pro úpravu zemin standardní</t>
  </si>
  <si>
    <t>-331531662</t>
  </si>
  <si>
    <t>P</t>
  </si>
  <si>
    <t>Poznámka k položce:_x000D_
123,75 kg/m3</t>
  </si>
  <si>
    <t>"7 % = 37,13 kg/m2" 2236,9*37,13*0,001</t>
  </si>
  <si>
    <t>18</t>
  </si>
  <si>
    <t>564752111</t>
  </si>
  <si>
    <t>Podklad z vibrovaného štěrku VŠ tl 150 mm</t>
  </si>
  <si>
    <t>-1409164512</t>
  </si>
  <si>
    <t>Podklad nebo kryt z vibrovaného štěrku VŠ s rozprostřením, vlhčením a zhutněním, po zhutnění tl. 150 mm</t>
  </si>
  <si>
    <t>https://podminky.urs.cz/item/CS_URS_2023_02/564752111</t>
  </si>
  <si>
    <t>19</t>
  </si>
  <si>
    <t>564861111</t>
  </si>
  <si>
    <t>Podklad ze štěrkodrtě ŠD plochy přes 100 m2 tl 200 mm</t>
  </si>
  <si>
    <t>531918775</t>
  </si>
  <si>
    <t>Podklad ze štěrkodrti ŠD s rozprostřením a zhutněním plochy přes 100 m2, po zhutnění tl. 200 mm</t>
  </si>
  <si>
    <t>https://podminky.urs.cz/item/CS_URS_2023_02/564861111</t>
  </si>
  <si>
    <t>20</t>
  </si>
  <si>
    <t>565145121</t>
  </si>
  <si>
    <t>Asfaltový beton vrstva podkladní ACP 16 (obalované kamenivo OKS) tl 60 mm š přes 3 m</t>
  </si>
  <si>
    <t>2014390856</t>
  </si>
  <si>
    <t>Asfaltový beton vrstva podkladní ACP 16 (obalované kamenivo střednězrnné - OKS) s rozprostřením a zhutněním v pruhu šířky přes 3 m, po zhutnění tl. 60 mm</t>
  </si>
  <si>
    <t>https://podminky.urs.cz/item/CS_URS_2023_02/565145121</t>
  </si>
  <si>
    <t>Poznámka k položce:_x000D_
ACP 16+</t>
  </si>
  <si>
    <t>"viz. Vzorový př. řez D.2.3." 350,0*5,0</t>
  </si>
  <si>
    <t>569931132</t>
  </si>
  <si>
    <t>Zpevnění krajnic asfaltovým recyklátem tl 100 mm</t>
  </si>
  <si>
    <t>993918657</t>
  </si>
  <si>
    <t>Zpevnění krajnic nebo komunikací pro pěší s rozprostřením a zhutněním, po zhutnění asfaltovým recyklátem tl. 100 mm</t>
  </si>
  <si>
    <t>https://podminky.urs.cz/item/CS_URS_2023_02/569931132</t>
  </si>
  <si>
    <t>"viz. Vzorový př. řez D.2.3." 350,0*0,5*2</t>
  </si>
  <si>
    <t>22</t>
  </si>
  <si>
    <t>573211112</t>
  </si>
  <si>
    <t>Postřik živičný spojovací z asfaltu v množství 0,70 kg/m2</t>
  </si>
  <si>
    <t>-519576262</t>
  </si>
  <si>
    <t>Postřik spojovací PS bez posypu kamenivem z asfaltu silničního, v množství 0,70 kg/m2</t>
  </si>
  <si>
    <t>https://podminky.urs.cz/item/CS_URS_2023_02/573211112</t>
  </si>
  <si>
    <t>23</t>
  </si>
  <si>
    <t>573231112</t>
  </si>
  <si>
    <t>Postřik živičný spojovací ze silniční emulze v množství 0,80 kg/m2</t>
  </si>
  <si>
    <t>-383883646</t>
  </si>
  <si>
    <t>Postřik spojovací PS bez posypu kamenivem ze silniční emulze, v množství 0,80 kg/m2</t>
  </si>
  <si>
    <t>https://podminky.urs.cz/item/CS_URS_2023_02/573231112</t>
  </si>
  <si>
    <t>Poznámka k položce:_x000D_
- kationaktivní asfaltová emulze</t>
  </si>
  <si>
    <t>24</t>
  </si>
  <si>
    <t>577134221</t>
  </si>
  <si>
    <t>Asfaltový beton vrstva obrusná ACO 11 (ABS) tř. II tl 40 mm š přes 3 m z nemodifikovaného asfaltu</t>
  </si>
  <si>
    <t>1957964165</t>
  </si>
  <si>
    <t>Asfaltový beton vrstva obrusná ACO 11 (ABS) s rozprostřením a se zhutněním z nemodifikovaného asfaltu v pruhu šířky přes 3 m tř. II, po zhutnění tl. 40 mm</t>
  </si>
  <si>
    <t>https://podminky.urs.cz/item/CS_URS_2023_02/577134221</t>
  </si>
  <si>
    <t>Poznámka k položce:_x000D_
ACO 11+</t>
  </si>
  <si>
    <t>25</t>
  </si>
  <si>
    <t>599142111</t>
  </si>
  <si>
    <t>Úprava zálivky dilatačních nebo pracovních spár v cementobetonovém krytu hl do 40 mm š přes 20 do 40 mm</t>
  </si>
  <si>
    <t>-86852657</t>
  </si>
  <si>
    <t>Úprava zálivky dilatačních nebo pracovních spár v cementobetonovém krytu, hloubky do 40 mm, šířky přes 20 do 40 mm</t>
  </si>
  <si>
    <t>https://podminky.urs.cz/item/CS_URS_2023_02/599142111</t>
  </si>
  <si>
    <t>"ZÚ+KÚ" 24,5+22,1</t>
  </si>
  <si>
    <t>Ostatní konstrukce a práce, bourání</t>
  </si>
  <si>
    <t>26</t>
  </si>
  <si>
    <t>919735111</t>
  </si>
  <si>
    <t>Řezání stávajícího živičného krytu hl do 50 mm</t>
  </si>
  <si>
    <t>-1680242722</t>
  </si>
  <si>
    <t>Řezání stávajícího živičného krytu nebo podkladu hloubky do 50 mm</t>
  </si>
  <si>
    <t>https://podminky.urs.cz/item/CS_URS_2023_02/919735111</t>
  </si>
  <si>
    <t>998</t>
  </si>
  <si>
    <t>Přesun hmot</t>
  </si>
  <si>
    <t>27</t>
  </si>
  <si>
    <t>998225111</t>
  </si>
  <si>
    <t>Přesun hmot pro pozemní komunikace s krytem z kamene, monolitickým betonovým nebo živičným</t>
  </si>
  <si>
    <t>1586619950</t>
  </si>
  <si>
    <t>Přesun hmot pro komunikace s krytem z kameniva, monolitickým betonovým nebo živičným dopravní vzdálenost do 200 m jakékoliv délky objektu</t>
  </si>
  <si>
    <t>https://podminky.urs.cz/item/CS_URS_2023_02/998225111</t>
  </si>
  <si>
    <t>SO-01-1 - Propustek HC4</t>
  </si>
  <si>
    <t xml:space="preserve">    4 - Vodorovné konstrukce</t>
  </si>
  <si>
    <t xml:space="preserve">    8 - Trubní vedení</t>
  </si>
  <si>
    <t xml:space="preserve">    997 - Přesun sutě</t>
  </si>
  <si>
    <t>131251103</t>
  </si>
  <si>
    <t>Hloubení jam nezapažených v hornině třídy těžitelnosti I skupiny 3 objem do 100 m3 strojně</t>
  </si>
  <si>
    <t>-693066461</t>
  </si>
  <si>
    <t>Hloubení nezapažených jam a zářezů strojně s urovnáním dna do předepsaného profilu a spádu v hornině třídy těžitelnosti I skupiny 3 přes 50 do 100 m3</t>
  </si>
  <si>
    <t>https://podminky.urs.cz/item/CS_URS_2023_02/131251103</t>
  </si>
  <si>
    <t>"předpolí propustku - viz. D.2.4." 2,0*(3,2+3,0)*0,6</t>
  </si>
  <si>
    <t>"šikmá čela - viz. D.2.4." (2,1*2,4+2,25*1,9)*0,35</t>
  </si>
  <si>
    <t>"trubka - viz. D.2.4." 19,8*2,35*1,0</t>
  </si>
  <si>
    <t>-557035695</t>
  </si>
  <si>
    <t>"práh pod šikmým čelem - viz. D.2.4. " 1,5*0,95*0,9*2</t>
  </si>
  <si>
    <t>1512929035</t>
  </si>
  <si>
    <t>"přebytečná zemina" 57,2+2,6-(0,8+33,2+7,4)</t>
  </si>
  <si>
    <t>167151101</t>
  </si>
  <si>
    <t>Nakládání výkopku z hornin třídy těžitelnosti I skupiny 1 až 3 do 100 m3</t>
  </si>
  <si>
    <t>-349396536</t>
  </si>
  <si>
    <t>Nakládání, skládání a překládání neulehlého výkopku nebo sypaniny strojně nakládání, množství do 100 m3, z horniny třídy těžitelnosti I, skupiny 1 až 3</t>
  </si>
  <si>
    <t>https://podminky.urs.cz/item/CS_URS_2023_02/167151101</t>
  </si>
  <si>
    <t>-345560493</t>
  </si>
  <si>
    <t>"přebytečná zemina" 18,4*1,8</t>
  </si>
  <si>
    <t>751313443</t>
  </si>
  <si>
    <t>"přebytečná zemina" 18,4</t>
  </si>
  <si>
    <t>26297680</t>
  </si>
  <si>
    <t>"práh pod šikmým čelem - viz. D.2.4. " 1,5*0,45*0,6*2</t>
  </si>
  <si>
    <t>175151101</t>
  </si>
  <si>
    <t>Obsypání potrubí strojně sypaninou bez prohození, uloženou do 3 m</t>
  </si>
  <si>
    <t>2021906689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</si>
  <si>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</si>
  <si>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https://podminky.urs.cz/item/CS_URS_2023_02/175151101</t>
  </si>
  <si>
    <t>"trubka - viz. D.2.4. (zemina)" 19,8*(2,45*0,8-3,14*0,3*0,3)</t>
  </si>
  <si>
    <t>-1441403092</t>
  </si>
  <si>
    <t>"trubka - viz. D.2.4." 21,0*1,6</t>
  </si>
  <si>
    <t>273313711</t>
  </si>
  <si>
    <t>Základové desky z betonu tř. C 20/25</t>
  </si>
  <si>
    <t>919727650</t>
  </si>
  <si>
    <t>Základy z betonu prostého desky z betonu kamenem neprokládaného tř. C 20/25</t>
  </si>
  <si>
    <t>https://podminky.urs.cz/item/CS_URS_2023_02/273313711</t>
  </si>
  <si>
    <t>Poznámka k položce:_x000D_
C 20/25 XC1, XA2</t>
  </si>
  <si>
    <t>"práh pod šikmým čelem - viz. D.2.4." 1,6*0,6*0,1*2</t>
  </si>
  <si>
    <t>274313911</t>
  </si>
  <si>
    <t>Základové pásy z betonu tř. C 30/37</t>
  </si>
  <si>
    <t>-149296940</t>
  </si>
  <si>
    <t>Základy z betonu prostého pasy betonu kamenem neprokládaného tř. C 30/37</t>
  </si>
  <si>
    <t>https://podminky.urs.cz/item/CS_URS_2023_02/274313911</t>
  </si>
  <si>
    <t>Poznámka k položce:_x000D_
C 30/37 XC4, XF1, XA2</t>
  </si>
  <si>
    <t>"práh pod šikmým čelem - viz. D.2.4." 1,5*0,5*0,8*2</t>
  </si>
  <si>
    <t>274351121</t>
  </si>
  <si>
    <t>Zřízení bednění základových pasů rovného</t>
  </si>
  <si>
    <t>1906528076</t>
  </si>
  <si>
    <t>Bednění základů pasů rovné zřízení</t>
  </si>
  <si>
    <t>https://podminky.urs.cz/item/CS_URS_2023_02/274351121</t>
  </si>
  <si>
    <t>"práh pod šikmým čelem - viz. D.2.4." (1,5+0,5)*2*0,8*2</t>
  </si>
  <si>
    <t>274351122</t>
  </si>
  <si>
    <t>Odstranění bednění základových pasů rovného</t>
  </si>
  <si>
    <t>219171067</t>
  </si>
  <si>
    <t>Bednění základů pasů rovné odstranění</t>
  </si>
  <si>
    <t>https://podminky.urs.cz/item/CS_URS_2023_02/274351122</t>
  </si>
  <si>
    <t>Vodorovné konstrukce</t>
  </si>
  <si>
    <t>451313521</t>
  </si>
  <si>
    <t>Podkladní vrstva z betonu prostého se zvýšenými nároky na prostředí pod dlažbu tl přes 100 do 150 mm</t>
  </si>
  <si>
    <t>-179776198</t>
  </si>
  <si>
    <t>Podkladní vrstva z betonu prostého pod dlažbu se zvýšenými nároky na prostředí tl. přes 100 do 150 mm</t>
  </si>
  <si>
    <t>https://podminky.urs.cz/item/CS_URS_2023_02/451313521</t>
  </si>
  <si>
    <t>"šikmá čela - viz. D.2.4." 2,1*2,4+2,25*1,9</t>
  </si>
  <si>
    <t>451595111</t>
  </si>
  <si>
    <t>Lože pod potrubí otevřený výkop z prohozeného výkopku</t>
  </si>
  <si>
    <t>226329715</t>
  </si>
  <si>
    <t>Lože pod potrubí, stoky a drobné objekty v otevřeném výkopu z prohozeného výkopku</t>
  </si>
  <si>
    <t>https://podminky.urs.cz/item/CS_URS_2023_02/451595111</t>
  </si>
  <si>
    <t>"trubka - viz. D.2.4." 21,0*1,75*0,2</t>
  </si>
  <si>
    <t>462511270</t>
  </si>
  <si>
    <t>Zához z lomového kamene bez proštěrkování z terénu hmotnost do 200 kg</t>
  </si>
  <si>
    <t>-753449355</t>
  </si>
  <si>
    <t>Zához z lomového kamene neupraveného záhozového bez proštěrkování z terénu, hmotnosti jednotlivých kamenů do 200 kg</t>
  </si>
  <si>
    <t>https://podminky.urs.cz/item/CS_URS_2023_02/462511270</t>
  </si>
  <si>
    <t>Poznámka k položce:_x000D_
- zrno 80 kg</t>
  </si>
  <si>
    <t>462519002</t>
  </si>
  <si>
    <t>Příplatek za urovnání ploch záhozu z lomového kamene hmotnost do 200 kg</t>
  </si>
  <si>
    <t>-1895181392</t>
  </si>
  <si>
    <t>Zához z lomového kamene neupraveného záhozového Příplatek k cenám za urovnání viditelných ploch záhozu z kamene, hmotnosti jednotlivých kamenů do 200 kg</t>
  </si>
  <si>
    <t>https://podminky.urs.cz/item/CS_URS_2023_02/462519002</t>
  </si>
  <si>
    <t>"předpolí propustku - viz. D.2.4." 2,0*(3,2+3,0)</t>
  </si>
  <si>
    <t>465513127</t>
  </si>
  <si>
    <t>Dlažba z lomového kamene na cementovou maltu s vyspárováním tl 200 mm</t>
  </si>
  <si>
    <t>1964332474</t>
  </si>
  <si>
    <t>Dlažba z lomového kamene lomařsky upraveného na cementovou maltu, s vyspárováním cementovou maltou, tl. kamene 200 mm</t>
  </si>
  <si>
    <t>https://podminky.urs.cz/item/CS_URS_2023_02/465513127</t>
  </si>
  <si>
    <t>Trubní vedení</t>
  </si>
  <si>
    <t>871440430</t>
  </si>
  <si>
    <t>Montáž kanalizačního potrubí korugovaného SN 16 z polypropylenu DN 600</t>
  </si>
  <si>
    <t>-365909549</t>
  </si>
  <si>
    <t>Montáž kanalizačního potrubí z plastů z polypropylenu PP korugovaného nebo žebrovaného SN 16 DN 600</t>
  </si>
  <si>
    <t>https://podminky.urs.cz/item/CS_URS_2023_02/871440430</t>
  </si>
  <si>
    <t>Poznámka k položce:_x000D_
V ceně je zahrnuta i úprava trub podle konkrétních podmínek stavby (seříznutí, zkosení).</t>
  </si>
  <si>
    <t>"propustek - viz. D.2.4." 22,0</t>
  </si>
  <si>
    <t>28617281</t>
  </si>
  <si>
    <t>trubka kanalizační PP korugovaná DN 600x6000mm SN16</t>
  </si>
  <si>
    <t>391729674</t>
  </si>
  <si>
    <t>22*1,015 'Přepočtené koeficientem množství</t>
  </si>
  <si>
    <t>938902112</t>
  </si>
  <si>
    <t>Čištění příkopů komunikací příkopovým rypadlem objem nánosu přes 0,15 do 0,3 m3/m</t>
  </si>
  <si>
    <t>1076271307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</si>
  <si>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</si>
  <si>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https://podminky.urs.cz/item/CS_URS_2023_02/938902112</t>
  </si>
  <si>
    <t>"viz. Podrobná situace C.3. (0,2 m3/m)" 30,0</t>
  </si>
  <si>
    <t>997</t>
  </si>
  <si>
    <t>Přesun sutě</t>
  </si>
  <si>
    <t>997221551</t>
  </si>
  <si>
    <t>Vodorovná doprava suti ze sypkých materiálů do 1 km</t>
  </si>
  <si>
    <t>265630243</t>
  </si>
  <si>
    <t>Vodorovná doprava suti bez naložení, ale se složením a s hrubým urovnáním ze sypkých materiálů, na vzdálenost do 1 km</t>
  </si>
  <si>
    <t>https://podminky.urs.cz/item/CS_URS_2023_02/997221551</t>
  </si>
  <si>
    <t>"nános z příkopu" 5,820</t>
  </si>
  <si>
    <t>997221559</t>
  </si>
  <si>
    <t>Příplatek ZKD 1 km u vodorovné dopravy suti ze sypkých materiálů</t>
  </si>
  <si>
    <t>2002047907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</si>
  <si>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</si>
  <si>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</si>
  <si>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9*5,820</t>
  </si>
  <si>
    <t>997221655</t>
  </si>
  <si>
    <t>1230175920</t>
  </si>
  <si>
    <t>https://podminky.urs.cz/item/CS_URS_2023_02/997221655</t>
  </si>
  <si>
    <t>1340651668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</si>
  <si>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</si>
  <si>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</si>
  <si>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</si>
  <si>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</si>
  <si>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</si>
  <si>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</si>
  <si>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</si>
  <si>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</si>
  <si>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</si>
  <si>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</si>
  <si>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</si>
  <si>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</si>
  <si>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-621071810</t>
  </si>
  <si>
    <t>Zřízení zařízení staveniště a jeho následné odstranění</t>
  </si>
  <si>
    <t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 (vč. osetí travnatých ploch). Náhrada za dočasné zábory ploch. Zřízení a odstranění dočasných sjezdů, nájezdů, lávek přes výkopy. Zajištění výkopů mobilním hrazením v. min.1,8 m. Zřízení čistících zón před výjezdem z obvodu staveniště. Zajištění bezpečnosti práce. Ochrana životního prostředí (stromů, porostů a vegetačních ploch dle ČSN 83 9061). Všeobecná ochrana živočichů._x000D_
Povrchy, dotčené přístupem a dalším dočasným záborem (manipulační plochy), budou před zahájením stavby zdokumentovány a po dokončení stavebních prací uvedeny do původního stavu včetně obnovy původního travního porostu. Přístupy budou projednány a odsouhlaseny vlastníky dotčených pozemků.</t>
  </si>
  <si>
    <t>031002002</t>
  </si>
  <si>
    <t>Dopravní značení na staveništi</t>
  </si>
  <si>
    <t>-784178574</t>
  </si>
  <si>
    <t>Poznámka k položce:_x000D_
Projednání a zajištění zvláštního užívání komunikací a veřejných ploch. Zajištění dopravního značení
 k dopravním omezením, řízení provozu vč. případné světelné signalizace, jejich údržba a přemisťování a následné odstranění, a to v rozsahu nezbytném pro řádné a bezpečné provádění stavby._x000D_
- na obou koncích</t>
  </si>
  <si>
    <t>031004000</t>
  </si>
  <si>
    <t>Práce v ochranném pásmu</t>
  </si>
  <si>
    <t>1628291704</t>
  </si>
  <si>
    <t>Poznámka k položce:_x000D_
Nadzemní vedení VN vč. sloupů - 2 ks (ČEZ Distribuce, a.s.), sloup VO - 1 ks.</t>
  </si>
  <si>
    <t>VRN9</t>
  </si>
  <si>
    <t>Ostatní náklady</t>
  </si>
  <si>
    <t>090001000</t>
  </si>
  <si>
    <t>Geodetické vytýčení stavby vč. hranic parcel před zahájením realizace 
stavebních prací</t>
  </si>
  <si>
    <t>-166354430</t>
  </si>
  <si>
    <t>Poznámka k položce:_x000D_
cesta dl. 350 m</t>
  </si>
  <si>
    <t>091003000</t>
  </si>
  <si>
    <t>Geodetické práce po výstavbě vč. geometrického plánu</t>
  </si>
  <si>
    <t>-1902243394</t>
  </si>
  <si>
    <t>Poznámka k položce:_x000D_
Geodetické zaměření skutečně provedeného díla pro kolaudační řízení, případné majetkové vypořádání a zápis díla do KN. 3x v grafické (tištěné) podobě a 1x v digitálním vyhotovení a geometrický plán v patřičných počtech.</t>
  </si>
  <si>
    <t>091003001</t>
  </si>
  <si>
    <t>Vytýčení podzemních inženýrských sítí</t>
  </si>
  <si>
    <t>729132100</t>
  </si>
  <si>
    <t xml:space="preserve">Poznámka k položce:_x000D_
Zajištění ochrany a vytýčení podzemních inženýrských sítí uvedených v projektové dokumentaci dle podmínek z dokladové části projektu (např. kabel Cetin, kabel NN ČEZ Distribuce, a.s., kabel VO, vodovod)._x000D_
</t>
  </si>
  <si>
    <t>091204000</t>
  </si>
  <si>
    <t>Dokumentace skutečného provedení stavby</t>
  </si>
  <si>
    <t>-955265231</t>
  </si>
  <si>
    <t xml:space="preserve">Poznámka k položce:_x000D_
Vypracování projektové dokumentace skutečného provedení díla 3x v grafické (tištěné) podobě a 1x v digitálním vyhotovení_x000D_
</t>
  </si>
  <si>
    <t>091404000</t>
  </si>
  <si>
    <t>Zkoušky, atesty a revize podle ČSN a případných jiných právních nebo technických předpisů</t>
  </si>
  <si>
    <t>-1262636569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</si>
  <si>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Dodavatel stavby zajistí po skrývce pláně u akreditované laboratoře rozbory materiálů tvořících pláň. Akreditovaná laboratoř stanoví přesné množství a poměr směsí pro vylepšení únosnosti pláně.</t>
  </si>
  <si>
    <t>091406000</t>
  </si>
  <si>
    <t>Publicita projektu - informační tabule</t>
  </si>
  <si>
    <t>ks</t>
  </si>
  <si>
    <t>-1789415527</t>
  </si>
  <si>
    <t xml:space="preserve">Poznámka k položce:_x000D_
Zhotovení a instalace prezentační cedule 
nejpozději do jednoho měsíce od převzetí staveniště na místě realizace (dočasná) a následná instalace prezentační cedule po dokončení stavby (trvalá)._x000D_
</t>
  </si>
  <si>
    <t>091806000</t>
  </si>
  <si>
    <t>Zajištění všech nezbytných průzkumů nutných pro řádné provádění a dokončení díla</t>
  </si>
  <si>
    <t>-277478504</t>
  </si>
  <si>
    <t>Poznámka k položce:_x000D_
- archeologický výzkum</t>
  </si>
  <si>
    <t>091806001</t>
  </si>
  <si>
    <t>Analýza všech druhů odpadů ukládaných na skládku</t>
  </si>
  <si>
    <t>-1017120132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</si>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</sst>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4151101" TargetMode="External"/><Relationship Id="rId13" Type="http://schemas.openxmlformats.org/officeDocument/2006/relationships/hyperlink" Target="https://podminky.urs.cz/item/CS_URS_2023_02/211531111" TargetMode="External"/><Relationship Id="rId18" Type="http://schemas.openxmlformats.org/officeDocument/2006/relationships/hyperlink" Target="https://podminky.urs.cz/item/CS_URS_2023_02/565145121" TargetMode="External"/><Relationship Id="rId26" Type="http://schemas.openxmlformats.org/officeDocument/2006/relationships/drawing" Target="../drawings/drawing2.xml"/><Relationship Id="rId3" Type="http://schemas.openxmlformats.org/officeDocument/2006/relationships/hyperlink" Target="https://podminky.urs.cz/item/CS_URS_2023_02/132251102" TargetMode="External"/><Relationship Id="rId21" Type="http://schemas.openxmlformats.org/officeDocument/2006/relationships/hyperlink" Target="https://podminky.urs.cz/item/CS_URS_2023_02/573231112" TargetMode="External"/><Relationship Id="rId7" Type="http://schemas.openxmlformats.org/officeDocument/2006/relationships/hyperlink" Target="https://podminky.urs.cz/item/CS_URS_2023_02/171251201" TargetMode="External"/><Relationship Id="rId12" Type="http://schemas.openxmlformats.org/officeDocument/2006/relationships/hyperlink" Target="https://podminky.urs.cz/item/CS_URS_2023_02/182251101" TargetMode="External"/><Relationship Id="rId17" Type="http://schemas.openxmlformats.org/officeDocument/2006/relationships/hyperlink" Target="https://podminky.urs.cz/item/CS_URS_2023_02/564861111" TargetMode="External"/><Relationship Id="rId25" Type="http://schemas.openxmlformats.org/officeDocument/2006/relationships/hyperlink" Target="https://podminky.urs.cz/item/CS_URS_2023_02/998225111" TargetMode="External"/><Relationship Id="rId2" Type="http://schemas.openxmlformats.org/officeDocument/2006/relationships/hyperlink" Target="https://podminky.urs.cz/item/CS_URS_2023_02/122252205" TargetMode="External"/><Relationship Id="rId16" Type="http://schemas.openxmlformats.org/officeDocument/2006/relationships/hyperlink" Target="https://podminky.urs.cz/item/CS_URS_2023_02/564752111" TargetMode="External"/><Relationship Id="rId20" Type="http://schemas.openxmlformats.org/officeDocument/2006/relationships/hyperlink" Target="https://podminky.urs.cz/item/CS_URS_2023_02/573211112" TargetMode="External"/><Relationship Id="rId1" Type="http://schemas.openxmlformats.org/officeDocument/2006/relationships/hyperlink" Target="https://podminky.urs.cz/item/CS_URS_2023_02/121151123" TargetMode="External"/><Relationship Id="rId6" Type="http://schemas.openxmlformats.org/officeDocument/2006/relationships/hyperlink" Target="https://podminky.urs.cz/item/CS_URS_2023_02/171201221" TargetMode="External"/><Relationship Id="rId11" Type="http://schemas.openxmlformats.org/officeDocument/2006/relationships/hyperlink" Target="https://podminky.urs.cz/item/CS_URS_2023_02/182151111" TargetMode="External"/><Relationship Id="rId24" Type="http://schemas.openxmlformats.org/officeDocument/2006/relationships/hyperlink" Target="https://podminky.urs.cz/item/CS_URS_2023_02/919735111" TargetMode="External"/><Relationship Id="rId5" Type="http://schemas.openxmlformats.org/officeDocument/2006/relationships/hyperlink" Target="https://podminky.urs.cz/item/CS_URS_2023_02/162751117" TargetMode="External"/><Relationship Id="rId15" Type="http://schemas.openxmlformats.org/officeDocument/2006/relationships/hyperlink" Target="https://podminky.urs.cz/item/CS_URS_2023_02/561041121" TargetMode="External"/><Relationship Id="rId23" Type="http://schemas.openxmlformats.org/officeDocument/2006/relationships/hyperlink" Target="https://podminky.urs.cz/item/CS_URS_2023_02/599142111" TargetMode="External"/><Relationship Id="rId10" Type="http://schemas.openxmlformats.org/officeDocument/2006/relationships/hyperlink" Target="https://podminky.urs.cz/item/CS_URS_2023_02/181951112" TargetMode="External"/><Relationship Id="rId19" Type="http://schemas.openxmlformats.org/officeDocument/2006/relationships/hyperlink" Target="https://podminky.urs.cz/item/CS_URS_2023_02/569931132" TargetMode="External"/><Relationship Id="rId4" Type="http://schemas.openxmlformats.org/officeDocument/2006/relationships/hyperlink" Target="https://podminky.urs.cz/item/CS_URS_2023_02/132251251" TargetMode="External"/><Relationship Id="rId9" Type="http://schemas.openxmlformats.org/officeDocument/2006/relationships/hyperlink" Target="https://podminky.urs.cz/item/CS_URS_2023_02/181351113" TargetMode="External"/><Relationship Id="rId14" Type="http://schemas.openxmlformats.org/officeDocument/2006/relationships/hyperlink" Target="https://podminky.urs.cz/item/CS_URS_2023_02/212755216" TargetMode="External"/><Relationship Id="rId22" Type="http://schemas.openxmlformats.org/officeDocument/2006/relationships/hyperlink" Target="https://podminky.urs.cz/item/CS_URS_2023_02/57713422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5151101" TargetMode="External"/><Relationship Id="rId13" Type="http://schemas.openxmlformats.org/officeDocument/2006/relationships/hyperlink" Target="https://podminky.urs.cz/item/CS_URS_2023_02/274351122" TargetMode="External"/><Relationship Id="rId18" Type="http://schemas.openxmlformats.org/officeDocument/2006/relationships/hyperlink" Target="https://podminky.urs.cz/item/CS_URS_2023_02/465513127" TargetMode="External"/><Relationship Id="rId3" Type="http://schemas.openxmlformats.org/officeDocument/2006/relationships/hyperlink" Target="https://podminky.urs.cz/item/CS_URS_2023_02/162751117" TargetMode="External"/><Relationship Id="rId21" Type="http://schemas.openxmlformats.org/officeDocument/2006/relationships/hyperlink" Target="https://podminky.urs.cz/item/CS_URS_2023_02/997221551" TargetMode="External"/><Relationship Id="rId7" Type="http://schemas.openxmlformats.org/officeDocument/2006/relationships/hyperlink" Target="https://podminky.urs.cz/item/CS_URS_2023_02/174151101" TargetMode="External"/><Relationship Id="rId12" Type="http://schemas.openxmlformats.org/officeDocument/2006/relationships/hyperlink" Target="https://podminky.urs.cz/item/CS_URS_2023_02/274351121" TargetMode="External"/><Relationship Id="rId17" Type="http://schemas.openxmlformats.org/officeDocument/2006/relationships/hyperlink" Target="https://podminky.urs.cz/item/CS_URS_2023_02/462519002" TargetMode="External"/><Relationship Id="rId25" Type="http://schemas.openxmlformats.org/officeDocument/2006/relationships/drawing" Target="../drawings/drawing3.xml"/><Relationship Id="rId2" Type="http://schemas.openxmlformats.org/officeDocument/2006/relationships/hyperlink" Target="https://podminky.urs.cz/item/CS_URS_2023_02/132251251" TargetMode="External"/><Relationship Id="rId16" Type="http://schemas.openxmlformats.org/officeDocument/2006/relationships/hyperlink" Target="https://podminky.urs.cz/item/CS_URS_2023_02/462511270" TargetMode="External"/><Relationship Id="rId20" Type="http://schemas.openxmlformats.org/officeDocument/2006/relationships/hyperlink" Target="https://podminky.urs.cz/item/CS_URS_2023_02/938902112" TargetMode="External"/><Relationship Id="rId1" Type="http://schemas.openxmlformats.org/officeDocument/2006/relationships/hyperlink" Target="https://podminky.urs.cz/item/CS_URS_2023_02/131251103" TargetMode="External"/><Relationship Id="rId6" Type="http://schemas.openxmlformats.org/officeDocument/2006/relationships/hyperlink" Target="https://podminky.urs.cz/item/CS_URS_2023_02/171251201" TargetMode="External"/><Relationship Id="rId11" Type="http://schemas.openxmlformats.org/officeDocument/2006/relationships/hyperlink" Target="https://podminky.urs.cz/item/CS_URS_2023_02/274313911" TargetMode="External"/><Relationship Id="rId24" Type="http://schemas.openxmlformats.org/officeDocument/2006/relationships/hyperlink" Target="https://podminky.urs.cz/item/CS_URS_2023_02/998225111" TargetMode="External"/><Relationship Id="rId5" Type="http://schemas.openxmlformats.org/officeDocument/2006/relationships/hyperlink" Target="https://podminky.urs.cz/item/CS_URS_2023_02/171201221" TargetMode="External"/><Relationship Id="rId15" Type="http://schemas.openxmlformats.org/officeDocument/2006/relationships/hyperlink" Target="https://podminky.urs.cz/item/CS_URS_2023_02/451595111" TargetMode="External"/><Relationship Id="rId23" Type="http://schemas.openxmlformats.org/officeDocument/2006/relationships/hyperlink" Target="https://podminky.urs.cz/item/CS_URS_2023_02/997221655" TargetMode="External"/><Relationship Id="rId10" Type="http://schemas.openxmlformats.org/officeDocument/2006/relationships/hyperlink" Target="https://podminky.urs.cz/item/CS_URS_2023_02/273313711" TargetMode="External"/><Relationship Id="rId19" Type="http://schemas.openxmlformats.org/officeDocument/2006/relationships/hyperlink" Target="https://podminky.urs.cz/item/CS_URS_2023_02/871440430" TargetMode="External"/><Relationship Id="rId4" Type="http://schemas.openxmlformats.org/officeDocument/2006/relationships/hyperlink" Target="https://podminky.urs.cz/item/CS_URS_2023_02/167151101" TargetMode="External"/><Relationship Id="rId9" Type="http://schemas.openxmlformats.org/officeDocument/2006/relationships/hyperlink" Target="https://podminky.urs.cz/item/CS_URS_2023_02/181951112" TargetMode="External"/><Relationship Id="rId14" Type="http://schemas.openxmlformats.org/officeDocument/2006/relationships/hyperlink" Target="https://podminky.urs.cz/item/CS_URS_2023_02/451313521" TargetMode="External"/><Relationship Id="rId22" Type="http://schemas.openxmlformats.org/officeDocument/2006/relationships/hyperlink" Target="https://podminky.urs.cz/item/CS_URS_2023_02/997221559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1"/>
      <c r="AQ5" s="21"/>
      <c r="AR5" s="19"/>
      <c r="BE5" s="29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1"/>
      <c r="AQ6" s="21"/>
      <c r="AR6" s="19"/>
      <c r="BE6" s="30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00"/>
      <c r="BS13" s="16" t="s">
        <v>6</v>
      </c>
    </row>
    <row r="14" spans="1:74" ht="12.75">
      <c r="B14" s="20"/>
      <c r="C14" s="21"/>
      <c r="D14" s="21"/>
      <c r="E14" s="305" t="s">
        <v>30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0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0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0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0"/>
    </row>
    <row r="23" spans="1:71" s="1" customFormat="1" ht="47.25" customHeight="1">
      <c r="B23" s="20"/>
      <c r="C23" s="21"/>
      <c r="D23" s="21"/>
      <c r="E23" s="307" t="s">
        <v>36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1"/>
      <c r="AP23" s="21"/>
      <c r="AQ23" s="21"/>
      <c r="AR23" s="19"/>
      <c r="BE23" s="30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0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8">
        <f>ROUND(AG54,2)</f>
        <v>0</v>
      </c>
      <c r="AL26" s="309"/>
      <c r="AM26" s="309"/>
      <c r="AN26" s="309"/>
      <c r="AO26" s="309"/>
      <c r="AP26" s="35"/>
      <c r="AQ26" s="35"/>
      <c r="AR26" s="38"/>
      <c r="BE26" s="30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0" t="s">
        <v>38</v>
      </c>
      <c r="M28" s="310"/>
      <c r="N28" s="310"/>
      <c r="O28" s="310"/>
      <c r="P28" s="310"/>
      <c r="Q28" s="35"/>
      <c r="R28" s="35"/>
      <c r="S28" s="35"/>
      <c r="T28" s="35"/>
      <c r="U28" s="35"/>
      <c r="V28" s="35"/>
      <c r="W28" s="310" t="s">
        <v>39</v>
      </c>
      <c r="X28" s="310"/>
      <c r="Y28" s="310"/>
      <c r="Z28" s="310"/>
      <c r="AA28" s="310"/>
      <c r="AB28" s="310"/>
      <c r="AC28" s="310"/>
      <c r="AD28" s="310"/>
      <c r="AE28" s="310"/>
      <c r="AF28" s="35"/>
      <c r="AG28" s="35"/>
      <c r="AH28" s="35"/>
      <c r="AI28" s="35"/>
      <c r="AJ28" s="35"/>
      <c r="AK28" s="310" t="s">
        <v>40</v>
      </c>
      <c r="AL28" s="310"/>
      <c r="AM28" s="310"/>
      <c r="AN28" s="310"/>
      <c r="AO28" s="310"/>
      <c r="AP28" s="35"/>
      <c r="AQ28" s="35"/>
      <c r="AR28" s="38"/>
      <c r="BE28" s="300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13">
        <v>0.21</v>
      </c>
      <c r="M29" s="312"/>
      <c r="N29" s="312"/>
      <c r="O29" s="312"/>
      <c r="P29" s="312"/>
      <c r="Q29" s="40"/>
      <c r="R29" s="40"/>
      <c r="S29" s="40"/>
      <c r="T29" s="40"/>
      <c r="U29" s="40"/>
      <c r="V29" s="40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40"/>
      <c r="AG29" s="40"/>
      <c r="AH29" s="40"/>
      <c r="AI29" s="40"/>
      <c r="AJ29" s="40"/>
      <c r="AK29" s="311">
        <f>ROUND(AV54, 2)</f>
        <v>0</v>
      </c>
      <c r="AL29" s="312"/>
      <c r="AM29" s="312"/>
      <c r="AN29" s="312"/>
      <c r="AO29" s="312"/>
      <c r="AP29" s="40"/>
      <c r="AQ29" s="40"/>
      <c r="AR29" s="41"/>
      <c r="BE29" s="301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13">
        <v>0.15</v>
      </c>
      <c r="M30" s="312"/>
      <c r="N30" s="312"/>
      <c r="O30" s="312"/>
      <c r="P30" s="312"/>
      <c r="Q30" s="40"/>
      <c r="R30" s="40"/>
      <c r="S30" s="40"/>
      <c r="T30" s="40"/>
      <c r="U30" s="40"/>
      <c r="V30" s="40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40"/>
      <c r="AG30" s="40"/>
      <c r="AH30" s="40"/>
      <c r="AI30" s="40"/>
      <c r="AJ30" s="40"/>
      <c r="AK30" s="311">
        <f>ROUND(AW54, 2)</f>
        <v>0</v>
      </c>
      <c r="AL30" s="312"/>
      <c r="AM30" s="312"/>
      <c r="AN30" s="312"/>
      <c r="AO30" s="312"/>
      <c r="AP30" s="40"/>
      <c r="AQ30" s="40"/>
      <c r="AR30" s="41"/>
      <c r="BE30" s="301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13">
        <v>0.21</v>
      </c>
      <c r="M31" s="312"/>
      <c r="N31" s="312"/>
      <c r="O31" s="312"/>
      <c r="P31" s="312"/>
      <c r="Q31" s="40"/>
      <c r="R31" s="40"/>
      <c r="S31" s="40"/>
      <c r="T31" s="40"/>
      <c r="U31" s="40"/>
      <c r="V31" s="40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40"/>
      <c r="AG31" s="40"/>
      <c r="AH31" s="40"/>
      <c r="AI31" s="40"/>
      <c r="AJ31" s="40"/>
      <c r="AK31" s="311">
        <v>0</v>
      </c>
      <c r="AL31" s="312"/>
      <c r="AM31" s="312"/>
      <c r="AN31" s="312"/>
      <c r="AO31" s="312"/>
      <c r="AP31" s="40"/>
      <c r="AQ31" s="40"/>
      <c r="AR31" s="41"/>
      <c r="BE31" s="301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13">
        <v>0.15</v>
      </c>
      <c r="M32" s="312"/>
      <c r="N32" s="312"/>
      <c r="O32" s="312"/>
      <c r="P32" s="312"/>
      <c r="Q32" s="40"/>
      <c r="R32" s="40"/>
      <c r="S32" s="40"/>
      <c r="T32" s="40"/>
      <c r="U32" s="40"/>
      <c r="V32" s="40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40"/>
      <c r="AG32" s="40"/>
      <c r="AH32" s="40"/>
      <c r="AI32" s="40"/>
      <c r="AJ32" s="40"/>
      <c r="AK32" s="311">
        <v>0</v>
      </c>
      <c r="AL32" s="312"/>
      <c r="AM32" s="312"/>
      <c r="AN32" s="312"/>
      <c r="AO32" s="312"/>
      <c r="AP32" s="40"/>
      <c r="AQ32" s="40"/>
      <c r="AR32" s="41"/>
      <c r="BE32" s="301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13">
        <v>0</v>
      </c>
      <c r="M33" s="312"/>
      <c r="N33" s="312"/>
      <c r="O33" s="312"/>
      <c r="P33" s="312"/>
      <c r="Q33" s="40"/>
      <c r="R33" s="40"/>
      <c r="S33" s="40"/>
      <c r="T33" s="40"/>
      <c r="U33" s="40"/>
      <c r="V33" s="40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40"/>
      <c r="AG33" s="40"/>
      <c r="AH33" s="40"/>
      <c r="AI33" s="40"/>
      <c r="AJ33" s="40"/>
      <c r="AK33" s="311">
        <v>0</v>
      </c>
      <c r="AL33" s="312"/>
      <c r="AM33" s="312"/>
      <c r="AN33" s="312"/>
      <c r="AO33" s="31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14" t="s">
        <v>49</v>
      </c>
      <c r="Y35" s="315"/>
      <c r="Z35" s="315"/>
      <c r="AA35" s="315"/>
      <c r="AB35" s="315"/>
      <c r="AC35" s="44"/>
      <c r="AD35" s="44"/>
      <c r="AE35" s="44"/>
      <c r="AF35" s="44"/>
      <c r="AG35" s="44"/>
      <c r="AH35" s="44"/>
      <c r="AI35" s="44"/>
      <c r="AJ35" s="44"/>
      <c r="AK35" s="316">
        <f>SUM(AK26:AK33)</f>
        <v>0</v>
      </c>
      <c r="AL35" s="315"/>
      <c r="AM35" s="315"/>
      <c r="AN35" s="315"/>
      <c r="AO35" s="31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VOD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8" t="str">
        <f>K6</f>
        <v>Realizace polních cest včetně doprovodné zeleně v k.ú. Stratov a k.ú. Sibřina, Polní cesta HC4 k.ú. Stratov</v>
      </c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0" t="str">
        <f>IF(AN8= "","",AN8)</f>
        <v>7. 11. 2023</v>
      </c>
      <c r="AN47" s="320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Nymburk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21" t="str">
        <f>IF(E17="","",E17)</f>
        <v>Agroprojekce Litomyšl, s.r.o.</v>
      </c>
      <c r="AN49" s="322"/>
      <c r="AO49" s="322"/>
      <c r="AP49" s="322"/>
      <c r="AQ49" s="35"/>
      <c r="AR49" s="38"/>
      <c r="AS49" s="323" t="s">
        <v>51</v>
      </c>
      <c r="AT49" s="324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21" t="str">
        <f>IF(E20="","",E20)</f>
        <v xml:space="preserve"> </v>
      </c>
      <c r="AN50" s="322"/>
      <c r="AO50" s="322"/>
      <c r="AP50" s="322"/>
      <c r="AQ50" s="35"/>
      <c r="AR50" s="38"/>
      <c r="AS50" s="325"/>
      <c r="AT50" s="326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7"/>
      <c r="AT51" s="328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9" t="s">
        <v>52</v>
      </c>
      <c r="D52" s="330"/>
      <c r="E52" s="330"/>
      <c r="F52" s="330"/>
      <c r="G52" s="330"/>
      <c r="H52" s="65"/>
      <c r="I52" s="331" t="s">
        <v>53</v>
      </c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32" t="s">
        <v>54</v>
      </c>
      <c r="AH52" s="330"/>
      <c r="AI52" s="330"/>
      <c r="AJ52" s="330"/>
      <c r="AK52" s="330"/>
      <c r="AL52" s="330"/>
      <c r="AM52" s="330"/>
      <c r="AN52" s="331" t="s">
        <v>55</v>
      </c>
      <c r="AO52" s="330"/>
      <c r="AP52" s="330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6">
        <f>ROUND(SUM(AG55:AG57),2)</f>
        <v>0</v>
      </c>
      <c r="AH54" s="336"/>
      <c r="AI54" s="336"/>
      <c r="AJ54" s="336"/>
      <c r="AK54" s="336"/>
      <c r="AL54" s="336"/>
      <c r="AM54" s="336"/>
      <c r="AN54" s="337">
        <f>SUM(AG54,AT54)</f>
        <v>0</v>
      </c>
      <c r="AO54" s="337"/>
      <c r="AP54" s="337"/>
      <c r="AQ54" s="77" t="s">
        <v>19</v>
      </c>
      <c r="AR54" s="78"/>
      <c r="AS54" s="79">
        <f>ROUND(SUM(AS55:AS57),2)</f>
        <v>0</v>
      </c>
      <c r="AT54" s="80">
        <f>ROUND(SUM(AV54:AW54),2)</f>
        <v>0</v>
      </c>
      <c r="AU54" s="81">
        <f>ROUND(SUM(AU55:AU57),5)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ROUND(SUM(AZ55:AZ57),2)</f>
        <v>0</v>
      </c>
      <c r="BA54" s="80">
        <f>ROUND(SUM(BA55:BA57),2)</f>
        <v>0</v>
      </c>
      <c r="BB54" s="80">
        <f>ROUND(SUM(BB55:BB57),2)</f>
        <v>0</v>
      </c>
      <c r="BC54" s="80">
        <f>ROUND(SUM(BC55:BC57),2)</f>
        <v>0</v>
      </c>
      <c r="BD54" s="82">
        <f>ROUND(SUM(BD55:BD57),2)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>
      <c r="A55" s="85" t="s">
        <v>75</v>
      </c>
      <c r="B55" s="86"/>
      <c r="C55" s="87"/>
      <c r="D55" s="335" t="s">
        <v>76</v>
      </c>
      <c r="E55" s="335"/>
      <c r="F55" s="335"/>
      <c r="G55" s="335"/>
      <c r="H55" s="335"/>
      <c r="I55" s="88"/>
      <c r="J55" s="335" t="s">
        <v>77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3">
        <f>'SO-01 - Cesta HC4'!J30</f>
        <v>0</v>
      </c>
      <c r="AH55" s="334"/>
      <c r="AI55" s="334"/>
      <c r="AJ55" s="334"/>
      <c r="AK55" s="334"/>
      <c r="AL55" s="334"/>
      <c r="AM55" s="334"/>
      <c r="AN55" s="333">
        <f>SUM(AG55,AT55)</f>
        <v>0</v>
      </c>
      <c r="AO55" s="334"/>
      <c r="AP55" s="334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'SO-01 - Cesta HC4'!P85</f>
        <v>0</v>
      </c>
      <c r="AV55" s="92">
        <f>'SO-01 - Cesta HC4'!J33</f>
        <v>0</v>
      </c>
      <c r="AW55" s="92">
        <f>'SO-01 - Cesta HC4'!J34</f>
        <v>0</v>
      </c>
      <c r="AX55" s="92">
        <f>'SO-01 - Cesta HC4'!J35</f>
        <v>0</v>
      </c>
      <c r="AY55" s="92">
        <f>'SO-01 - Cesta HC4'!J36</f>
        <v>0</v>
      </c>
      <c r="AZ55" s="92">
        <f>'SO-01 - Cesta HC4'!F33</f>
        <v>0</v>
      </c>
      <c r="BA55" s="92">
        <f>'SO-01 - Cesta HC4'!F34</f>
        <v>0</v>
      </c>
      <c r="BB55" s="92">
        <f>'SO-01 - Cesta HC4'!F35</f>
        <v>0</v>
      </c>
      <c r="BC55" s="92">
        <f>'SO-01 - Cesta HC4'!F36</f>
        <v>0</v>
      </c>
      <c r="BD55" s="94">
        <f>'SO-01 - Cesta HC4'!F37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6.5" customHeight="1">
      <c r="A56" s="85" t="s">
        <v>75</v>
      </c>
      <c r="B56" s="86"/>
      <c r="C56" s="87"/>
      <c r="D56" s="335" t="s">
        <v>83</v>
      </c>
      <c r="E56" s="335"/>
      <c r="F56" s="335"/>
      <c r="G56" s="335"/>
      <c r="H56" s="335"/>
      <c r="I56" s="88"/>
      <c r="J56" s="335" t="s">
        <v>84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3">
        <f>'SO-01-1 - Propustek HC4'!J30</f>
        <v>0</v>
      </c>
      <c r="AH56" s="334"/>
      <c r="AI56" s="334"/>
      <c r="AJ56" s="334"/>
      <c r="AK56" s="334"/>
      <c r="AL56" s="334"/>
      <c r="AM56" s="334"/>
      <c r="AN56" s="333">
        <f>SUM(AG56,AT56)</f>
        <v>0</v>
      </c>
      <c r="AO56" s="334"/>
      <c r="AP56" s="334"/>
      <c r="AQ56" s="89" t="s">
        <v>78</v>
      </c>
      <c r="AR56" s="90"/>
      <c r="AS56" s="91">
        <v>0</v>
      </c>
      <c r="AT56" s="92">
        <f>ROUND(SUM(AV56:AW56),2)</f>
        <v>0</v>
      </c>
      <c r="AU56" s="93">
        <f>'SO-01-1 - Propustek HC4'!P87</f>
        <v>0</v>
      </c>
      <c r="AV56" s="92">
        <f>'SO-01-1 - Propustek HC4'!J33</f>
        <v>0</v>
      </c>
      <c r="AW56" s="92">
        <f>'SO-01-1 - Propustek HC4'!J34</f>
        <v>0</v>
      </c>
      <c r="AX56" s="92">
        <f>'SO-01-1 - Propustek HC4'!J35</f>
        <v>0</v>
      </c>
      <c r="AY56" s="92">
        <f>'SO-01-1 - Propustek HC4'!J36</f>
        <v>0</v>
      </c>
      <c r="AZ56" s="92">
        <f>'SO-01-1 - Propustek HC4'!F33</f>
        <v>0</v>
      </c>
      <c r="BA56" s="92">
        <f>'SO-01-1 - Propustek HC4'!F34</f>
        <v>0</v>
      </c>
      <c r="BB56" s="92">
        <f>'SO-01-1 - Propustek HC4'!F35</f>
        <v>0</v>
      </c>
      <c r="BC56" s="92">
        <f>'SO-01-1 - Propustek HC4'!F36</f>
        <v>0</v>
      </c>
      <c r="BD56" s="94">
        <f>'SO-01-1 - Propustek HC4'!F37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86</v>
      </c>
      <c r="CM56" s="95" t="s">
        <v>82</v>
      </c>
    </row>
    <row r="57" spans="1:91" s="7" customFormat="1" ht="16.5" customHeight="1">
      <c r="A57" s="85" t="s">
        <v>75</v>
      </c>
      <c r="B57" s="86"/>
      <c r="C57" s="87"/>
      <c r="D57" s="335" t="s">
        <v>87</v>
      </c>
      <c r="E57" s="335"/>
      <c r="F57" s="335"/>
      <c r="G57" s="335"/>
      <c r="H57" s="335"/>
      <c r="I57" s="88"/>
      <c r="J57" s="335" t="s">
        <v>88</v>
      </c>
      <c r="K57" s="335"/>
      <c r="L57" s="335"/>
      <c r="M57" s="335"/>
      <c r="N57" s="335"/>
      <c r="O57" s="335"/>
      <c r="P57" s="335"/>
      <c r="Q57" s="335"/>
      <c r="R57" s="335"/>
      <c r="S57" s="335"/>
      <c r="T57" s="335"/>
      <c r="U57" s="335"/>
      <c r="V57" s="335"/>
      <c r="W57" s="335"/>
      <c r="X57" s="335"/>
      <c r="Y57" s="335"/>
      <c r="Z57" s="335"/>
      <c r="AA57" s="335"/>
      <c r="AB57" s="335"/>
      <c r="AC57" s="335"/>
      <c r="AD57" s="335"/>
      <c r="AE57" s="335"/>
      <c r="AF57" s="335"/>
      <c r="AG57" s="333">
        <f>'VON - Vedlejší a ostatní ...'!J30</f>
        <v>0</v>
      </c>
      <c r="AH57" s="334"/>
      <c r="AI57" s="334"/>
      <c r="AJ57" s="334"/>
      <c r="AK57" s="334"/>
      <c r="AL57" s="334"/>
      <c r="AM57" s="334"/>
      <c r="AN57" s="333">
        <f>SUM(AG57,AT57)</f>
        <v>0</v>
      </c>
      <c r="AO57" s="334"/>
      <c r="AP57" s="334"/>
      <c r="AQ57" s="89" t="s">
        <v>87</v>
      </c>
      <c r="AR57" s="90"/>
      <c r="AS57" s="96">
        <v>0</v>
      </c>
      <c r="AT57" s="97">
        <f>ROUND(SUM(AV57:AW57),2)</f>
        <v>0</v>
      </c>
      <c r="AU57" s="98">
        <f>'VON - Vedlejší a ostatní ...'!P82</f>
        <v>0</v>
      </c>
      <c r="AV57" s="97">
        <f>'VON - Vedlejší a ostatní ...'!J33</f>
        <v>0</v>
      </c>
      <c r="AW57" s="97">
        <f>'VON - Vedlejší a ostatní ...'!J34</f>
        <v>0</v>
      </c>
      <c r="AX57" s="97">
        <f>'VON - Vedlejší a ostatní ...'!J35</f>
        <v>0</v>
      </c>
      <c r="AY57" s="97">
        <f>'VON - Vedlejší a ostatní ...'!J36</f>
        <v>0</v>
      </c>
      <c r="AZ57" s="97">
        <f>'VON - Vedlejší a ostatní ...'!F33</f>
        <v>0</v>
      </c>
      <c r="BA57" s="97">
        <f>'VON - Vedlejší a ostatní ...'!F34</f>
        <v>0</v>
      </c>
      <c r="BB57" s="97">
        <f>'VON - Vedlejší a ostatní ...'!F35</f>
        <v>0</v>
      </c>
      <c r="BC57" s="97">
        <f>'VON - Vedlejší a ostatní ...'!F36</f>
        <v>0</v>
      </c>
      <c r="BD57" s="99">
        <f>'VON - Vedlejší a ostatní ...'!F37</f>
        <v>0</v>
      </c>
      <c r="BT57" s="95" t="s">
        <v>79</v>
      </c>
      <c r="BV57" s="95" t="s">
        <v>73</v>
      </c>
      <c r="BW57" s="95" t="s">
        <v>89</v>
      </c>
      <c r="BX57" s="95" t="s">
        <v>5</v>
      </c>
      <c r="CL57" s="95" t="s">
        <v>19</v>
      </c>
      <c r="CM57" s="95" t="s">
        <v>82</v>
      </c>
    </row>
    <row r="58" spans="1:91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algorithmName="SHA-512" hashValue="+1DLfWLLn1yZI6IlB4zJXDqAQaWMgX9pQ1w/XHuzbqOMTNiMOwLC6tBsalnaLlpoEidk9waFPv/sB2ETRBZzVA==" saltValue="ViKrTAN2ebZwxTjFq6i7Wncv4xjCmJsBeg+QJfLhj6srjhwfUGE5yVd7++nMSGhzkBvXw+Qu/jZ8Exo9nf2MgA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01 - Cesta HC4'!C2" display="/"/>
    <hyperlink ref="A56" location="'SO-01-1 - Propustek HC4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90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26.25" customHeight="1">
      <c r="B7" s="19"/>
      <c r="E7" s="339" t="str">
        <f>'Rekapitulace stavby'!K6</f>
        <v>Realizace polních cest včetně doprovodné zeleně v k.ú. Stratov a k.ú. Sibřina, Polní cesta HC4 k.ú. Stratov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92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7. 11. 2023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ROUND(J85,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ROUND((SUM(BE85:BE208)),  2)</f>
        <v>0</v>
      </c>
      <c r="G33" s="33"/>
      <c r="H33" s="33"/>
      <c r="I33" s="117">
        <v>0.21</v>
      </c>
      <c r="J33" s="116">
        <f>ROUND(((SUM(BE85:BE208))*I33),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ROUND((SUM(BF85:BF208)),  2)</f>
        <v>0</v>
      </c>
      <c r="G34" s="33"/>
      <c r="H34" s="33"/>
      <c r="I34" s="117">
        <v>0.15</v>
      </c>
      <c r="J34" s="116">
        <f>ROUND(((SUM(BF85:BF208))*I34),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ROUND((SUM(BG85:BG208)),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ROUND((SUM(BH85:BH208)),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ROUND((SUM(BI85:BI208)),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6.25" customHeight="1">
      <c r="A48" s="33"/>
      <c r="B48" s="34"/>
      <c r="C48" s="35"/>
      <c r="D48" s="35"/>
      <c r="E48" s="346" t="str">
        <f>E7</f>
        <v>Realizace polních cest včetně doprovodné zeleně v k.ú. Stratov a k.ú. Sibřina, Polní cesta HC4 k.ú. Stratov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SO-01 - Cesta HC4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7. 11. 2023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Nymburk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94</v>
      </c>
      <c r="D57" s="130"/>
      <c r="E57" s="130"/>
      <c r="F57" s="130"/>
      <c r="G57" s="130"/>
      <c r="H57" s="130"/>
      <c r="I57" s="130"/>
      <c r="J57" s="131" t="s">
        <v>95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J85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5" customHeight="1">
      <c r="B60" s="133"/>
      <c r="C60" s="134"/>
      <c r="D60" s="135" t="s">
        <v>97</v>
      </c>
      <c r="E60" s="136"/>
      <c r="F60" s="136"/>
      <c r="G60" s="136"/>
      <c r="H60" s="136"/>
      <c r="I60" s="136"/>
      <c r="J60" s="137">
        <f>J86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98</v>
      </c>
      <c r="E61" s="142"/>
      <c r="F61" s="142"/>
      <c r="G61" s="142"/>
      <c r="H61" s="142"/>
      <c r="I61" s="142"/>
      <c r="J61" s="143">
        <f>J87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99</v>
      </c>
      <c r="E62" s="142"/>
      <c r="F62" s="142"/>
      <c r="G62" s="142"/>
      <c r="H62" s="142"/>
      <c r="I62" s="142"/>
      <c r="J62" s="143">
        <f>J140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100</v>
      </c>
      <c r="E63" s="142"/>
      <c r="F63" s="142"/>
      <c r="G63" s="142"/>
      <c r="H63" s="142"/>
      <c r="I63" s="142"/>
      <c r="J63" s="143">
        <f>J149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101</v>
      </c>
      <c r="E64" s="142"/>
      <c r="F64" s="142"/>
      <c r="G64" s="142"/>
      <c r="H64" s="142"/>
      <c r="I64" s="142"/>
      <c r="J64" s="143">
        <f>J200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102</v>
      </c>
      <c r="E65" s="142"/>
      <c r="F65" s="142"/>
      <c r="G65" s="142"/>
      <c r="H65" s="142"/>
      <c r="I65" s="142"/>
      <c r="J65" s="143">
        <f>J205</f>
        <v>0</v>
      </c>
      <c r="K65" s="140"/>
      <c r="L65" s="144"/>
    </row>
    <row r="66" spans="1:31" s="2" customFormat="1" ht="21.75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5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5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5" customHeight="1">
      <c r="A72" s="33"/>
      <c r="B72" s="34"/>
      <c r="C72" s="22" t="s">
        <v>103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6.25" customHeight="1">
      <c r="A75" s="33"/>
      <c r="B75" s="34"/>
      <c r="C75" s="35"/>
      <c r="D75" s="35"/>
      <c r="E75" s="346" t="str">
        <f>E7</f>
        <v>Realizace polních cest včetně doprovodné zeleně v k.ú. Stratov a k.ú. Sibřina, Polní cesta HC4 k.ú. Stratov</v>
      </c>
      <c r="F75" s="347"/>
      <c r="G75" s="347"/>
      <c r="H75" s="347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91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18" t="str">
        <f>E9</f>
        <v>SO-01 - Cesta HC4</v>
      </c>
      <c r="F77" s="348"/>
      <c r="G77" s="348"/>
      <c r="H77" s="348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21</v>
      </c>
      <c r="D79" s="35"/>
      <c r="E79" s="35"/>
      <c r="F79" s="26" t="str">
        <f>F12</f>
        <v xml:space="preserve"> </v>
      </c>
      <c r="G79" s="35"/>
      <c r="H79" s="35"/>
      <c r="I79" s="28" t="s">
        <v>23</v>
      </c>
      <c r="J79" s="58" t="str">
        <f>IF(J12="","",J12)</f>
        <v>7. 11. 2023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25.7" customHeight="1">
      <c r="A81" s="33"/>
      <c r="B81" s="34"/>
      <c r="C81" s="28" t="s">
        <v>25</v>
      </c>
      <c r="D81" s="35"/>
      <c r="E81" s="35"/>
      <c r="F81" s="26" t="str">
        <f>E15</f>
        <v>ČR-SPÚ, Pobočka Nymburk</v>
      </c>
      <c r="G81" s="35"/>
      <c r="H81" s="35"/>
      <c r="I81" s="28" t="s">
        <v>31</v>
      </c>
      <c r="J81" s="31" t="str">
        <f>E21</f>
        <v>Agroprojekce Litomyšl, s.r.o.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29</v>
      </c>
      <c r="D82" s="35"/>
      <c r="E82" s="35"/>
      <c r="F82" s="26" t="str">
        <f>IF(E18="","",E18)</f>
        <v>Vyplň údaj</v>
      </c>
      <c r="G82" s="35"/>
      <c r="H82" s="35"/>
      <c r="I82" s="28" t="s">
        <v>34</v>
      </c>
      <c r="J82" s="31" t="str">
        <f>E24</f>
        <v xml:space="preserve"> 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45"/>
      <c r="B84" s="146"/>
      <c r="C84" s="147" t="s">
        <v>104</v>
      </c>
      <c r="D84" s="148" t="s">
        <v>56</v>
      </c>
      <c r="E84" s="148" t="s">
        <v>52</v>
      </c>
      <c r="F84" s="148" t="s">
        <v>53</v>
      </c>
      <c r="G84" s="148" t="s">
        <v>105</v>
      </c>
      <c r="H84" s="148" t="s">
        <v>106</v>
      </c>
      <c r="I84" s="148" t="s">
        <v>107</v>
      </c>
      <c r="J84" s="148" t="s">
        <v>95</v>
      </c>
      <c r="K84" s="149" t="s">
        <v>108</v>
      </c>
      <c r="L84" s="150"/>
      <c r="M84" s="67" t="s">
        <v>19</v>
      </c>
      <c r="N84" s="68" t="s">
        <v>41</v>
      </c>
      <c r="O84" s="68" t="s">
        <v>109</v>
      </c>
      <c r="P84" s="68" t="s">
        <v>110</v>
      </c>
      <c r="Q84" s="68" t="s">
        <v>111</v>
      </c>
      <c r="R84" s="68" t="s">
        <v>112</v>
      </c>
      <c r="S84" s="68" t="s">
        <v>113</v>
      </c>
      <c r="T84" s="69" t="s">
        <v>114</v>
      </c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</row>
    <row r="85" spans="1:65" s="2" customFormat="1" ht="22.9" customHeight="1">
      <c r="A85" s="33"/>
      <c r="B85" s="34"/>
      <c r="C85" s="74" t="s">
        <v>115</v>
      </c>
      <c r="D85" s="35"/>
      <c r="E85" s="35"/>
      <c r="F85" s="35"/>
      <c r="G85" s="35"/>
      <c r="H85" s="35"/>
      <c r="I85" s="35"/>
      <c r="J85" s="151">
        <f>BK85</f>
        <v>0</v>
      </c>
      <c r="K85" s="35"/>
      <c r="L85" s="38"/>
      <c r="M85" s="70"/>
      <c r="N85" s="152"/>
      <c r="O85" s="71"/>
      <c r="P85" s="153">
        <f>P86</f>
        <v>0</v>
      </c>
      <c r="Q85" s="71"/>
      <c r="R85" s="153">
        <f>R86</f>
        <v>194.86638400000001</v>
      </c>
      <c r="S85" s="71"/>
      <c r="T85" s="154">
        <f>T86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70</v>
      </c>
      <c r="AU85" s="16" t="s">
        <v>96</v>
      </c>
      <c r="BK85" s="155">
        <f>BK86</f>
        <v>0</v>
      </c>
    </row>
    <row r="86" spans="1:65" s="12" customFormat="1" ht="25.9" customHeight="1">
      <c r="B86" s="156"/>
      <c r="C86" s="157"/>
      <c r="D86" s="158" t="s">
        <v>70</v>
      </c>
      <c r="E86" s="159" t="s">
        <v>116</v>
      </c>
      <c r="F86" s="159" t="s">
        <v>117</v>
      </c>
      <c r="G86" s="157"/>
      <c r="H86" s="157"/>
      <c r="I86" s="160"/>
      <c r="J86" s="161">
        <f>BK86</f>
        <v>0</v>
      </c>
      <c r="K86" s="157"/>
      <c r="L86" s="162"/>
      <c r="M86" s="163"/>
      <c r="N86" s="164"/>
      <c r="O86" s="164"/>
      <c r="P86" s="165">
        <f>P87+P140+P149+P200+P205</f>
        <v>0</v>
      </c>
      <c r="Q86" s="164"/>
      <c r="R86" s="165">
        <f>R87+R140+R149+R200+R205</f>
        <v>194.86638400000001</v>
      </c>
      <c r="S86" s="164"/>
      <c r="T86" s="166">
        <f>T87+T140+T149+T200+T205</f>
        <v>0</v>
      </c>
      <c r="AR86" s="167" t="s">
        <v>79</v>
      </c>
      <c r="AT86" s="168" t="s">
        <v>70</v>
      </c>
      <c r="AU86" s="168" t="s">
        <v>71</v>
      </c>
      <c r="AY86" s="167" t="s">
        <v>118</v>
      </c>
      <c r="BK86" s="169">
        <f>BK87+BK140+BK149+BK200+BK205</f>
        <v>0</v>
      </c>
    </row>
    <row r="87" spans="1:65" s="12" customFormat="1" ht="22.9" customHeight="1">
      <c r="B87" s="156"/>
      <c r="C87" s="157"/>
      <c r="D87" s="158" t="s">
        <v>70</v>
      </c>
      <c r="E87" s="170" t="s">
        <v>79</v>
      </c>
      <c r="F87" s="170" t="s">
        <v>119</v>
      </c>
      <c r="G87" s="157"/>
      <c r="H87" s="157"/>
      <c r="I87" s="160"/>
      <c r="J87" s="171">
        <f>BK87</f>
        <v>0</v>
      </c>
      <c r="K87" s="157"/>
      <c r="L87" s="162"/>
      <c r="M87" s="163"/>
      <c r="N87" s="164"/>
      <c r="O87" s="164"/>
      <c r="P87" s="165">
        <f>SUM(P88:P139)</f>
        <v>0</v>
      </c>
      <c r="Q87" s="164"/>
      <c r="R87" s="165">
        <f>SUM(R88:R139)</f>
        <v>35.700000000000003</v>
      </c>
      <c r="S87" s="164"/>
      <c r="T87" s="166">
        <f>SUM(T88:T139)</f>
        <v>0</v>
      </c>
      <c r="AR87" s="167" t="s">
        <v>79</v>
      </c>
      <c r="AT87" s="168" t="s">
        <v>70</v>
      </c>
      <c r="AU87" s="168" t="s">
        <v>79</v>
      </c>
      <c r="AY87" s="167" t="s">
        <v>118</v>
      </c>
      <c r="BK87" s="169">
        <f>SUM(BK88:BK139)</f>
        <v>0</v>
      </c>
    </row>
    <row r="88" spans="1:65" s="2" customFormat="1" ht="16.5" customHeight="1">
      <c r="A88" s="33"/>
      <c r="B88" s="34"/>
      <c r="C88" s="172" t="s">
        <v>79</v>
      </c>
      <c r="D88" s="172" t="s">
        <v>120</v>
      </c>
      <c r="E88" s="173" t="s">
        <v>121</v>
      </c>
      <c r="F88" s="174" t="s">
        <v>122</v>
      </c>
      <c r="G88" s="175" t="s">
        <v>123</v>
      </c>
      <c r="H88" s="176">
        <v>2153.5</v>
      </c>
      <c r="I88" s="177"/>
      <c r="J88" s="178">
        <f>ROUND(I88*H88,2)</f>
        <v>0</v>
      </c>
      <c r="K88" s="174" t="s">
        <v>124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125</v>
      </c>
      <c r="AT88" s="183" t="s">
        <v>120</v>
      </c>
      <c r="AU88" s="183" t="s">
        <v>82</v>
      </c>
      <c r="AY88" s="16" t="s">
        <v>118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125</v>
      </c>
      <c r="BM88" s="183" t="s">
        <v>126</v>
      </c>
    </row>
    <row r="89" spans="1:65" s="2" customFormat="1" ht="11.25">
      <c r="A89" s="33"/>
      <c r="B89" s="34"/>
      <c r="C89" s="35"/>
      <c r="D89" s="185" t="s">
        <v>127</v>
      </c>
      <c r="E89" s="35"/>
      <c r="F89" s="186" t="s">
        <v>128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127</v>
      </c>
      <c r="AU89" s="16" t="s">
        <v>82</v>
      </c>
    </row>
    <row r="90" spans="1:65" s="2" customFormat="1" ht="11.25">
      <c r="A90" s="33"/>
      <c r="B90" s="34"/>
      <c r="C90" s="35"/>
      <c r="D90" s="190" t="s">
        <v>129</v>
      </c>
      <c r="E90" s="35"/>
      <c r="F90" s="191" t="s">
        <v>130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129</v>
      </c>
      <c r="AU90" s="16" t="s">
        <v>82</v>
      </c>
    </row>
    <row r="91" spans="1:65" s="13" customFormat="1" ht="11.25">
      <c r="B91" s="192"/>
      <c r="C91" s="193"/>
      <c r="D91" s="185" t="s">
        <v>131</v>
      </c>
      <c r="E91" s="194" t="s">
        <v>19</v>
      </c>
      <c r="F91" s="195" t="s">
        <v>132</v>
      </c>
      <c r="G91" s="193"/>
      <c r="H91" s="196">
        <v>2153.5</v>
      </c>
      <c r="I91" s="197"/>
      <c r="J91" s="193"/>
      <c r="K91" s="193"/>
      <c r="L91" s="198"/>
      <c r="M91" s="199"/>
      <c r="N91" s="200"/>
      <c r="O91" s="200"/>
      <c r="P91" s="200"/>
      <c r="Q91" s="200"/>
      <c r="R91" s="200"/>
      <c r="S91" s="200"/>
      <c r="T91" s="201"/>
      <c r="AT91" s="202" t="s">
        <v>131</v>
      </c>
      <c r="AU91" s="202" t="s">
        <v>82</v>
      </c>
      <c r="AV91" s="13" t="s">
        <v>82</v>
      </c>
      <c r="AW91" s="13" t="s">
        <v>33</v>
      </c>
      <c r="AX91" s="13" t="s">
        <v>79</v>
      </c>
      <c r="AY91" s="202" t="s">
        <v>118</v>
      </c>
    </row>
    <row r="92" spans="1:65" s="2" customFormat="1" ht="24.2" customHeight="1">
      <c r="A92" s="33"/>
      <c r="B92" s="34"/>
      <c r="C92" s="172" t="s">
        <v>82</v>
      </c>
      <c r="D92" s="172" t="s">
        <v>120</v>
      </c>
      <c r="E92" s="173" t="s">
        <v>133</v>
      </c>
      <c r="F92" s="174" t="s">
        <v>134</v>
      </c>
      <c r="G92" s="175" t="s">
        <v>135</v>
      </c>
      <c r="H92" s="176">
        <v>545</v>
      </c>
      <c r="I92" s="177"/>
      <c r="J92" s="178">
        <f>ROUND(I92*H92,2)</f>
        <v>0</v>
      </c>
      <c r="K92" s="174" t="s">
        <v>124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125</v>
      </c>
      <c r="AT92" s="183" t="s">
        <v>120</v>
      </c>
      <c r="AU92" s="183" t="s">
        <v>82</v>
      </c>
      <c r="AY92" s="16" t="s">
        <v>118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125</v>
      </c>
      <c r="BM92" s="183" t="s">
        <v>136</v>
      </c>
    </row>
    <row r="93" spans="1:65" s="2" customFormat="1" ht="11.25">
      <c r="A93" s="33"/>
      <c r="B93" s="34"/>
      <c r="C93" s="35"/>
      <c r="D93" s="185" t="s">
        <v>127</v>
      </c>
      <c r="E93" s="35"/>
      <c r="F93" s="186" t="s">
        <v>137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127</v>
      </c>
      <c r="AU93" s="16" t="s">
        <v>82</v>
      </c>
    </row>
    <row r="94" spans="1:65" s="2" customFormat="1" ht="11.25">
      <c r="A94" s="33"/>
      <c r="B94" s="34"/>
      <c r="C94" s="35"/>
      <c r="D94" s="190" t="s">
        <v>129</v>
      </c>
      <c r="E94" s="35"/>
      <c r="F94" s="191" t="s">
        <v>138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129</v>
      </c>
      <c r="AU94" s="16" t="s">
        <v>82</v>
      </c>
    </row>
    <row r="95" spans="1:65" s="13" customFormat="1" ht="11.25">
      <c r="B95" s="192"/>
      <c r="C95" s="193"/>
      <c r="D95" s="185" t="s">
        <v>131</v>
      </c>
      <c r="E95" s="194" t="s">
        <v>19</v>
      </c>
      <c r="F95" s="195" t="s">
        <v>139</v>
      </c>
      <c r="G95" s="193"/>
      <c r="H95" s="196">
        <v>545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131</v>
      </c>
      <c r="AU95" s="202" t="s">
        <v>82</v>
      </c>
      <c r="AV95" s="13" t="s">
        <v>82</v>
      </c>
      <c r="AW95" s="13" t="s">
        <v>33</v>
      </c>
      <c r="AX95" s="13" t="s">
        <v>79</v>
      </c>
      <c r="AY95" s="202" t="s">
        <v>118</v>
      </c>
    </row>
    <row r="96" spans="1:65" s="2" customFormat="1" ht="21.75" customHeight="1">
      <c r="A96" s="33"/>
      <c r="B96" s="34"/>
      <c r="C96" s="172" t="s">
        <v>140</v>
      </c>
      <c r="D96" s="172" t="s">
        <v>120</v>
      </c>
      <c r="E96" s="173" t="s">
        <v>141</v>
      </c>
      <c r="F96" s="174" t="s">
        <v>142</v>
      </c>
      <c r="G96" s="175" t="s">
        <v>135</v>
      </c>
      <c r="H96" s="176">
        <v>37.625</v>
      </c>
      <c r="I96" s="177"/>
      <c r="J96" s="178">
        <f>ROUND(I96*H96,2)</f>
        <v>0</v>
      </c>
      <c r="K96" s="174" t="s">
        <v>124</v>
      </c>
      <c r="L96" s="38"/>
      <c r="M96" s="179" t="s">
        <v>19</v>
      </c>
      <c r="N96" s="180" t="s">
        <v>42</v>
      </c>
      <c r="O96" s="63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3" t="s">
        <v>125</v>
      </c>
      <c r="AT96" s="183" t="s">
        <v>120</v>
      </c>
      <c r="AU96" s="183" t="s">
        <v>82</v>
      </c>
      <c r="AY96" s="16" t="s">
        <v>118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6" t="s">
        <v>79</v>
      </c>
      <c r="BK96" s="184">
        <f>ROUND(I96*H96,2)</f>
        <v>0</v>
      </c>
      <c r="BL96" s="16" t="s">
        <v>125</v>
      </c>
      <c r="BM96" s="183" t="s">
        <v>143</v>
      </c>
    </row>
    <row r="97" spans="1:65" s="2" customFormat="1" ht="19.5">
      <c r="A97" s="33"/>
      <c r="B97" s="34"/>
      <c r="C97" s="35"/>
      <c r="D97" s="185" t="s">
        <v>127</v>
      </c>
      <c r="E97" s="35"/>
      <c r="F97" s="186" t="s">
        <v>144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127</v>
      </c>
      <c r="AU97" s="16" t="s">
        <v>82</v>
      </c>
    </row>
    <row r="98" spans="1:65" s="2" customFormat="1" ht="11.25">
      <c r="A98" s="33"/>
      <c r="B98" s="34"/>
      <c r="C98" s="35"/>
      <c r="D98" s="190" t="s">
        <v>129</v>
      </c>
      <c r="E98" s="35"/>
      <c r="F98" s="191" t="s">
        <v>145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129</v>
      </c>
      <c r="AU98" s="16" t="s">
        <v>82</v>
      </c>
    </row>
    <row r="99" spans="1:65" s="13" customFormat="1" ht="11.25">
      <c r="B99" s="192"/>
      <c r="C99" s="193"/>
      <c r="D99" s="185" t="s">
        <v>131</v>
      </c>
      <c r="E99" s="194" t="s">
        <v>19</v>
      </c>
      <c r="F99" s="195" t="s">
        <v>146</v>
      </c>
      <c r="G99" s="193"/>
      <c r="H99" s="196">
        <v>37.625</v>
      </c>
      <c r="I99" s="197"/>
      <c r="J99" s="193"/>
      <c r="K99" s="193"/>
      <c r="L99" s="198"/>
      <c r="M99" s="199"/>
      <c r="N99" s="200"/>
      <c r="O99" s="200"/>
      <c r="P99" s="200"/>
      <c r="Q99" s="200"/>
      <c r="R99" s="200"/>
      <c r="S99" s="200"/>
      <c r="T99" s="201"/>
      <c r="AT99" s="202" t="s">
        <v>131</v>
      </c>
      <c r="AU99" s="202" t="s">
        <v>82</v>
      </c>
      <c r="AV99" s="13" t="s">
        <v>82</v>
      </c>
      <c r="AW99" s="13" t="s">
        <v>33</v>
      </c>
      <c r="AX99" s="13" t="s">
        <v>79</v>
      </c>
      <c r="AY99" s="202" t="s">
        <v>118</v>
      </c>
    </row>
    <row r="100" spans="1:65" s="2" customFormat="1" ht="21.75" customHeight="1">
      <c r="A100" s="33"/>
      <c r="B100" s="34"/>
      <c r="C100" s="172" t="s">
        <v>125</v>
      </c>
      <c r="D100" s="172" t="s">
        <v>120</v>
      </c>
      <c r="E100" s="173" t="s">
        <v>147</v>
      </c>
      <c r="F100" s="174" t="s">
        <v>148</v>
      </c>
      <c r="G100" s="175" t="s">
        <v>135</v>
      </c>
      <c r="H100" s="176">
        <v>20</v>
      </c>
      <c r="I100" s="177"/>
      <c r="J100" s="178">
        <f>ROUND(I100*H100,2)</f>
        <v>0</v>
      </c>
      <c r="K100" s="174" t="s">
        <v>124</v>
      </c>
      <c r="L100" s="38"/>
      <c r="M100" s="179" t="s">
        <v>19</v>
      </c>
      <c r="N100" s="180" t="s">
        <v>42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125</v>
      </c>
      <c r="AT100" s="183" t="s">
        <v>120</v>
      </c>
      <c r="AU100" s="183" t="s">
        <v>82</v>
      </c>
      <c r="AY100" s="16" t="s">
        <v>118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79</v>
      </c>
      <c r="BK100" s="184">
        <f>ROUND(I100*H100,2)</f>
        <v>0</v>
      </c>
      <c r="BL100" s="16" t="s">
        <v>125</v>
      </c>
      <c r="BM100" s="183" t="s">
        <v>149</v>
      </c>
    </row>
    <row r="101" spans="1:65" s="2" customFormat="1" ht="19.5">
      <c r="A101" s="33"/>
      <c r="B101" s="34"/>
      <c r="C101" s="35"/>
      <c r="D101" s="185" t="s">
        <v>127</v>
      </c>
      <c r="E101" s="35"/>
      <c r="F101" s="186" t="s">
        <v>150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127</v>
      </c>
      <c r="AU101" s="16" t="s">
        <v>82</v>
      </c>
    </row>
    <row r="102" spans="1:65" s="2" customFormat="1" ht="11.25">
      <c r="A102" s="33"/>
      <c r="B102" s="34"/>
      <c r="C102" s="35"/>
      <c r="D102" s="190" t="s">
        <v>129</v>
      </c>
      <c r="E102" s="35"/>
      <c r="F102" s="191" t="s">
        <v>151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129</v>
      </c>
      <c r="AU102" s="16" t="s">
        <v>82</v>
      </c>
    </row>
    <row r="103" spans="1:65" s="13" customFormat="1" ht="11.25">
      <c r="B103" s="192"/>
      <c r="C103" s="193"/>
      <c r="D103" s="185" t="s">
        <v>131</v>
      </c>
      <c r="E103" s="194" t="s">
        <v>19</v>
      </c>
      <c r="F103" s="195" t="s">
        <v>152</v>
      </c>
      <c r="G103" s="193"/>
      <c r="H103" s="196">
        <v>20</v>
      </c>
      <c r="I103" s="197"/>
      <c r="J103" s="193"/>
      <c r="K103" s="193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131</v>
      </c>
      <c r="AU103" s="202" t="s">
        <v>82</v>
      </c>
      <c r="AV103" s="13" t="s">
        <v>82</v>
      </c>
      <c r="AW103" s="13" t="s">
        <v>33</v>
      </c>
      <c r="AX103" s="13" t="s">
        <v>79</v>
      </c>
      <c r="AY103" s="202" t="s">
        <v>118</v>
      </c>
    </row>
    <row r="104" spans="1:65" s="2" customFormat="1" ht="21.75" customHeight="1">
      <c r="A104" s="33"/>
      <c r="B104" s="34"/>
      <c r="C104" s="172" t="s">
        <v>153</v>
      </c>
      <c r="D104" s="172" t="s">
        <v>120</v>
      </c>
      <c r="E104" s="173" t="s">
        <v>154</v>
      </c>
      <c r="F104" s="174" t="s">
        <v>155</v>
      </c>
      <c r="G104" s="175" t="s">
        <v>135</v>
      </c>
      <c r="H104" s="176">
        <v>602.6</v>
      </c>
      <c r="I104" s="177"/>
      <c r="J104" s="178">
        <f>ROUND(I104*H104,2)</f>
        <v>0</v>
      </c>
      <c r="K104" s="174" t="s">
        <v>124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125</v>
      </c>
      <c r="AT104" s="183" t="s">
        <v>120</v>
      </c>
      <c r="AU104" s="183" t="s">
        <v>82</v>
      </c>
      <c r="AY104" s="16" t="s">
        <v>118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125</v>
      </c>
      <c r="BM104" s="183" t="s">
        <v>156</v>
      </c>
    </row>
    <row r="105" spans="1:65" s="2" customFormat="1" ht="19.5">
      <c r="A105" s="33"/>
      <c r="B105" s="34"/>
      <c r="C105" s="35"/>
      <c r="D105" s="185" t="s">
        <v>127</v>
      </c>
      <c r="E105" s="35"/>
      <c r="F105" s="186" t="s">
        <v>157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127</v>
      </c>
      <c r="AU105" s="16" t="s">
        <v>82</v>
      </c>
    </row>
    <row r="106" spans="1:65" s="2" customFormat="1" ht="11.25">
      <c r="A106" s="33"/>
      <c r="B106" s="34"/>
      <c r="C106" s="35"/>
      <c r="D106" s="190" t="s">
        <v>129</v>
      </c>
      <c r="E106" s="35"/>
      <c r="F106" s="191" t="s">
        <v>158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129</v>
      </c>
      <c r="AU106" s="16" t="s">
        <v>82</v>
      </c>
    </row>
    <row r="107" spans="1:65" s="13" customFormat="1" ht="11.25">
      <c r="B107" s="192"/>
      <c r="C107" s="193"/>
      <c r="D107" s="185" t="s">
        <v>131</v>
      </c>
      <c r="E107" s="194" t="s">
        <v>19</v>
      </c>
      <c r="F107" s="195" t="s">
        <v>159</v>
      </c>
      <c r="G107" s="193"/>
      <c r="H107" s="196">
        <v>602.6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131</v>
      </c>
      <c r="AU107" s="202" t="s">
        <v>82</v>
      </c>
      <c r="AV107" s="13" t="s">
        <v>82</v>
      </c>
      <c r="AW107" s="13" t="s">
        <v>33</v>
      </c>
      <c r="AX107" s="13" t="s">
        <v>79</v>
      </c>
      <c r="AY107" s="202" t="s">
        <v>118</v>
      </c>
    </row>
    <row r="108" spans="1:65" s="2" customFormat="1" ht="16.5" customHeight="1">
      <c r="A108" s="33"/>
      <c r="B108" s="34"/>
      <c r="C108" s="172" t="s">
        <v>160</v>
      </c>
      <c r="D108" s="172" t="s">
        <v>120</v>
      </c>
      <c r="E108" s="173" t="s">
        <v>161</v>
      </c>
      <c r="F108" s="174" t="s">
        <v>162</v>
      </c>
      <c r="G108" s="175" t="s">
        <v>163</v>
      </c>
      <c r="H108" s="176">
        <v>1084.68</v>
      </c>
      <c r="I108" s="177"/>
      <c r="J108" s="178">
        <f>ROUND(I108*H108,2)</f>
        <v>0</v>
      </c>
      <c r="K108" s="174" t="s">
        <v>124</v>
      </c>
      <c r="L108" s="38"/>
      <c r="M108" s="179" t="s">
        <v>19</v>
      </c>
      <c r="N108" s="180" t="s">
        <v>42</v>
      </c>
      <c r="O108" s="63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3" t="s">
        <v>125</v>
      </c>
      <c r="AT108" s="183" t="s">
        <v>120</v>
      </c>
      <c r="AU108" s="183" t="s">
        <v>82</v>
      </c>
      <c r="AY108" s="16" t="s">
        <v>118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79</v>
      </c>
      <c r="BK108" s="184">
        <f>ROUND(I108*H108,2)</f>
        <v>0</v>
      </c>
      <c r="BL108" s="16" t="s">
        <v>125</v>
      </c>
      <c r="BM108" s="183" t="s">
        <v>164</v>
      </c>
    </row>
    <row r="109" spans="1:65" s="2" customFormat="1" ht="11.25">
      <c r="A109" s="33"/>
      <c r="B109" s="34"/>
      <c r="C109" s="35"/>
      <c r="D109" s="185" t="s">
        <v>127</v>
      </c>
      <c r="E109" s="35"/>
      <c r="F109" s="186" t="s">
        <v>165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127</v>
      </c>
      <c r="AU109" s="16" t="s">
        <v>82</v>
      </c>
    </row>
    <row r="110" spans="1:65" s="2" customFormat="1" ht="11.25">
      <c r="A110" s="33"/>
      <c r="B110" s="34"/>
      <c r="C110" s="35"/>
      <c r="D110" s="190" t="s">
        <v>129</v>
      </c>
      <c r="E110" s="35"/>
      <c r="F110" s="191" t="s">
        <v>166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129</v>
      </c>
      <c r="AU110" s="16" t="s">
        <v>82</v>
      </c>
    </row>
    <row r="111" spans="1:65" s="13" customFormat="1" ht="11.25">
      <c r="B111" s="192"/>
      <c r="C111" s="193"/>
      <c r="D111" s="185" t="s">
        <v>131</v>
      </c>
      <c r="E111" s="194" t="s">
        <v>19</v>
      </c>
      <c r="F111" s="195" t="s">
        <v>167</v>
      </c>
      <c r="G111" s="193"/>
      <c r="H111" s="196">
        <v>1084.68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131</v>
      </c>
      <c r="AU111" s="202" t="s">
        <v>82</v>
      </c>
      <c r="AV111" s="13" t="s">
        <v>82</v>
      </c>
      <c r="AW111" s="13" t="s">
        <v>33</v>
      </c>
      <c r="AX111" s="13" t="s">
        <v>79</v>
      </c>
      <c r="AY111" s="202" t="s">
        <v>118</v>
      </c>
    </row>
    <row r="112" spans="1:65" s="2" customFormat="1" ht="16.5" customHeight="1">
      <c r="A112" s="33"/>
      <c r="B112" s="34"/>
      <c r="C112" s="172" t="s">
        <v>168</v>
      </c>
      <c r="D112" s="172" t="s">
        <v>120</v>
      </c>
      <c r="E112" s="173" t="s">
        <v>169</v>
      </c>
      <c r="F112" s="174" t="s">
        <v>170</v>
      </c>
      <c r="G112" s="175" t="s">
        <v>135</v>
      </c>
      <c r="H112" s="176">
        <v>602.6</v>
      </c>
      <c r="I112" s="177"/>
      <c r="J112" s="178">
        <f>ROUND(I112*H112,2)</f>
        <v>0</v>
      </c>
      <c r="K112" s="174" t="s">
        <v>124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125</v>
      </c>
      <c r="AT112" s="183" t="s">
        <v>120</v>
      </c>
      <c r="AU112" s="183" t="s">
        <v>82</v>
      </c>
      <c r="AY112" s="16" t="s">
        <v>118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125</v>
      </c>
      <c r="BM112" s="183" t="s">
        <v>171</v>
      </c>
    </row>
    <row r="113" spans="1:65" s="2" customFormat="1" ht="11.25">
      <c r="A113" s="33"/>
      <c r="B113" s="34"/>
      <c r="C113" s="35"/>
      <c r="D113" s="185" t="s">
        <v>127</v>
      </c>
      <c r="E113" s="35"/>
      <c r="F113" s="186" t="s">
        <v>172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127</v>
      </c>
      <c r="AU113" s="16" t="s">
        <v>82</v>
      </c>
    </row>
    <row r="114" spans="1:65" s="2" customFormat="1" ht="11.25">
      <c r="A114" s="33"/>
      <c r="B114" s="34"/>
      <c r="C114" s="35"/>
      <c r="D114" s="190" t="s">
        <v>129</v>
      </c>
      <c r="E114" s="35"/>
      <c r="F114" s="191" t="s">
        <v>173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129</v>
      </c>
      <c r="AU114" s="16" t="s">
        <v>82</v>
      </c>
    </row>
    <row r="115" spans="1:65" s="13" customFormat="1" ht="11.25">
      <c r="B115" s="192"/>
      <c r="C115" s="193"/>
      <c r="D115" s="185" t="s">
        <v>131</v>
      </c>
      <c r="E115" s="194" t="s">
        <v>19</v>
      </c>
      <c r="F115" s="195" t="s">
        <v>174</v>
      </c>
      <c r="G115" s="193"/>
      <c r="H115" s="196">
        <v>602.6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131</v>
      </c>
      <c r="AU115" s="202" t="s">
        <v>82</v>
      </c>
      <c r="AV115" s="13" t="s">
        <v>82</v>
      </c>
      <c r="AW115" s="13" t="s">
        <v>33</v>
      </c>
      <c r="AX115" s="13" t="s">
        <v>79</v>
      </c>
      <c r="AY115" s="202" t="s">
        <v>118</v>
      </c>
    </row>
    <row r="116" spans="1:65" s="2" customFormat="1" ht="16.5" customHeight="1">
      <c r="A116" s="33"/>
      <c r="B116" s="34"/>
      <c r="C116" s="172" t="s">
        <v>175</v>
      </c>
      <c r="D116" s="172" t="s">
        <v>120</v>
      </c>
      <c r="E116" s="173" t="s">
        <v>176</v>
      </c>
      <c r="F116" s="174" t="s">
        <v>177</v>
      </c>
      <c r="G116" s="175" t="s">
        <v>135</v>
      </c>
      <c r="H116" s="176">
        <v>20</v>
      </c>
      <c r="I116" s="177"/>
      <c r="J116" s="178">
        <f>ROUND(I116*H116,2)</f>
        <v>0</v>
      </c>
      <c r="K116" s="174" t="s">
        <v>124</v>
      </c>
      <c r="L116" s="38"/>
      <c r="M116" s="179" t="s">
        <v>19</v>
      </c>
      <c r="N116" s="180" t="s">
        <v>42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125</v>
      </c>
      <c r="AT116" s="183" t="s">
        <v>120</v>
      </c>
      <c r="AU116" s="183" t="s">
        <v>82</v>
      </c>
      <c r="AY116" s="16" t="s">
        <v>118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125</v>
      </c>
      <c r="BM116" s="183" t="s">
        <v>178</v>
      </c>
    </row>
    <row r="117" spans="1:65" s="2" customFormat="1" ht="19.5">
      <c r="A117" s="33"/>
      <c r="B117" s="34"/>
      <c r="C117" s="35"/>
      <c r="D117" s="185" t="s">
        <v>127</v>
      </c>
      <c r="E117" s="35"/>
      <c r="F117" s="186" t="s">
        <v>179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127</v>
      </c>
      <c r="AU117" s="16" t="s">
        <v>82</v>
      </c>
    </row>
    <row r="118" spans="1:65" s="2" customFormat="1" ht="11.25">
      <c r="A118" s="33"/>
      <c r="B118" s="34"/>
      <c r="C118" s="35"/>
      <c r="D118" s="190" t="s">
        <v>129</v>
      </c>
      <c r="E118" s="35"/>
      <c r="F118" s="191" t="s">
        <v>180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129</v>
      </c>
      <c r="AU118" s="16" t="s">
        <v>82</v>
      </c>
    </row>
    <row r="119" spans="1:65" s="13" customFormat="1" ht="11.25">
      <c r="B119" s="192"/>
      <c r="C119" s="193"/>
      <c r="D119" s="185" t="s">
        <v>131</v>
      </c>
      <c r="E119" s="194" t="s">
        <v>19</v>
      </c>
      <c r="F119" s="195" t="s">
        <v>181</v>
      </c>
      <c r="G119" s="193"/>
      <c r="H119" s="196">
        <v>20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131</v>
      </c>
      <c r="AU119" s="202" t="s">
        <v>82</v>
      </c>
      <c r="AV119" s="13" t="s">
        <v>82</v>
      </c>
      <c r="AW119" s="13" t="s">
        <v>33</v>
      </c>
      <c r="AX119" s="13" t="s">
        <v>79</v>
      </c>
      <c r="AY119" s="202" t="s">
        <v>118</v>
      </c>
    </row>
    <row r="120" spans="1:65" s="2" customFormat="1" ht="16.5" customHeight="1">
      <c r="A120" s="33"/>
      <c r="B120" s="34"/>
      <c r="C120" s="203" t="s">
        <v>182</v>
      </c>
      <c r="D120" s="203" t="s">
        <v>183</v>
      </c>
      <c r="E120" s="204" t="s">
        <v>184</v>
      </c>
      <c r="F120" s="205" t="s">
        <v>185</v>
      </c>
      <c r="G120" s="206" t="s">
        <v>163</v>
      </c>
      <c r="H120" s="207">
        <v>35.700000000000003</v>
      </c>
      <c r="I120" s="208"/>
      <c r="J120" s="209">
        <f>ROUND(I120*H120,2)</f>
        <v>0</v>
      </c>
      <c r="K120" s="205" t="s">
        <v>124</v>
      </c>
      <c r="L120" s="210"/>
      <c r="M120" s="211" t="s">
        <v>19</v>
      </c>
      <c r="N120" s="212" t="s">
        <v>42</v>
      </c>
      <c r="O120" s="63"/>
      <c r="P120" s="181">
        <f>O120*H120</f>
        <v>0</v>
      </c>
      <c r="Q120" s="181">
        <v>1</v>
      </c>
      <c r="R120" s="181">
        <f>Q120*H120</f>
        <v>35.700000000000003</v>
      </c>
      <c r="S120" s="181">
        <v>0</v>
      </c>
      <c r="T120" s="18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3" t="s">
        <v>175</v>
      </c>
      <c r="AT120" s="183" t="s">
        <v>183</v>
      </c>
      <c r="AU120" s="183" t="s">
        <v>82</v>
      </c>
      <c r="AY120" s="16" t="s">
        <v>118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79</v>
      </c>
      <c r="BK120" s="184">
        <f>ROUND(I120*H120,2)</f>
        <v>0</v>
      </c>
      <c r="BL120" s="16" t="s">
        <v>125</v>
      </c>
      <c r="BM120" s="183" t="s">
        <v>186</v>
      </c>
    </row>
    <row r="121" spans="1:65" s="2" customFormat="1" ht="11.25">
      <c r="A121" s="33"/>
      <c r="B121" s="34"/>
      <c r="C121" s="35"/>
      <c r="D121" s="185" t="s">
        <v>127</v>
      </c>
      <c r="E121" s="35"/>
      <c r="F121" s="186" t="s">
        <v>185</v>
      </c>
      <c r="G121" s="35"/>
      <c r="H121" s="35"/>
      <c r="I121" s="187"/>
      <c r="J121" s="35"/>
      <c r="K121" s="35"/>
      <c r="L121" s="38"/>
      <c r="M121" s="188"/>
      <c r="N121" s="189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127</v>
      </c>
      <c r="AU121" s="16" t="s">
        <v>82</v>
      </c>
    </row>
    <row r="122" spans="1:65" s="13" customFormat="1" ht="11.25">
      <c r="B122" s="192"/>
      <c r="C122" s="193"/>
      <c r="D122" s="185" t="s">
        <v>131</v>
      </c>
      <c r="E122" s="194" t="s">
        <v>19</v>
      </c>
      <c r="F122" s="195" t="s">
        <v>187</v>
      </c>
      <c r="G122" s="193"/>
      <c r="H122" s="196">
        <v>35.700000000000003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131</v>
      </c>
      <c r="AU122" s="202" t="s">
        <v>82</v>
      </c>
      <c r="AV122" s="13" t="s">
        <v>82</v>
      </c>
      <c r="AW122" s="13" t="s">
        <v>33</v>
      </c>
      <c r="AX122" s="13" t="s">
        <v>79</v>
      </c>
      <c r="AY122" s="202" t="s">
        <v>118</v>
      </c>
    </row>
    <row r="123" spans="1:65" s="2" customFormat="1" ht="21.75" customHeight="1">
      <c r="A123" s="33"/>
      <c r="B123" s="34"/>
      <c r="C123" s="172" t="s">
        <v>188</v>
      </c>
      <c r="D123" s="172" t="s">
        <v>120</v>
      </c>
      <c r="E123" s="173" t="s">
        <v>189</v>
      </c>
      <c r="F123" s="174" t="s">
        <v>190</v>
      </c>
      <c r="G123" s="175" t="s">
        <v>123</v>
      </c>
      <c r="H123" s="176">
        <v>4307</v>
      </c>
      <c r="I123" s="177"/>
      <c r="J123" s="178">
        <f>ROUND(I123*H123,2)</f>
        <v>0</v>
      </c>
      <c r="K123" s="174" t="s">
        <v>124</v>
      </c>
      <c r="L123" s="38"/>
      <c r="M123" s="179" t="s">
        <v>19</v>
      </c>
      <c r="N123" s="180" t="s">
        <v>42</v>
      </c>
      <c r="O123" s="63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3" t="s">
        <v>125</v>
      </c>
      <c r="AT123" s="183" t="s">
        <v>120</v>
      </c>
      <c r="AU123" s="183" t="s">
        <v>82</v>
      </c>
      <c r="AY123" s="16" t="s">
        <v>118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6" t="s">
        <v>79</v>
      </c>
      <c r="BK123" s="184">
        <f>ROUND(I123*H123,2)</f>
        <v>0</v>
      </c>
      <c r="BL123" s="16" t="s">
        <v>125</v>
      </c>
      <c r="BM123" s="183" t="s">
        <v>191</v>
      </c>
    </row>
    <row r="124" spans="1:65" s="2" customFormat="1" ht="11.25">
      <c r="A124" s="33"/>
      <c r="B124" s="34"/>
      <c r="C124" s="35"/>
      <c r="D124" s="185" t="s">
        <v>127</v>
      </c>
      <c r="E124" s="35"/>
      <c r="F124" s="186" t="s">
        <v>192</v>
      </c>
      <c r="G124" s="35"/>
      <c r="H124" s="35"/>
      <c r="I124" s="187"/>
      <c r="J124" s="35"/>
      <c r="K124" s="35"/>
      <c r="L124" s="38"/>
      <c r="M124" s="188"/>
      <c r="N124" s="189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127</v>
      </c>
      <c r="AU124" s="16" t="s">
        <v>82</v>
      </c>
    </row>
    <row r="125" spans="1:65" s="2" customFormat="1" ht="11.25">
      <c r="A125" s="33"/>
      <c r="B125" s="34"/>
      <c r="C125" s="35"/>
      <c r="D125" s="190" t="s">
        <v>129</v>
      </c>
      <c r="E125" s="35"/>
      <c r="F125" s="191" t="s">
        <v>193</v>
      </c>
      <c r="G125" s="35"/>
      <c r="H125" s="35"/>
      <c r="I125" s="187"/>
      <c r="J125" s="35"/>
      <c r="K125" s="35"/>
      <c r="L125" s="38"/>
      <c r="M125" s="188"/>
      <c r="N125" s="189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129</v>
      </c>
      <c r="AU125" s="16" t="s">
        <v>82</v>
      </c>
    </row>
    <row r="126" spans="1:65" s="13" customFormat="1" ht="11.25">
      <c r="B126" s="192"/>
      <c r="C126" s="193"/>
      <c r="D126" s="185" t="s">
        <v>131</v>
      </c>
      <c r="E126" s="194" t="s">
        <v>19</v>
      </c>
      <c r="F126" s="195" t="s">
        <v>194</v>
      </c>
      <c r="G126" s="193"/>
      <c r="H126" s="196">
        <v>4307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131</v>
      </c>
      <c r="AU126" s="202" t="s">
        <v>82</v>
      </c>
      <c r="AV126" s="13" t="s">
        <v>82</v>
      </c>
      <c r="AW126" s="13" t="s">
        <v>33</v>
      </c>
      <c r="AX126" s="13" t="s">
        <v>79</v>
      </c>
      <c r="AY126" s="202" t="s">
        <v>118</v>
      </c>
    </row>
    <row r="127" spans="1:65" s="2" customFormat="1" ht="16.5" customHeight="1">
      <c r="A127" s="33"/>
      <c r="B127" s="34"/>
      <c r="C127" s="172" t="s">
        <v>195</v>
      </c>
      <c r="D127" s="172" t="s">
        <v>120</v>
      </c>
      <c r="E127" s="173" t="s">
        <v>196</v>
      </c>
      <c r="F127" s="174" t="s">
        <v>197</v>
      </c>
      <c r="G127" s="175" t="s">
        <v>123</v>
      </c>
      <c r="H127" s="176">
        <v>2236.9</v>
      </c>
      <c r="I127" s="177"/>
      <c r="J127" s="178">
        <f>ROUND(I127*H127,2)</f>
        <v>0</v>
      </c>
      <c r="K127" s="174" t="s">
        <v>124</v>
      </c>
      <c r="L127" s="38"/>
      <c r="M127" s="179" t="s">
        <v>19</v>
      </c>
      <c r="N127" s="180" t="s">
        <v>42</v>
      </c>
      <c r="O127" s="63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3" t="s">
        <v>125</v>
      </c>
      <c r="AT127" s="183" t="s">
        <v>120</v>
      </c>
      <c r="AU127" s="183" t="s">
        <v>82</v>
      </c>
      <c r="AY127" s="16" t="s">
        <v>118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79</v>
      </c>
      <c r="BK127" s="184">
        <f>ROUND(I127*H127,2)</f>
        <v>0</v>
      </c>
      <c r="BL127" s="16" t="s">
        <v>125</v>
      </c>
      <c r="BM127" s="183" t="s">
        <v>198</v>
      </c>
    </row>
    <row r="128" spans="1:65" s="2" customFormat="1" ht="11.25">
      <c r="A128" s="33"/>
      <c r="B128" s="34"/>
      <c r="C128" s="35"/>
      <c r="D128" s="185" t="s">
        <v>127</v>
      </c>
      <c r="E128" s="35"/>
      <c r="F128" s="186" t="s">
        <v>199</v>
      </c>
      <c r="G128" s="35"/>
      <c r="H128" s="35"/>
      <c r="I128" s="187"/>
      <c r="J128" s="35"/>
      <c r="K128" s="35"/>
      <c r="L128" s="38"/>
      <c r="M128" s="188"/>
      <c r="N128" s="189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127</v>
      </c>
      <c r="AU128" s="16" t="s">
        <v>82</v>
      </c>
    </row>
    <row r="129" spans="1:65" s="2" customFormat="1" ht="11.25">
      <c r="A129" s="33"/>
      <c r="B129" s="34"/>
      <c r="C129" s="35"/>
      <c r="D129" s="190" t="s">
        <v>129</v>
      </c>
      <c r="E129" s="35"/>
      <c r="F129" s="191" t="s">
        <v>200</v>
      </c>
      <c r="G129" s="35"/>
      <c r="H129" s="35"/>
      <c r="I129" s="187"/>
      <c r="J129" s="35"/>
      <c r="K129" s="35"/>
      <c r="L129" s="38"/>
      <c r="M129" s="188"/>
      <c r="N129" s="189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129</v>
      </c>
      <c r="AU129" s="16" t="s">
        <v>82</v>
      </c>
    </row>
    <row r="130" spans="1:65" s="13" customFormat="1" ht="11.25">
      <c r="B130" s="192"/>
      <c r="C130" s="193"/>
      <c r="D130" s="185" t="s">
        <v>131</v>
      </c>
      <c r="E130" s="194" t="s">
        <v>19</v>
      </c>
      <c r="F130" s="195" t="s">
        <v>201</v>
      </c>
      <c r="G130" s="193"/>
      <c r="H130" s="196">
        <v>2132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131</v>
      </c>
      <c r="AU130" s="202" t="s">
        <v>82</v>
      </c>
      <c r="AV130" s="13" t="s">
        <v>82</v>
      </c>
      <c r="AW130" s="13" t="s">
        <v>33</v>
      </c>
      <c r="AX130" s="13" t="s">
        <v>71</v>
      </c>
      <c r="AY130" s="202" t="s">
        <v>118</v>
      </c>
    </row>
    <row r="131" spans="1:65" s="13" customFormat="1" ht="11.25">
      <c r="B131" s="192"/>
      <c r="C131" s="193"/>
      <c r="D131" s="185" t="s">
        <v>131</v>
      </c>
      <c r="E131" s="194" t="s">
        <v>19</v>
      </c>
      <c r="F131" s="195" t="s">
        <v>202</v>
      </c>
      <c r="G131" s="193"/>
      <c r="H131" s="196">
        <v>104.9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131</v>
      </c>
      <c r="AU131" s="202" t="s">
        <v>82</v>
      </c>
      <c r="AV131" s="13" t="s">
        <v>82</v>
      </c>
      <c r="AW131" s="13" t="s">
        <v>33</v>
      </c>
      <c r="AX131" s="13" t="s">
        <v>71</v>
      </c>
      <c r="AY131" s="202" t="s">
        <v>118</v>
      </c>
    </row>
    <row r="132" spans="1:65" s="2" customFormat="1" ht="16.5" customHeight="1">
      <c r="A132" s="33"/>
      <c r="B132" s="34"/>
      <c r="C132" s="172" t="s">
        <v>203</v>
      </c>
      <c r="D132" s="172" t="s">
        <v>120</v>
      </c>
      <c r="E132" s="173" t="s">
        <v>204</v>
      </c>
      <c r="F132" s="174" t="s">
        <v>205</v>
      </c>
      <c r="G132" s="175" t="s">
        <v>123</v>
      </c>
      <c r="H132" s="176">
        <v>71</v>
      </c>
      <c r="I132" s="177"/>
      <c r="J132" s="178">
        <f>ROUND(I132*H132,2)</f>
        <v>0</v>
      </c>
      <c r="K132" s="174" t="s">
        <v>124</v>
      </c>
      <c r="L132" s="38"/>
      <c r="M132" s="179" t="s">
        <v>19</v>
      </c>
      <c r="N132" s="180" t="s">
        <v>42</v>
      </c>
      <c r="O132" s="63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3" t="s">
        <v>125</v>
      </c>
      <c r="AT132" s="183" t="s">
        <v>120</v>
      </c>
      <c r="AU132" s="183" t="s">
        <v>82</v>
      </c>
      <c r="AY132" s="16" t="s">
        <v>118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79</v>
      </c>
      <c r="BK132" s="184">
        <f>ROUND(I132*H132,2)</f>
        <v>0</v>
      </c>
      <c r="BL132" s="16" t="s">
        <v>125</v>
      </c>
      <c r="BM132" s="183" t="s">
        <v>206</v>
      </c>
    </row>
    <row r="133" spans="1:65" s="2" customFormat="1" ht="19.5">
      <c r="A133" s="33"/>
      <c r="B133" s="34"/>
      <c r="C133" s="35"/>
      <c r="D133" s="185" t="s">
        <v>127</v>
      </c>
      <c r="E133" s="35"/>
      <c r="F133" s="186" t="s">
        <v>207</v>
      </c>
      <c r="G133" s="35"/>
      <c r="H133" s="35"/>
      <c r="I133" s="187"/>
      <c r="J133" s="35"/>
      <c r="K133" s="35"/>
      <c r="L133" s="38"/>
      <c r="M133" s="188"/>
      <c r="N133" s="189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127</v>
      </c>
      <c r="AU133" s="16" t="s">
        <v>82</v>
      </c>
    </row>
    <row r="134" spans="1:65" s="2" customFormat="1" ht="11.25">
      <c r="A134" s="33"/>
      <c r="B134" s="34"/>
      <c r="C134" s="35"/>
      <c r="D134" s="190" t="s">
        <v>129</v>
      </c>
      <c r="E134" s="35"/>
      <c r="F134" s="191" t="s">
        <v>208</v>
      </c>
      <c r="G134" s="35"/>
      <c r="H134" s="35"/>
      <c r="I134" s="187"/>
      <c r="J134" s="35"/>
      <c r="K134" s="35"/>
      <c r="L134" s="38"/>
      <c r="M134" s="188"/>
      <c r="N134" s="189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129</v>
      </c>
      <c r="AU134" s="16" t="s">
        <v>82</v>
      </c>
    </row>
    <row r="135" spans="1:65" s="13" customFormat="1" ht="11.25">
      <c r="B135" s="192"/>
      <c r="C135" s="193"/>
      <c r="D135" s="185" t="s">
        <v>131</v>
      </c>
      <c r="E135" s="194" t="s">
        <v>19</v>
      </c>
      <c r="F135" s="195" t="s">
        <v>209</v>
      </c>
      <c r="G135" s="193"/>
      <c r="H135" s="196">
        <v>71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131</v>
      </c>
      <c r="AU135" s="202" t="s">
        <v>82</v>
      </c>
      <c r="AV135" s="13" t="s">
        <v>82</v>
      </c>
      <c r="AW135" s="13" t="s">
        <v>33</v>
      </c>
      <c r="AX135" s="13" t="s">
        <v>79</v>
      </c>
      <c r="AY135" s="202" t="s">
        <v>118</v>
      </c>
    </row>
    <row r="136" spans="1:65" s="2" customFormat="1" ht="16.5" customHeight="1">
      <c r="A136" s="33"/>
      <c r="B136" s="34"/>
      <c r="C136" s="172" t="s">
        <v>210</v>
      </c>
      <c r="D136" s="172" t="s">
        <v>120</v>
      </c>
      <c r="E136" s="173" t="s">
        <v>211</v>
      </c>
      <c r="F136" s="174" t="s">
        <v>212</v>
      </c>
      <c r="G136" s="175" t="s">
        <v>123</v>
      </c>
      <c r="H136" s="176">
        <v>38</v>
      </c>
      <c r="I136" s="177"/>
      <c r="J136" s="178">
        <f>ROUND(I136*H136,2)</f>
        <v>0</v>
      </c>
      <c r="K136" s="174" t="s">
        <v>124</v>
      </c>
      <c r="L136" s="38"/>
      <c r="M136" s="179" t="s">
        <v>19</v>
      </c>
      <c r="N136" s="180" t="s">
        <v>42</v>
      </c>
      <c r="O136" s="63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3" t="s">
        <v>125</v>
      </c>
      <c r="AT136" s="183" t="s">
        <v>120</v>
      </c>
      <c r="AU136" s="183" t="s">
        <v>82</v>
      </c>
      <c r="AY136" s="16" t="s">
        <v>118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79</v>
      </c>
      <c r="BK136" s="184">
        <f>ROUND(I136*H136,2)</f>
        <v>0</v>
      </c>
      <c r="BL136" s="16" t="s">
        <v>125</v>
      </c>
      <c r="BM136" s="183" t="s">
        <v>213</v>
      </c>
    </row>
    <row r="137" spans="1:65" s="2" customFormat="1" ht="19.5">
      <c r="A137" s="33"/>
      <c r="B137" s="34"/>
      <c r="C137" s="35"/>
      <c r="D137" s="185" t="s">
        <v>127</v>
      </c>
      <c r="E137" s="35"/>
      <c r="F137" s="186" t="s">
        <v>214</v>
      </c>
      <c r="G137" s="35"/>
      <c r="H137" s="35"/>
      <c r="I137" s="187"/>
      <c r="J137" s="35"/>
      <c r="K137" s="35"/>
      <c r="L137" s="38"/>
      <c r="M137" s="188"/>
      <c r="N137" s="189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127</v>
      </c>
      <c r="AU137" s="16" t="s">
        <v>82</v>
      </c>
    </row>
    <row r="138" spans="1:65" s="2" customFormat="1" ht="11.25">
      <c r="A138" s="33"/>
      <c r="B138" s="34"/>
      <c r="C138" s="35"/>
      <c r="D138" s="190" t="s">
        <v>129</v>
      </c>
      <c r="E138" s="35"/>
      <c r="F138" s="191" t="s">
        <v>215</v>
      </c>
      <c r="G138" s="35"/>
      <c r="H138" s="35"/>
      <c r="I138" s="187"/>
      <c r="J138" s="35"/>
      <c r="K138" s="35"/>
      <c r="L138" s="38"/>
      <c r="M138" s="188"/>
      <c r="N138" s="189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129</v>
      </c>
      <c r="AU138" s="16" t="s">
        <v>82</v>
      </c>
    </row>
    <row r="139" spans="1:65" s="13" customFormat="1" ht="11.25">
      <c r="B139" s="192"/>
      <c r="C139" s="193"/>
      <c r="D139" s="185" t="s">
        <v>131</v>
      </c>
      <c r="E139" s="194" t="s">
        <v>19</v>
      </c>
      <c r="F139" s="195" t="s">
        <v>216</v>
      </c>
      <c r="G139" s="193"/>
      <c r="H139" s="196">
        <v>38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131</v>
      </c>
      <c r="AU139" s="202" t="s">
        <v>82</v>
      </c>
      <c r="AV139" s="13" t="s">
        <v>82</v>
      </c>
      <c r="AW139" s="13" t="s">
        <v>33</v>
      </c>
      <c r="AX139" s="13" t="s">
        <v>79</v>
      </c>
      <c r="AY139" s="202" t="s">
        <v>118</v>
      </c>
    </row>
    <row r="140" spans="1:65" s="12" customFormat="1" ht="22.9" customHeight="1">
      <c r="B140" s="156"/>
      <c r="C140" s="157"/>
      <c r="D140" s="158" t="s">
        <v>70</v>
      </c>
      <c r="E140" s="170" t="s">
        <v>82</v>
      </c>
      <c r="F140" s="170" t="s">
        <v>217</v>
      </c>
      <c r="G140" s="157"/>
      <c r="H140" s="157"/>
      <c r="I140" s="160"/>
      <c r="J140" s="171">
        <f>BK140</f>
        <v>0</v>
      </c>
      <c r="K140" s="157"/>
      <c r="L140" s="162"/>
      <c r="M140" s="163"/>
      <c r="N140" s="164"/>
      <c r="O140" s="164"/>
      <c r="P140" s="165">
        <f>SUM(P141:P148)</f>
        <v>0</v>
      </c>
      <c r="Q140" s="164"/>
      <c r="R140" s="165">
        <f>SUM(R141:R148)</f>
        <v>0.40600000000000003</v>
      </c>
      <c r="S140" s="164"/>
      <c r="T140" s="166">
        <f>SUM(T141:T148)</f>
        <v>0</v>
      </c>
      <c r="AR140" s="167" t="s">
        <v>79</v>
      </c>
      <c r="AT140" s="168" t="s">
        <v>70</v>
      </c>
      <c r="AU140" s="168" t="s">
        <v>79</v>
      </c>
      <c r="AY140" s="167" t="s">
        <v>118</v>
      </c>
      <c r="BK140" s="169">
        <f>SUM(BK141:BK148)</f>
        <v>0</v>
      </c>
    </row>
    <row r="141" spans="1:65" s="2" customFormat="1" ht="16.5" customHeight="1">
      <c r="A141" s="33"/>
      <c r="B141" s="34"/>
      <c r="C141" s="172" t="s">
        <v>218</v>
      </c>
      <c r="D141" s="172" t="s">
        <v>120</v>
      </c>
      <c r="E141" s="173" t="s">
        <v>219</v>
      </c>
      <c r="F141" s="174" t="s">
        <v>220</v>
      </c>
      <c r="G141" s="175" t="s">
        <v>135</v>
      </c>
      <c r="H141" s="176">
        <v>37.625</v>
      </c>
      <c r="I141" s="177"/>
      <c r="J141" s="178">
        <f>ROUND(I141*H141,2)</f>
        <v>0</v>
      </c>
      <c r="K141" s="174" t="s">
        <v>124</v>
      </c>
      <c r="L141" s="38"/>
      <c r="M141" s="179" t="s">
        <v>19</v>
      </c>
      <c r="N141" s="180" t="s">
        <v>42</v>
      </c>
      <c r="O141" s="63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3" t="s">
        <v>125</v>
      </c>
      <c r="AT141" s="183" t="s">
        <v>120</v>
      </c>
      <c r="AU141" s="183" t="s">
        <v>82</v>
      </c>
      <c r="AY141" s="16" t="s">
        <v>118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79</v>
      </c>
      <c r="BK141" s="184">
        <f>ROUND(I141*H141,2)</f>
        <v>0</v>
      </c>
      <c r="BL141" s="16" t="s">
        <v>125</v>
      </c>
      <c r="BM141" s="183" t="s">
        <v>221</v>
      </c>
    </row>
    <row r="142" spans="1:65" s="2" customFormat="1" ht="19.5">
      <c r="A142" s="33"/>
      <c r="B142" s="34"/>
      <c r="C142" s="35"/>
      <c r="D142" s="185" t="s">
        <v>127</v>
      </c>
      <c r="E142" s="35"/>
      <c r="F142" s="186" t="s">
        <v>222</v>
      </c>
      <c r="G142" s="35"/>
      <c r="H142" s="35"/>
      <c r="I142" s="187"/>
      <c r="J142" s="35"/>
      <c r="K142" s="35"/>
      <c r="L142" s="38"/>
      <c r="M142" s="188"/>
      <c r="N142" s="189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127</v>
      </c>
      <c r="AU142" s="16" t="s">
        <v>82</v>
      </c>
    </row>
    <row r="143" spans="1:65" s="2" customFormat="1" ht="11.25">
      <c r="A143" s="33"/>
      <c r="B143" s="34"/>
      <c r="C143" s="35"/>
      <c r="D143" s="190" t="s">
        <v>129</v>
      </c>
      <c r="E143" s="35"/>
      <c r="F143" s="191" t="s">
        <v>223</v>
      </c>
      <c r="G143" s="35"/>
      <c r="H143" s="35"/>
      <c r="I143" s="187"/>
      <c r="J143" s="35"/>
      <c r="K143" s="35"/>
      <c r="L143" s="38"/>
      <c r="M143" s="188"/>
      <c r="N143" s="189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129</v>
      </c>
      <c r="AU143" s="16" t="s">
        <v>82</v>
      </c>
    </row>
    <row r="144" spans="1:65" s="13" customFormat="1" ht="11.25">
      <c r="B144" s="192"/>
      <c r="C144" s="193"/>
      <c r="D144" s="185" t="s">
        <v>131</v>
      </c>
      <c r="E144" s="194" t="s">
        <v>19</v>
      </c>
      <c r="F144" s="195" t="s">
        <v>224</v>
      </c>
      <c r="G144" s="193"/>
      <c r="H144" s="196">
        <v>37.625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131</v>
      </c>
      <c r="AU144" s="202" t="s">
        <v>82</v>
      </c>
      <c r="AV144" s="13" t="s">
        <v>82</v>
      </c>
      <c r="AW144" s="13" t="s">
        <v>33</v>
      </c>
      <c r="AX144" s="13" t="s">
        <v>79</v>
      </c>
      <c r="AY144" s="202" t="s">
        <v>118</v>
      </c>
    </row>
    <row r="145" spans="1:65" s="2" customFormat="1" ht="16.5" customHeight="1">
      <c r="A145" s="33"/>
      <c r="B145" s="34"/>
      <c r="C145" s="172" t="s">
        <v>8</v>
      </c>
      <c r="D145" s="172" t="s">
        <v>120</v>
      </c>
      <c r="E145" s="173" t="s">
        <v>225</v>
      </c>
      <c r="F145" s="174" t="s">
        <v>226</v>
      </c>
      <c r="G145" s="175" t="s">
        <v>227</v>
      </c>
      <c r="H145" s="176">
        <v>350</v>
      </c>
      <c r="I145" s="177"/>
      <c r="J145" s="178">
        <f>ROUND(I145*H145,2)</f>
        <v>0</v>
      </c>
      <c r="K145" s="174" t="s">
        <v>124</v>
      </c>
      <c r="L145" s="38"/>
      <c r="M145" s="179" t="s">
        <v>19</v>
      </c>
      <c r="N145" s="180" t="s">
        <v>42</v>
      </c>
      <c r="O145" s="63"/>
      <c r="P145" s="181">
        <f>O145*H145</f>
        <v>0</v>
      </c>
      <c r="Q145" s="181">
        <v>1.16E-3</v>
      </c>
      <c r="R145" s="181">
        <f>Q145*H145</f>
        <v>0.40600000000000003</v>
      </c>
      <c r="S145" s="181">
        <v>0</v>
      </c>
      <c r="T145" s="18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3" t="s">
        <v>125</v>
      </c>
      <c r="AT145" s="183" t="s">
        <v>120</v>
      </c>
      <c r="AU145" s="183" t="s">
        <v>82</v>
      </c>
      <c r="AY145" s="16" t="s">
        <v>118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6" t="s">
        <v>79</v>
      </c>
      <c r="BK145" s="184">
        <f>ROUND(I145*H145,2)</f>
        <v>0</v>
      </c>
      <c r="BL145" s="16" t="s">
        <v>125</v>
      </c>
      <c r="BM145" s="183" t="s">
        <v>228</v>
      </c>
    </row>
    <row r="146" spans="1:65" s="2" customFormat="1" ht="11.25">
      <c r="A146" s="33"/>
      <c r="B146" s="34"/>
      <c r="C146" s="35"/>
      <c r="D146" s="185" t="s">
        <v>127</v>
      </c>
      <c r="E146" s="35"/>
      <c r="F146" s="186" t="s">
        <v>229</v>
      </c>
      <c r="G146" s="35"/>
      <c r="H146" s="35"/>
      <c r="I146" s="187"/>
      <c r="J146" s="35"/>
      <c r="K146" s="35"/>
      <c r="L146" s="38"/>
      <c r="M146" s="188"/>
      <c r="N146" s="189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127</v>
      </c>
      <c r="AU146" s="16" t="s">
        <v>82</v>
      </c>
    </row>
    <row r="147" spans="1:65" s="2" customFormat="1" ht="11.25">
      <c r="A147" s="33"/>
      <c r="B147" s="34"/>
      <c r="C147" s="35"/>
      <c r="D147" s="190" t="s">
        <v>129</v>
      </c>
      <c r="E147" s="35"/>
      <c r="F147" s="191" t="s">
        <v>230</v>
      </c>
      <c r="G147" s="35"/>
      <c r="H147" s="35"/>
      <c r="I147" s="187"/>
      <c r="J147" s="35"/>
      <c r="K147" s="35"/>
      <c r="L147" s="38"/>
      <c r="M147" s="188"/>
      <c r="N147" s="189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129</v>
      </c>
      <c r="AU147" s="16" t="s">
        <v>82</v>
      </c>
    </row>
    <row r="148" spans="1:65" s="13" customFormat="1" ht="11.25">
      <c r="B148" s="192"/>
      <c r="C148" s="193"/>
      <c r="D148" s="185" t="s">
        <v>131</v>
      </c>
      <c r="E148" s="194" t="s">
        <v>19</v>
      </c>
      <c r="F148" s="195" t="s">
        <v>231</v>
      </c>
      <c r="G148" s="193"/>
      <c r="H148" s="196">
        <v>350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131</v>
      </c>
      <c r="AU148" s="202" t="s">
        <v>82</v>
      </c>
      <c r="AV148" s="13" t="s">
        <v>82</v>
      </c>
      <c r="AW148" s="13" t="s">
        <v>33</v>
      </c>
      <c r="AX148" s="13" t="s">
        <v>79</v>
      </c>
      <c r="AY148" s="202" t="s">
        <v>118</v>
      </c>
    </row>
    <row r="149" spans="1:65" s="12" customFormat="1" ht="22.9" customHeight="1">
      <c r="B149" s="156"/>
      <c r="C149" s="157"/>
      <c r="D149" s="158" t="s">
        <v>70</v>
      </c>
      <c r="E149" s="170" t="s">
        <v>153</v>
      </c>
      <c r="F149" s="170" t="s">
        <v>232</v>
      </c>
      <c r="G149" s="157"/>
      <c r="H149" s="157"/>
      <c r="I149" s="160"/>
      <c r="J149" s="171">
        <f>BK149</f>
        <v>0</v>
      </c>
      <c r="K149" s="157"/>
      <c r="L149" s="162"/>
      <c r="M149" s="163"/>
      <c r="N149" s="164"/>
      <c r="O149" s="164"/>
      <c r="P149" s="165">
        <f>SUM(P150:P199)</f>
        <v>0</v>
      </c>
      <c r="Q149" s="164"/>
      <c r="R149" s="165">
        <f>SUM(R150:R199)</f>
        <v>158.76038400000002</v>
      </c>
      <c r="S149" s="164"/>
      <c r="T149" s="166">
        <f>SUM(T150:T199)</f>
        <v>0</v>
      </c>
      <c r="AR149" s="167" t="s">
        <v>79</v>
      </c>
      <c r="AT149" s="168" t="s">
        <v>70</v>
      </c>
      <c r="AU149" s="168" t="s">
        <v>79</v>
      </c>
      <c r="AY149" s="167" t="s">
        <v>118</v>
      </c>
      <c r="BK149" s="169">
        <f>SUM(BK150:BK199)</f>
        <v>0</v>
      </c>
    </row>
    <row r="150" spans="1:65" s="2" customFormat="1" ht="24.2" customHeight="1">
      <c r="A150" s="33"/>
      <c r="B150" s="34"/>
      <c r="C150" s="172" t="s">
        <v>233</v>
      </c>
      <c r="D150" s="172" t="s">
        <v>120</v>
      </c>
      <c r="E150" s="173" t="s">
        <v>234</v>
      </c>
      <c r="F150" s="174" t="s">
        <v>235</v>
      </c>
      <c r="G150" s="175" t="s">
        <v>123</v>
      </c>
      <c r="H150" s="176">
        <v>2236.9</v>
      </c>
      <c r="I150" s="177"/>
      <c r="J150" s="178">
        <f>ROUND(I150*H150,2)</f>
        <v>0</v>
      </c>
      <c r="K150" s="174" t="s">
        <v>124</v>
      </c>
      <c r="L150" s="38"/>
      <c r="M150" s="179" t="s">
        <v>19</v>
      </c>
      <c r="N150" s="180" t="s">
        <v>42</v>
      </c>
      <c r="O150" s="63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125</v>
      </c>
      <c r="AT150" s="183" t="s">
        <v>120</v>
      </c>
      <c r="AU150" s="183" t="s">
        <v>82</v>
      </c>
      <c r="AY150" s="16" t="s">
        <v>118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79</v>
      </c>
      <c r="BK150" s="184">
        <f>ROUND(I150*H150,2)</f>
        <v>0</v>
      </c>
      <c r="BL150" s="16" t="s">
        <v>125</v>
      </c>
      <c r="BM150" s="183" t="s">
        <v>236</v>
      </c>
    </row>
    <row r="151" spans="1:65" s="2" customFormat="1" ht="29.25">
      <c r="A151" s="33"/>
      <c r="B151" s="34"/>
      <c r="C151" s="35"/>
      <c r="D151" s="185" t="s">
        <v>127</v>
      </c>
      <c r="E151" s="35"/>
      <c r="F151" s="186" t="s">
        <v>237</v>
      </c>
      <c r="G151" s="35"/>
      <c r="H151" s="35"/>
      <c r="I151" s="187"/>
      <c r="J151" s="35"/>
      <c r="K151" s="35"/>
      <c r="L151" s="38"/>
      <c r="M151" s="188"/>
      <c r="N151" s="189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127</v>
      </c>
      <c r="AU151" s="16" t="s">
        <v>82</v>
      </c>
    </row>
    <row r="152" spans="1:65" s="2" customFormat="1" ht="11.25">
      <c r="A152" s="33"/>
      <c r="B152" s="34"/>
      <c r="C152" s="35"/>
      <c r="D152" s="190" t="s">
        <v>129</v>
      </c>
      <c r="E152" s="35"/>
      <c r="F152" s="191" t="s">
        <v>238</v>
      </c>
      <c r="G152" s="35"/>
      <c r="H152" s="35"/>
      <c r="I152" s="187"/>
      <c r="J152" s="35"/>
      <c r="K152" s="35"/>
      <c r="L152" s="38"/>
      <c r="M152" s="188"/>
      <c r="N152" s="189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129</v>
      </c>
      <c r="AU152" s="16" t="s">
        <v>82</v>
      </c>
    </row>
    <row r="153" spans="1:65" s="13" customFormat="1" ht="11.25">
      <c r="B153" s="192"/>
      <c r="C153" s="193"/>
      <c r="D153" s="185" t="s">
        <v>131</v>
      </c>
      <c r="E153" s="194" t="s">
        <v>19</v>
      </c>
      <c r="F153" s="195" t="s">
        <v>239</v>
      </c>
      <c r="G153" s="193"/>
      <c r="H153" s="196">
        <v>2132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131</v>
      </c>
      <c r="AU153" s="202" t="s">
        <v>82</v>
      </c>
      <c r="AV153" s="13" t="s">
        <v>82</v>
      </c>
      <c r="AW153" s="13" t="s">
        <v>33</v>
      </c>
      <c r="AX153" s="13" t="s">
        <v>71</v>
      </c>
      <c r="AY153" s="202" t="s">
        <v>118</v>
      </c>
    </row>
    <row r="154" spans="1:65" s="13" customFormat="1" ht="11.25">
      <c r="B154" s="192"/>
      <c r="C154" s="193"/>
      <c r="D154" s="185" t="s">
        <v>131</v>
      </c>
      <c r="E154" s="194" t="s">
        <v>19</v>
      </c>
      <c r="F154" s="195" t="s">
        <v>202</v>
      </c>
      <c r="G154" s="193"/>
      <c r="H154" s="196">
        <v>104.9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131</v>
      </c>
      <c r="AU154" s="202" t="s">
        <v>82</v>
      </c>
      <c r="AV154" s="13" t="s">
        <v>82</v>
      </c>
      <c r="AW154" s="13" t="s">
        <v>33</v>
      </c>
      <c r="AX154" s="13" t="s">
        <v>71</v>
      </c>
      <c r="AY154" s="202" t="s">
        <v>118</v>
      </c>
    </row>
    <row r="155" spans="1:65" s="2" customFormat="1" ht="16.5" customHeight="1">
      <c r="A155" s="33"/>
      <c r="B155" s="34"/>
      <c r="C155" s="203" t="s">
        <v>240</v>
      </c>
      <c r="D155" s="203" t="s">
        <v>183</v>
      </c>
      <c r="E155" s="204" t="s">
        <v>241</v>
      </c>
      <c r="F155" s="205" t="s">
        <v>242</v>
      </c>
      <c r="G155" s="206" t="s">
        <v>163</v>
      </c>
      <c r="H155" s="207">
        <v>83.055999999999997</v>
      </c>
      <c r="I155" s="208"/>
      <c r="J155" s="209">
        <f>ROUND(I155*H155,2)</f>
        <v>0</v>
      </c>
      <c r="K155" s="205" t="s">
        <v>124</v>
      </c>
      <c r="L155" s="210"/>
      <c r="M155" s="211" t="s">
        <v>19</v>
      </c>
      <c r="N155" s="212" t="s">
        <v>42</v>
      </c>
      <c r="O155" s="63"/>
      <c r="P155" s="181">
        <f>O155*H155</f>
        <v>0</v>
      </c>
      <c r="Q155" s="181">
        <v>1</v>
      </c>
      <c r="R155" s="181">
        <f>Q155*H155</f>
        <v>83.055999999999997</v>
      </c>
      <c r="S155" s="181">
        <v>0</v>
      </c>
      <c r="T155" s="18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3" t="s">
        <v>175</v>
      </c>
      <c r="AT155" s="183" t="s">
        <v>183</v>
      </c>
      <c r="AU155" s="183" t="s">
        <v>82</v>
      </c>
      <c r="AY155" s="16" t="s">
        <v>118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6" t="s">
        <v>79</v>
      </c>
      <c r="BK155" s="184">
        <f>ROUND(I155*H155,2)</f>
        <v>0</v>
      </c>
      <c r="BL155" s="16" t="s">
        <v>125</v>
      </c>
      <c r="BM155" s="183" t="s">
        <v>243</v>
      </c>
    </row>
    <row r="156" spans="1:65" s="2" customFormat="1" ht="11.25">
      <c r="A156" s="33"/>
      <c r="B156" s="34"/>
      <c r="C156" s="35"/>
      <c r="D156" s="185" t="s">
        <v>127</v>
      </c>
      <c r="E156" s="35"/>
      <c r="F156" s="186" t="s">
        <v>242</v>
      </c>
      <c r="G156" s="35"/>
      <c r="H156" s="35"/>
      <c r="I156" s="187"/>
      <c r="J156" s="35"/>
      <c r="K156" s="35"/>
      <c r="L156" s="38"/>
      <c r="M156" s="188"/>
      <c r="N156" s="189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127</v>
      </c>
      <c r="AU156" s="16" t="s">
        <v>82</v>
      </c>
    </row>
    <row r="157" spans="1:65" s="2" customFormat="1" ht="19.5">
      <c r="A157" s="33"/>
      <c r="B157" s="34"/>
      <c r="C157" s="35"/>
      <c r="D157" s="185" t="s">
        <v>244</v>
      </c>
      <c r="E157" s="35"/>
      <c r="F157" s="213" t="s">
        <v>245</v>
      </c>
      <c r="G157" s="35"/>
      <c r="H157" s="35"/>
      <c r="I157" s="187"/>
      <c r="J157" s="35"/>
      <c r="K157" s="35"/>
      <c r="L157" s="38"/>
      <c r="M157" s="188"/>
      <c r="N157" s="189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244</v>
      </c>
      <c r="AU157" s="16" t="s">
        <v>82</v>
      </c>
    </row>
    <row r="158" spans="1:65" s="13" customFormat="1" ht="11.25">
      <c r="B158" s="192"/>
      <c r="C158" s="193"/>
      <c r="D158" s="185" t="s">
        <v>131</v>
      </c>
      <c r="E158" s="194" t="s">
        <v>19</v>
      </c>
      <c r="F158" s="195" t="s">
        <v>246</v>
      </c>
      <c r="G158" s="193"/>
      <c r="H158" s="196">
        <v>83.055999999999997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131</v>
      </c>
      <c r="AU158" s="202" t="s">
        <v>82</v>
      </c>
      <c r="AV158" s="13" t="s">
        <v>82</v>
      </c>
      <c r="AW158" s="13" t="s">
        <v>33</v>
      </c>
      <c r="AX158" s="13" t="s">
        <v>79</v>
      </c>
      <c r="AY158" s="202" t="s">
        <v>118</v>
      </c>
    </row>
    <row r="159" spans="1:65" s="2" customFormat="1" ht="16.5" customHeight="1">
      <c r="A159" s="33"/>
      <c r="B159" s="34"/>
      <c r="C159" s="172" t="s">
        <v>247</v>
      </c>
      <c r="D159" s="172" t="s">
        <v>120</v>
      </c>
      <c r="E159" s="173" t="s">
        <v>248</v>
      </c>
      <c r="F159" s="174" t="s">
        <v>249</v>
      </c>
      <c r="G159" s="175" t="s">
        <v>123</v>
      </c>
      <c r="H159" s="176">
        <v>2236.9</v>
      </c>
      <c r="I159" s="177"/>
      <c r="J159" s="178">
        <f>ROUND(I159*H159,2)</f>
        <v>0</v>
      </c>
      <c r="K159" s="174" t="s">
        <v>124</v>
      </c>
      <c r="L159" s="38"/>
      <c r="M159" s="179" t="s">
        <v>19</v>
      </c>
      <c r="N159" s="180" t="s">
        <v>42</v>
      </c>
      <c r="O159" s="63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3" t="s">
        <v>125</v>
      </c>
      <c r="AT159" s="183" t="s">
        <v>120</v>
      </c>
      <c r="AU159" s="183" t="s">
        <v>82</v>
      </c>
      <c r="AY159" s="16" t="s">
        <v>118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6" t="s">
        <v>79</v>
      </c>
      <c r="BK159" s="184">
        <f>ROUND(I159*H159,2)</f>
        <v>0</v>
      </c>
      <c r="BL159" s="16" t="s">
        <v>125</v>
      </c>
      <c r="BM159" s="183" t="s">
        <v>250</v>
      </c>
    </row>
    <row r="160" spans="1:65" s="2" customFormat="1" ht="11.25">
      <c r="A160" s="33"/>
      <c r="B160" s="34"/>
      <c r="C160" s="35"/>
      <c r="D160" s="185" t="s">
        <v>127</v>
      </c>
      <c r="E160" s="35"/>
      <c r="F160" s="186" t="s">
        <v>251</v>
      </c>
      <c r="G160" s="35"/>
      <c r="H160" s="35"/>
      <c r="I160" s="187"/>
      <c r="J160" s="35"/>
      <c r="K160" s="35"/>
      <c r="L160" s="38"/>
      <c r="M160" s="188"/>
      <c r="N160" s="189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127</v>
      </c>
      <c r="AU160" s="16" t="s">
        <v>82</v>
      </c>
    </row>
    <row r="161" spans="1:65" s="2" customFormat="1" ht="11.25">
      <c r="A161" s="33"/>
      <c r="B161" s="34"/>
      <c r="C161" s="35"/>
      <c r="D161" s="190" t="s">
        <v>129</v>
      </c>
      <c r="E161" s="35"/>
      <c r="F161" s="191" t="s">
        <v>252</v>
      </c>
      <c r="G161" s="35"/>
      <c r="H161" s="35"/>
      <c r="I161" s="187"/>
      <c r="J161" s="35"/>
      <c r="K161" s="35"/>
      <c r="L161" s="38"/>
      <c r="M161" s="188"/>
      <c r="N161" s="189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129</v>
      </c>
      <c r="AU161" s="16" t="s">
        <v>82</v>
      </c>
    </row>
    <row r="162" spans="1:65" s="13" customFormat="1" ht="11.25">
      <c r="B162" s="192"/>
      <c r="C162" s="193"/>
      <c r="D162" s="185" t="s">
        <v>131</v>
      </c>
      <c r="E162" s="194" t="s">
        <v>19</v>
      </c>
      <c r="F162" s="195" t="s">
        <v>239</v>
      </c>
      <c r="G162" s="193"/>
      <c r="H162" s="196">
        <v>2132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131</v>
      </c>
      <c r="AU162" s="202" t="s">
        <v>82</v>
      </c>
      <c r="AV162" s="13" t="s">
        <v>82</v>
      </c>
      <c r="AW162" s="13" t="s">
        <v>33</v>
      </c>
      <c r="AX162" s="13" t="s">
        <v>71</v>
      </c>
      <c r="AY162" s="202" t="s">
        <v>118</v>
      </c>
    </row>
    <row r="163" spans="1:65" s="13" customFormat="1" ht="11.25">
      <c r="B163" s="192"/>
      <c r="C163" s="193"/>
      <c r="D163" s="185" t="s">
        <v>131</v>
      </c>
      <c r="E163" s="194" t="s">
        <v>19</v>
      </c>
      <c r="F163" s="195" t="s">
        <v>202</v>
      </c>
      <c r="G163" s="193"/>
      <c r="H163" s="196">
        <v>104.9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131</v>
      </c>
      <c r="AU163" s="202" t="s">
        <v>82</v>
      </c>
      <c r="AV163" s="13" t="s">
        <v>82</v>
      </c>
      <c r="AW163" s="13" t="s">
        <v>33</v>
      </c>
      <c r="AX163" s="13" t="s">
        <v>71</v>
      </c>
      <c r="AY163" s="202" t="s">
        <v>118</v>
      </c>
    </row>
    <row r="164" spans="1:65" s="2" customFormat="1" ht="16.5" customHeight="1">
      <c r="A164" s="33"/>
      <c r="B164" s="34"/>
      <c r="C164" s="172" t="s">
        <v>253</v>
      </c>
      <c r="D164" s="172" t="s">
        <v>120</v>
      </c>
      <c r="E164" s="173" t="s">
        <v>254</v>
      </c>
      <c r="F164" s="174" t="s">
        <v>255</v>
      </c>
      <c r="G164" s="175" t="s">
        <v>123</v>
      </c>
      <c r="H164" s="176">
        <v>2236.9</v>
      </c>
      <c r="I164" s="177"/>
      <c r="J164" s="178">
        <f>ROUND(I164*H164,2)</f>
        <v>0</v>
      </c>
      <c r="K164" s="174" t="s">
        <v>124</v>
      </c>
      <c r="L164" s="38"/>
      <c r="M164" s="179" t="s">
        <v>19</v>
      </c>
      <c r="N164" s="180" t="s">
        <v>42</v>
      </c>
      <c r="O164" s="63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3" t="s">
        <v>125</v>
      </c>
      <c r="AT164" s="183" t="s">
        <v>120</v>
      </c>
      <c r="AU164" s="183" t="s">
        <v>82</v>
      </c>
      <c r="AY164" s="16" t="s">
        <v>118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79</v>
      </c>
      <c r="BK164" s="184">
        <f>ROUND(I164*H164,2)</f>
        <v>0</v>
      </c>
      <c r="BL164" s="16" t="s">
        <v>125</v>
      </c>
      <c r="BM164" s="183" t="s">
        <v>256</v>
      </c>
    </row>
    <row r="165" spans="1:65" s="2" customFormat="1" ht="11.25">
      <c r="A165" s="33"/>
      <c r="B165" s="34"/>
      <c r="C165" s="35"/>
      <c r="D165" s="185" t="s">
        <v>127</v>
      </c>
      <c r="E165" s="35"/>
      <c r="F165" s="186" t="s">
        <v>257</v>
      </c>
      <c r="G165" s="35"/>
      <c r="H165" s="35"/>
      <c r="I165" s="187"/>
      <c r="J165" s="35"/>
      <c r="K165" s="35"/>
      <c r="L165" s="38"/>
      <c r="M165" s="188"/>
      <c r="N165" s="189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127</v>
      </c>
      <c r="AU165" s="16" t="s">
        <v>82</v>
      </c>
    </row>
    <row r="166" spans="1:65" s="2" customFormat="1" ht="11.25">
      <c r="A166" s="33"/>
      <c r="B166" s="34"/>
      <c r="C166" s="35"/>
      <c r="D166" s="190" t="s">
        <v>129</v>
      </c>
      <c r="E166" s="35"/>
      <c r="F166" s="191" t="s">
        <v>258</v>
      </c>
      <c r="G166" s="35"/>
      <c r="H166" s="35"/>
      <c r="I166" s="187"/>
      <c r="J166" s="35"/>
      <c r="K166" s="35"/>
      <c r="L166" s="38"/>
      <c r="M166" s="188"/>
      <c r="N166" s="189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129</v>
      </c>
      <c r="AU166" s="16" t="s">
        <v>82</v>
      </c>
    </row>
    <row r="167" spans="1:65" s="13" customFormat="1" ht="11.25">
      <c r="B167" s="192"/>
      <c r="C167" s="193"/>
      <c r="D167" s="185" t="s">
        <v>131</v>
      </c>
      <c r="E167" s="194" t="s">
        <v>19</v>
      </c>
      <c r="F167" s="195" t="s">
        <v>239</v>
      </c>
      <c r="G167" s="193"/>
      <c r="H167" s="196">
        <v>2132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131</v>
      </c>
      <c r="AU167" s="202" t="s">
        <v>82</v>
      </c>
      <c r="AV167" s="13" t="s">
        <v>82</v>
      </c>
      <c r="AW167" s="13" t="s">
        <v>33</v>
      </c>
      <c r="AX167" s="13" t="s">
        <v>71</v>
      </c>
      <c r="AY167" s="202" t="s">
        <v>118</v>
      </c>
    </row>
    <row r="168" spans="1:65" s="13" customFormat="1" ht="11.25">
      <c r="B168" s="192"/>
      <c r="C168" s="193"/>
      <c r="D168" s="185" t="s">
        <v>131</v>
      </c>
      <c r="E168" s="194" t="s">
        <v>19</v>
      </c>
      <c r="F168" s="195" t="s">
        <v>202</v>
      </c>
      <c r="G168" s="193"/>
      <c r="H168" s="196">
        <v>104.9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131</v>
      </c>
      <c r="AU168" s="202" t="s">
        <v>82</v>
      </c>
      <c r="AV168" s="13" t="s">
        <v>82</v>
      </c>
      <c r="AW168" s="13" t="s">
        <v>33</v>
      </c>
      <c r="AX168" s="13" t="s">
        <v>71</v>
      </c>
      <c r="AY168" s="202" t="s">
        <v>118</v>
      </c>
    </row>
    <row r="169" spans="1:65" s="2" customFormat="1" ht="16.5" customHeight="1">
      <c r="A169" s="33"/>
      <c r="B169" s="34"/>
      <c r="C169" s="172" t="s">
        <v>259</v>
      </c>
      <c r="D169" s="172" t="s">
        <v>120</v>
      </c>
      <c r="E169" s="173" t="s">
        <v>260</v>
      </c>
      <c r="F169" s="174" t="s">
        <v>261</v>
      </c>
      <c r="G169" s="175" t="s">
        <v>123</v>
      </c>
      <c r="H169" s="176">
        <v>1854.9</v>
      </c>
      <c r="I169" s="177"/>
      <c r="J169" s="178">
        <f>ROUND(I169*H169,2)</f>
        <v>0</v>
      </c>
      <c r="K169" s="174" t="s">
        <v>124</v>
      </c>
      <c r="L169" s="38"/>
      <c r="M169" s="179" t="s">
        <v>19</v>
      </c>
      <c r="N169" s="180" t="s">
        <v>42</v>
      </c>
      <c r="O169" s="63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3" t="s">
        <v>125</v>
      </c>
      <c r="AT169" s="183" t="s">
        <v>120</v>
      </c>
      <c r="AU169" s="183" t="s">
        <v>82</v>
      </c>
      <c r="AY169" s="16" t="s">
        <v>118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79</v>
      </c>
      <c r="BK169" s="184">
        <f>ROUND(I169*H169,2)</f>
        <v>0</v>
      </c>
      <c r="BL169" s="16" t="s">
        <v>125</v>
      </c>
      <c r="BM169" s="183" t="s">
        <v>262</v>
      </c>
    </row>
    <row r="170" spans="1:65" s="2" customFormat="1" ht="19.5">
      <c r="A170" s="33"/>
      <c r="B170" s="34"/>
      <c r="C170" s="35"/>
      <c r="D170" s="185" t="s">
        <v>127</v>
      </c>
      <c r="E170" s="35"/>
      <c r="F170" s="186" t="s">
        <v>263</v>
      </c>
      <c r="G170" s="35"/>
      <c r="H170" s="35"/>
      <c r="I170" s="187"/>
      <c r="J170" s="35"/>
      <c r="K170" s="35"/>
      <c r="L170" s="38"/>
      <c r="M170" s="188"/>
      <c r="N170" s="189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127</v>
      </c>
      <c r="AU170" s="16" t="s">
        <v>82</v>
      </c>
    </row>
    <row r="171" spans="1:65" s="2" customFormat="1" ht="11.25">
      <c r="A171" s="33"/>
      <c r="B171" s="34"/>
      <c r="C171" s="35"/>
      <c r="D171" s="190" t="s">
        <v>129</v>
      </c>
      <c r="E171" s="35"/>
      <c r="F171" s="191" t="s">
        <v>264</v>
      </c>
      <c r="G171" s="35"/>
      <c r="H171" s="35"/>
      <c r="I171" s="187"/>
      <c r="J171" s="35"/>
      <c r="K171" s="35"/>
      <c r="L171" s="38"/>
      <c r="M171" s="188"/>
      <c r="N171" s="189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129</v>
      </c>
      <c r="AU171" s="16" t="s">
        <v>82</v>
      </c>
    </row>
    <row r="172" spans="1:65" s="2" customFormat="1" ht="19.5">
      <c r="A172" s="33"/>
      <c r="B172" s="34"/>
      <c r="C172" s="35"/>
      <c r="D172" s="185" t="s">
        <v>244</v>
      </c>
      <c r="E172" s="35"/>
      <c r="F172" s="213" t="s">
        <v>265</v>
      </c>
      <c r="G172" s="35"/>
      <c r="H172" s="35"/>
      <c r="I172" s="187"/>
      <c r="J172" s="35"/>
      <c r="K172" s="35"/>
      <c r="L172" s="38"/>
      <c r="M172" s="188"/>
      <c r="N172" s="189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244</v>
      </c>
      <c r="AU172" s="16" t="s">
        <v>82</v>
      </c>
    </row>
    <row r="173" spans="1:65" s="13" customFormat="1" ht="11.25">
      <c r="B173" s="192"/>
      <c r="C173" s="193"/>
      <c r="D173" s="185" t="s">
        <v>131</v>
      </c>
      <c r="E173" s="194" t="s">
        <v>19</v>
      </c>
      <c r="F173" s="195" t="s">
        <v>266</v>
      </c>
      <c r="G173" s="193"/>
      <c r="H173" s="196">
        <v>1750</v>
      </c>
      <c r="I173" s="197"/>
      <c r="J173" s="193"/>
      <c r="K173" s="193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131</v>
      </c>
      <c r="AU173" s="202" t="s">
        <v>82</v>
      </c>
      <c r="AV173" s="13" t="s">
        <v>82</v>
      </c>
      <c r="AW173" s="13" t="s">
        <v>33</v>
      </c>
      <c r="AX173" s="13" t="s">
        <v>71</v>
      </c>
      <c r="AY173" s="202" t="s">
        <v>118</v>
      </c>
    </row>
    <row r="174" spans="1:65" s="13" customFormat="1" ht="11.25">
      <c r="B174" s="192"/>
      <c r="C174" s="193"/>
      <c r="D174" s="185" t="s">
        <v>131</v>
      </c>
      <c r="E174" s="194" t="s">
        <v>19</v>
      </c>
      <c r="F174" s="195" t="s">
        <v>202</v>
      </c>
      <c r="G174" s="193"/>
      <c r="H174" s="196">
        <v>104.9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131</v>
      </c>
      <c r="AU174" s="202" t="s">
        <v>82</v>
      </c>
      <c r="AV174" s="13" t="s">
        <v>82</v>
      </c>
      <c r="AW174" s="13" t="s">
        <v>33</v>
      </c>
      <c r="AX174" s="13" t="s">
        <v>71</v>
      </c>
      <c r="AY174" s="202" t="s">
        <v>118</v>
      </c>
    </row>
    <row r="175" spans="1:65" s="2" customFormat="1" ht="16.5" customHeight="1">
      <c r="A175" s="33"/>
      <c r="B175" s="34"/>
      <c r="C175" s="172" t="s">
        <v>7</v>
      </c>
      <c r="D175" s="172" t="s">
        <v>120</v>
      </c>
      <c r="E175" s="173" t="s">
        <v>267</v>
      </c>
      <c r="F175" s="174" t="s">
        <v>268</v>
      </c>
      <c r="G175" s="175" t="s">
        <v>123</v>
      </c>
      <c r="H175" s="176">
        <v>350</v>
      </c>
      <c r="I175" s="177"/>
      <c r="J175" s="178">
        <f>ROUND(I175*H175,2)</f>
        <v>0</v>
      </c>
      <c r="K175" s="174" t="s">
        <v>124</v>
      </c>
      <c r="L175" s="38"/>
      <c r="M175" s="179" t="s">
        <v>19</v>
      </c>
      <c r="N175" s="180" t="s">
        <v>42</v>
      </c>
      <c r="O175" s="63"/>
      <c r="P175" s="181">
        <f>O175*H175</f>
        <v>0</v>
      </c>
      <c r="Q175" s="181">
        <v>0.216</v>
      </c>
      <c r="R175" s="181">
        <f>Q175*H175</f>
        <v>75.599999999999994</v>
      </c>
      <c r="S175" s="181">
        <v>0</v>
      </c>
      <c r="T175" s="18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3" t="s">
        <v>125</v>
      </c>
      <c r="AT175" s="183" t="s">
        <v>120</v>
      </c>
      <c r="AU175" s="183" t="s">
        <v>82</v>
      </c>
      <c r="AY175" s="16" t="s">
        <v>118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79</v>
      </c>
      <c r="BK175" s="184">
        <f>ROUND(I175*H175,2)</f>
        <v>0</v>
      </c>
      <c r="BL175" s="16" t="s">
        <v>125</v>
      </c>
      <c r="BM175" s="183" t="s">
        <v>269</v>
      </c>
    </row>
    <row r="176" spans="1:65" s="2" customFormat="1" ht="11.25">
      <c r="A176" s="33"/>
      <c r="B176" s="34"/>
      <c r="C176" s="35"/>
      <c r="D176" s="185" t="s">
        <v>127</v>
      </c>
      <c r="E176" s="35"/>
      <c r="F176" s="186" t="s">
        <v>270</v>
      </c>
      <c r="G176" s="35"/>
      <c r="H176" s="35"/>
      <c r="I176" s="187"/>
      <c r="J176" s="35"/>
      <c r="K176" s="35"/>
      <c r="L176" s="38"/>
      <c r="M176" s="188"/>
      <c r="N176" s="189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127</v>
      </c>
      <c r="AU176" s="16" t="s">
        <v>82</v>
      </c>
    </row>
    <row r="177" spans="1:65" s="2" customFormat="1" ht="11.25">
      <c r="A177" s="33"/>
      <c r="B177" s="34"/>
      <c r="C177" s="35"/>
      <c r="D177" s="190" t="s">
        <v>129</v>
      </c>
      <c r="E177" s="35"/>
      <c r="F177" s="191" t="s">
        <v>271</v>
      </c>
      <c r="G177" s="35"/>
      <c r="H177" s="35"/>
      <c r="I177" s="187"/>
      <c r="J177" s="35"/>
      <c r="K177" s="35"/>
      <c r="L177" s="38"/>
      <c r="M177" s="188"/>
      <c r="N177" s="189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129</v>
      </c>
      <c r="AU177" s="16" t="s">
        <v>82</v>
      </c>
    </row>
    <row r="178" spans="1:65" s="13" customFormat="1" ht="11.25">
      <c r="B178" s="192"/>
      <c r="C178" s="193"/>
      <c r="D178" s="185" t="s">
        <v>131</v>
      </c>
      <c r="E178" s="194" t="s">
        <v>19</v>
      </c>
      <c r="F178" s="195" t="s">
        <v>272</v>
      </c>
      <c r="G178" s="193"/>
      <c r="H178" s="196">
        <v>350</v>
      </c>
      <c r="I178" s="197"/>
      <c r="J178" s="193"/>
      <c r="K178" s="193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131</v>
      </c>
      <c r="AU178" s="202" t="s">
        <v>82</v>
      </c>
      <c r="AV178" s="13" t="s">
        <v>82</v>
      </c>
      <c r="AW178" s="13" t="s">
        <v>33</v>
      </c>
      <c r="AX178" s="13" t="s">
        <v>79</v>
      </c>
      <c r="AY178" s="202" t="s">
        <v>118</v>
      </c>
    </row>
    <row r="179" spans="1:65" s="2" customFormat="1" ht="16.5" customHeight="1">
      <c r="A179" s="33"/>
      <c r="B179" s="34"/>
      <c r="C179" s="172" t="s">
        <v>273</v>
      </c>
      <c r="D179" s="172" t="s">
        <v>120</v>
      </c>
      <c r="E179" s="173" t="s">
        <v>274</v>
      </c>
      <c r="F179" s="174" t="s">
        <v>275</v>
      </c>
      <c r="G179" s="175" t="s">
        <v>123</v>
      </c>
      <c r="H179" s="176">
        <v>2236.9</v>
      </c>
      <c r="I179" s="177"/>
      <c r="J179" s="178">
        <f>ROUND(I179*H179,2)</f>
        <v>0</v>
      </c>
      <c r="K179" s="174" t="s">
        <v>124</v>
      </c>
      <c r="L179" s="38"/>
      <c r="M179" s="179" t="s">
        <v>19</v>
      </c>
      <c r="N179" s="180" t="s">
        <v>42</v>
      </c>
      <c r="O179" s="63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3" t="s">
        <v>125</v>
      </c>
      <c r="AT179" s="183" t="s">
        <v>120</v>
      </c>
      <c r="AU179" s="183" t="s">
        <v>82</v>
      </c>
      <c r="AY179" s="16" t="s">
        <v>118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6" t="s">
        <v>79</v>
      </c>
      <c r="BK179" s="184">
        <f>ROUND(I179*H179,2)</f>
        <v>0</v>
      </c>
      <c r="BL179" s="16" t="s">
        <v>125</v>
      </c>
      <c r="BM179" s="183" t="s">
        <v>276</v>
      </c>
    </row>
    <row r="180" spans="1:65" s="2" customFormat="1" ht="11.25">
      <c r="A180" s="33"/>
      <c r="B180" s="34"/>
      <c r="C180" s="35"/>
      <c r="D180" s="185" t="s">
        <v>127</v>
      </c>
      <c r="E180" s="35"/>
      <c r="F180" s="186" t="s">
        <v>277</v>
      </c>
      <c r="G180" s="35"/>
      <c r="H180" s="35"/>
      <c r="I180" s="187"/>
      <c r="J180" s="35"/>
      <c r="K180" s="35"/>
      <c r="L180" s="38"/>
      <c r="M180" s="188"/>
      <c r="N180" s="189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127</v>
      </c>
      <c r="AU180" s="16" t="s">
        <v>82</v>
      </c>
    </row>
    <row r="181" spans="1:65" s="2" customFormat="1" ht="11.25">
      <c r="A181" s="33"/>
      <c r="B181" s="34"/>
      <c r="C181" s="35"/>
      <c r="D181" s="190" t="s">
        <v>129</v>
      </c>
      <c r="E181" s="35"/>
      <c r="F181" s="191" t="s">
        <v>278</v>
      </c>
      <c r="G181" s="35"/>
      <c r="H181" s="35"/>
      <c r="I181" s="187"/>
      <c r="J181" s="35"/>
      <c r="K181" s="35"/>
      <c r="L181" s="38"/>
      <c r="M181" s="188"/>
      <c r="N181" s="189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129</v>
      </c>
      <c r="AU181" s="16" t="s">
        <v>82</v>
      </c>
    </row>
    <row r="182" spans="1:65" s="13" customFormat="1" ht="11.25">
      <c r="B182" s="192"/>
      <c r="C182" s="193"/>
      <c r="D182" s="185" t="s">
        <v>131</v>
      </c>
      <c r="E182" s="194" t="s">
        <v>19</v>
      </c>
      <c r="F182" s="195" t="s">
        <v>239</v>
      </c>
      <c r="G182" s="193"/>
      <c r="H182" s="196">
        <v>2132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131</v>
      </c>
      <c r="AU182" s="202" t="s">
        <v>82</v>
      </c>
      <c r="AV182" s="13" t="s">
        <v>82</v>
      </c>
      <c r="AW182" s="13" t="s">
        <v>33</v>
      </c>
      <c r="AX182" s="13" t="s">
        <v>71</v>
      </c>
      <c r="AY182" s="202" t="s">
        <v>118</v>
      </c>
    </row>
    <row r="183" spans="1:65" s="13" customFormat="1" ht="11.25">
      <c r="B183" s="192"/>
      <c r="C183" s="193"/>
      <c r="D183" s="185" t="s">
        <v>131</v>
      </c>
      <c r="E183" s="194" t="s">
        <v>19</v>
      </c>
      <c r="F183" s="195" t="s">
        <v>202</v>
      </c>
      <c r="G183" s="193"/>
      <c r="H183" s="196">
        <v>104.9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131</v>
      </c>
      <c r="AU183" s="202" t="s">
        <v>82</v>
      </c>
      <c r="AV183" s="13" t="s">
        <v>82</v>
      </c>
      <c r="AW183" s="13" t="s">
        <v>33</v>
      </c>
      <c r="AX183" s="13" t="s">
        <v>71</v>
      </c>
      <c r="AY183" s="202" t="s">
        <v>118</v>
      </c>
    </row>
    <row r="184" spans="1:65" s="2" customFormat="1" ht="16.5" customHeight="1">
      <c r="A184" s="33"/>
      <c r="B184" s="34"/>
      <c r="C184" s="172" t="s">
        <v>279</v>
      </c>
      <c r="D184" s="172" t="s">
        <v>120</v>
      </c>
      <c r="E184" s="173" t="s">
        <v>280</v>
      </c>
      <c r="F184" s="174" t="s">
        <v>281</v>
      </c>
      <c r="G184" s="175" t="s">
        <v>123</v>
      </c>
      <c r="H184" s="176">
        <v>1854.9</v>
      </c>
      <c r="I184" s="177"/>
      <c r="J184" s="178">
        <f>ROUND(I184*H184,2)</f>
        <v>0</v>
      </c>
      <c r="K184" s="174" t="s">
        <v>124</v>
      </c>
      <c r="L184" s="38"/>
      <c r="M184" s="179" t="s">
        <v>19</v>
      </c>
      <c r="N184" s="180" t="s">
        <v>42</v>
      </c>
      <c r="O184" s="63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3" t="s">
        <v>125</v>
      </c>
      <c r="AT184" s="183" t="s">
        <v>120</v>
      </c>
      <c r="AU184" s="183" t="s">
        <v>82</v>
      </c>
      <c r="AY184" s="16" t="s">
        <v>118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6" t="s">
        <v>79</v>
      </c>
      <c r="BK184" s="184">
        <f>ROUND(I184*H184,2)</f>
        <v>0</v>
      </c>
      <c r="BL184" s="16" t="s">
        <v>125</v>
      </c>
      <c r="BM184" s="183" t="s">
        <v>282</v>
      </c>
    </row>
    <row r="185" spans="1:65" s="2" customFormat="1" ht="11.25">
      <c r="A185" s="33"/>
      <c r="B185" s="34"/>
      <c r="C185" s="35"/>
      <c r="D185" s="185" t="s">
        <v>127</v>
      </c>
      <c r="E185" s="35"/>
      <c r="F185" s="186" t="s">
        <v>283</v>
      </c>
      <c r="G185" s="35"/>
      <c r="H185" s="35"/>
      <c r="I185" s="187"/>
      <c r="J185" s="35"/>
      <c r="K185" s="35"/>
      <c r="L185" s="38"/>
      <c r="M185" s="188"/>
      <c r="N185" s="189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127</v>
      </c>
      <c r="AU185" s="16" t="s">
        <v>82</v>
      </c>
    </row>
    <row r="186" spans="1:65" s="2" customFormat="1" ht="11.25">
      <c r="A186" s="33"/>
      <c r="B186" s="34"/>
      <c r="C186" s="35"/>
      <c r="D186" s="190" t="s">
        <v>129</v>
      </c>
      <c r="E186" s="35"/>
      <c r="F186" s="191" t="s">
        <v>284</v>
      </c>
      <c r="G186" s="35"/>
      <c r="H186" s="35"/>
      <c r="I186" s="187"/>
      <c r="J186" s="35"/>
      <c r="K186" s="35"/>
      <c r="L186" s="38"/>
      <c r="M186" s="188"/>
      <c r="N186" s="189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129</v>
      </c>
      <c r="AU186" s="16" t="s">
        <v>82</v>
      </c>
    </row>
    <row r="187" spans="1:65" s="2" customFormat="1" ht="19.5">
      <c r="A187" s="33"/>
      <c r="B187" s="34"/>
      <c r="C187" s="35"/>
      <c r="D187" s="185" t="s">
        <v>244</v>
      </c>
      <c r="E187" s="35"/>
      <c r="F187" s="213" t="s">
        <v>285</v>
      </c>
      <c r="G187" s="35"/>
      <c r="H187" s="35"/>
      <c r="I187" s="187"/>
      <c r="J187" s="35"/>
      <c r="K187" s="35"/>
      <c r="L187" s="38"/>
      <c r="M187" s="188"/>
      <c r="N187" s="189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244</v>
      </c>
      <c r="AU187" s="16" t="s">
        <v>82</v>
      </c>
    </row>
    <row r="188" spans="1:65" s="13" customFormat="1" ht="11.25">
      <c r="B188" s="192"/>
      <c r="C188" s="193"/>
      <c r="D188" s="185" t="s">
        <v>131</v>
      </c>
      <c r="E188" s="194" t="s">
        <v>19</v>
      </c>
      <c r="F188" s="195" t="s">
        <v>266</v>
      </c>
      <c r="G188" s="193"/>
      <c r="H188" s="196">
        <v>1750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131</v>
      </c>
      <c r="AU188" s="202" t="s">
        <v>82</v>
      </c>
      <c r="AV188" s="13" t="s">
        <v>82</v>
      </c>
      <c r="AW188" s="13" t="s">
        <v>33</v>
      </c>
      <c r="AX188" s="13" t="s">
        <v>71</v>
      </c>
      <c r="AY188" s="202" t="s">
        <v>118</v>
      </c>
    </row>
    <row r="189" spans="1:65" s="13" customFormat="1" ht="11.25">
      <c r="B189" s="192"/>
      <c r="C189" s="193"/>
      <c r="D189" s="185" t="s">
        <v>131</v>
      </c>
      <c r="E189" s="194" t="s">
        <v>19</v>
      </c>
      <c r="F189" s="195" t="s">
        <v>202</v>
      </c>
      <c r="G189" s="193"/>
      <c r="H189" s="196">
        <v>104.9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131</v>
      </c>
      <c r="AU189" s="202" t="s">
        <v>82</v>
      </c>
      <c r="AV189" s="13" t="s">
        <v>82</v>
      </c>
      <c r="AW189" s="13" t="s">
        <v>33</v>
      </c>
      <c r="AX189" s="13" t="s">
        <v>71</v>
      </c>
      <c r="AY189" s="202" t="s">
        <v>118</v>
      </c>
    </row>
    <row r="190" spans="1:65" s="2" customFormat="1" ht="21.75" customHeight="1">
      <c r="A190" s="33"/>
      <c r="B190" s="34"/>
      <c r="C190" s="172" t="s">
        <v>286</v>
      </c>
      <c r="D190" s="172" t="s">
        <v>120</v>
      </c>
      <c r="E190" s="173" t="s">
        <v>287</v>
      </c>
      <c r="F190" s="174" t="s">
        <v>288</v>
      </c>
      <c r="G190" s="175" t="s">
        <v>123</v>
      </c>
      <c r="H190" s="176">
        <v>1854.9</v>
      </c>
      <c r="I190" s="177"/>
      <c r="J190" s="178">
        <f>ROUND(I190*H190,2)</f>
        <v>0</v>
      </c>
      <c r="K190" s="174" t="s">
        <v>124</v>
      </c>
      <c r="L190" s="38"/>
      <c r="M190" s="179" t="s">
        <v>19</v>
      </c>
      <c r="N190" s="180" t="s">
        <v>42</v>
      </c>
      <c r="O190" s="63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3" t="s">
        <v>125</v>
      </c>
      <c r="AT190" s="183" t="s">
        <v>120</v>
      </c>
      <c r="AU190" s="183" t="s">
        <v>82</v>
      </c>
      <c r="AY190" s="16" t="s">
        <v>118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6" t="s">
        <v>79</v>
      </c>
      <c r="BK190" s="184">
        <f>ROUND(I190*H190,2)</f>
        <v>0</v>
      </c>
      <c r="BL190" s="16" t="s">
        <v>125</v>
      </c>
      <c r="BM190" s="183" t="s">
        <v>289</v>
      </c>
    </row>
    <row r="191" spans="1:65" s="2" customFormat="1" ht="19.5">
      <c r="A191" s="33"/>
      <c r="B191" s="34"/>
      <c r="C191" s="35"/>
      <c r="D191" s="185" t="s">
        <v>127</v>
      </c>
      <c r="E191" s="35"/>
      <c r="F191" s="186" t="s">
        <v>290</v>
      </c>
      <c r="G191" s="35"/>
      <c r="H191" s="35"/>
      <c r="I191" s="187"/>
      <c r="J191" s="35"/>
      <c r="K191" s="35"/>
      <c r="L191" s="38"/>
      <c r="M191" s="188"/>
      <c r="N191" s="189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127</v>
      </c>
      <c r="AU191" s="16" t="s">
        <v>82</v>
      </c>
    </row>
    <row r="192" spans="1:65" s="2" customFormat="1" ht="11.25">
      <c r="A192" s="33"/>
      <c r="B192" s="34"/>
      <c r="C192" s="35"/>
      <c r="D192" s="190" t="s">
        <v>129</v>
      </c>
      <c r="E192" s="35"/>
      <c r="F192" s="191" t="s">
        <v>291</v>
      </c>
      <c r="G192" s="35"/>
      <c r="H192" s="35"/>
      <c r="I192" s="187"/>
      <c r="J192" s="35"/>
      <c r="K192" s="35"/>
      <c r="L192" s="38"/>
      <c r="M192" s="188"/>
      <c r="N192" s="189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129</v>
      </c>
      <c r="AU192" s="16" t="s">
        <v>82</v>
      </c>
    </row>
    <row r="193" spans="1:65" s="2" customFormat="1" ht="19.5">
      <c r="A193" s="33"/>
      <c r="B193" s="34"/>
      <c r="C193" s="35"/>
      <c r="D193" s="185" t="s">
        <v>244</v>
      </c>
      <c r="E193" s="35"/>
      <c r="F193" s="213" t="s">
        <v>292</v>
      </c>
      <c r="G193" s="35"/>
      <c r="H193" s="35"/>
      <c r="I193" s="187"/>
      <c r="J193" s="35"/>
      <c r="K193" s="35"/>
      <c r="L193" s="38"/>
      <c r="M193" s="188"/>
      <c r="N193" s="189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244</v>
      </c>
      <c r="AU193" s="16" t="s">
        <v>82</v>
      </c>
    </row>
    <row r="194" spans="1:65" s="13" customFormat="1" ht="11.25">
      <c r="B194" s="192"/>
      <c r="C194" s="193"/>
      <c r="D194" s="185" t="s">
        <v>131</v>
      </c>
      <c r="E194" s="194" t="s">
        <v>19</v>
      </c>
      <c r="F194" s="195" t="s">
        <v>266</v>
      </c>
      <c r="G194" s="193"/>
      <c r="H194" s="196">
        <v>1750</v>
      </c>
      <c r="I194" s="197"/>
      <c r="J194" s="193"/>
      <c r="K194" s="193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131</v>
      </c>
      <c r="AU194" s="202" t="s">
        <v>82</v>
      </c>
      <c r="AV194" s="13" t="s">
        <v>82</v>
      </c>
      <c r="AW194" s="13" t="s">
        <v>33</v>
      </c>
      <c r="AX194" s="13" t="s">
        <v>71</v>
      </c>
      <c r="AY194" s="202" t="s">
        <v>118</v>
      </c>
    </row>
    <row r="195" spans="1:65" s="13" customFormat="1" ht="11.25">
      <c r="B195" s="192"/>
      <c r="C195" s="193"/>
      <c r="D195" s="185" t="s">
        <v>131</v>
      </c>
      <c r="E195" s="194" t="s">
        <v>19</v>
      </c>
      <c r="F195" s="195" t="s">
        <v>202</v>
      </c>
      <c r="G195" s="193"/>
      <c r="H195" s="196">
        <v>104.9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131</v>
      </c>
      <c r="AU195" s="202" t="s">
        <v>82</v>
      </c>
      <c r="AV195" s="13" t="s">
        <v>82</v>
      </c>
      <c r="AW195" s="13" t="s">
        <v>33</v>
      </c>
      <c r="AX195" s="13" t="s">
        <v>71</v>
      </c>
      <c r="AY195" s="202" t="s">
        <v>118</v>
      </c>
    </row>
    <row r="196" spans="1:65" s="2" customFormat="1" ht="21.75" customHeight="1">
      <c r="A196" s="33"/>
      <c r="B196" s="34"/>
      <c r="C196" s="172" t="s">
        <v>293</v>
      </c>
      <c r="D196" s="172" t="s">
        <v>120</v>
      </c>
      <c r="E196" s="173" t="s">
        <v>294</v>
      </c>
      <c r="F196" s="174" t="s">
        <v>295</v>
      </c>
      <c r="G196" s="175" t="s">
        <v>227</v>
      </c>
      <c r="H196" s="176">
        <v>46.6</v>
      </c>
      <c r="I196" s="177"/>
      <c r="J196" s="178">
        <f>ROUND(I196*H196,2)</f>
        <v>0</v>
      </c>
      <c r="K196" s="174" t="s">
        <v>124</v>
      </c>
      <c r="L196" s="38"/>
      <c r="M196" s="179" t="s">
        <v>19</v>
      </c>
      <c r="N196" s="180" t="s">
        <v>42</v>
      </c>
      <c r="O196" s="63"/>
      <c r="P196" s="181">
        <f>O196*H196</f>
        <v>0</v>
      </c>
      <c r="Q196" s="181">
        <v>2.2399999999999998E-3</v>
      </c>
      <c r="R196" s="181">
        <f>Q196*H196</f>
        <v>0.10438399999999999</v>
      </c>
      <c r="S196" s="181">
        <v>0</v>
      </c>
      <c r="T196" s="18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3" t="s">
        <v>125</v>
      </c>
      <c r="AT196" s="183" t="s">
        <v>120</v>
      </c>
      <c r="AU196" s="183" t="s">
        <v>82</v>
      </c>
      <c r="AY196" s="16" t="s">
        <v>118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6" t="s">
        <v>79</v>
      </c>
      <c r="BK196" s="184">
        <f>ROUND(I196*H196,2)</f>
        <v>0</v>
      </c>
      <c r="BL196" s="16" t="s">
        <v>125</v>
      </c>
      <c r="BM196" s="183" t="s">
        <v>296</v>
      </c>
    </row>
    <row r="197" spans="1:65" s="2" customFormat="1" ht="11.25">
      <c r="A197" s="33"/>
      <c r="B197" s="34"/>
      <c r="C197" s="35"/>
      <c r="D197" s="185" t="s">
        <v>127</v>
      </c>
      <c r="E197" s="35"/>
      <c r="F197" s="186" t="s">
        <v>297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127</v>
      </c>
      <c r="AU197" s="16" t="s">
        <v>82</v>
      </c>
    </row>
    <row r="198" spans="1:65" s="2" customFormat="1" ht="11.25">
      <c r="A198" s="33"/>
      <c r="B198" s="34"/>
      <c r="C198" s="35"/>
      <c r="D198" s="190" t="s">
        <v>129</v>
      </c>
      <c r="E198" s="35"/>
      <c r="F198" s="191" t="s">
        <v>298</v>
      </c>
      <c r="G198" s="35"/>
      <c r="H198" s="35"/>
      <c r="I198" s="187"/>
      <c r="J198" s="35"/>
      <c r="K198" s="35"/>
      <c r="L198" s="38"/>
      <c r="M198" s="188"/>
      <c r="N198" s="189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129</v>
      </c>
      <c r="AU198" s="16" t="s">
        <v>82</v>
      </c>
    </row>
    <row r="199" spans="1:65" s="13" customFormat="1" ht="11.25">
      <c r="B199" s="192"/>
      <c r="C199" s="193"/>
      <c r="D199" s="185" t="s">
        <v>131</v>
      </c>
      <c r="E199" s="194" t="s">
        <v>19</v>
      </c>
      <c r="F199" s="195" t="s">
        <v>299</v>
      </c>
      <c r="G199" s="193"/>
      <c r="H199" s="196">
        <v>46.6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131</v>
      </c>
      <c r="AU199" s="202" t="s">
        <v>82</v>
      </c>
      <c r="AV199" s="13" t="s">
        <v>82</v>
      </c>
      <c r="AW199" s="13" t="s">
        <v>33</v>
      </c>
      <c r="AX199" s="13" t="s">
        <v>79</v>
      </c>
      <c r="AY199" s="202" t="s">
        <v>118</v>
      </c>
    </row>
    <row r="200" spans="1:65" s="12" customFormat="1" ht="22.9" customHeight="1">
      <c r="B200" s="156"/>
      <c r="C200" s="157"/>
      <c r="D200" s="158" t="s">
        <v>70</v>
      </c>
      <c r="E200" s="170" t="s">
        <v>182</v>
      </c>
      <c r="F200" s="170" t="s">
        <v>300</v>
      </c>
      <c r="G200" s="157"/>
      <c r="H200" s="157"/>
      <c r="I200" s="160"/>
      <c r="J200" s="171">
        <f>BK200</f>
        <v>0</v>
      </c>
      <c r="K200" s="157"/>
      <c r="L200" s="162"/>
      <c r="M200" s="163"/>
      <c r="N200" s="164"/>
      <c r="O200" s="164"/>
      <c r="P200" s="165">
        <f>SUM(P201:P204)</f>
        <v>0</v>
      </c>
      <c r="Q200" s="164"/>
      <c r="R200" s="165">
        <f>SUM(R201:R204)</f>
        <v>0</v>
      </c>
      <c r="S200" s="164"/>
      <c r="T200" s="166">
        <f>SUM(T201:T204)</f>
        <v>0</v>
      </c>
      <c r="AR200" s="167" t="s">
        <v>79</v>
      </c>
      <c r="AT200" s="168" t="s">
        <v>70</v>
      </c>
      <c r="AU200" s="168" t="s">
        <v>79</v>
      </c>
      <c r="AY200" s="167" t="s">
        <v>118</v>
      </c>
      <c r="BK200" s="169">
        <f>SUM(BK201:BK204)</f>
        <v>0</v>
      </c>
    </row>
    <row r="201" spans="1:65" s="2" customFormat="1" ht="16.5" customHeight="1">
      <c r="A201" s="33"/>
      <c r="B201" s="34"/>
      <c r="C201" s="172" t="s">
        <v>301</v>
      </c>
      <c r="D201" s="172" t="s">
        <v>120</v>
      </c>
      <c r="E201" s="173" t="s">
        <v>302</v>
      </c>
      <c r="F201" s="174" t="s">
        <v>303</v>
      </c>
      <c r="G201" s="175" t="s">
        <v>227</v>
      </c>
      <c r="H201" s="176">
        <v>46.6</v>
      </c>
      <c r="I201" s="177"/>
      <c r="J201" s="178">
        <f>ROUND(I201*H201,2)</f>
        <v>0</v>
      </c>
      <c r="K201" s="174" t="s">
        <v>124</v>
      </c>
      <c r="L201" s="38"/>
      <c r="M201" s="179" t="s">
        <v>19</v>
      </c>
      <c r="N201" s="180" t="s">
        <v>42</v>
      </c>
      <c r="O201" s="63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3" t="s">
        <v>125</v>
      </c>
      <c r="AT201" s="183" t="s">
        <v>120</v>
      </c>
      <c r="AU201" s="183" t="s">
        <v>82</v>
      </c>
      <c r="AY201" s="16" t="s">
        <v>118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6" t="s">
        <v>79</v>
      </c>
      <c r="BK201" s="184">
        <f>ROUND(I201*H201,2)</f>
        <v>0</v>
      </c>
      <c r="BL201" s="16" t="s">
        <v>125</v>
      </c>
      <c r="BM201" s="183" t="s">
        <v>304</v>
      </c>
    </row>
    <row r="202" spans="1:65" s="2" customFormat="1" ht="11.25">
      <c r="A202" s="33"/>
      <c r="B202" s="34"/>
      <c r="C202" s="35"/>
      <c r="D202" s="185" t="s">
        <v>127</v>
      </c>
      <c r="E202" s="35"/>
      <c r="F202" s="186" t="s">
        <v>305</v>
      </c>
      <c r="G202" s="35"/>
      <c r="H202" s="35"/>
      <c r="I202" s="187"/>
      <c r="J202" s="35"/>
      <c r="K202" s="35"/>
      <c r="L202" s="38"/>
      <c r="M202" s="188"/>
      <c r="N202" s="189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127</v>
      </c>
      <c r="AU202" s="16" t="s">
        <v>82</v>
      </c>
    </row>
    <row r="203" spans="1:65" s="2" customFormat="1" ht="11.25">
      <c r="A203" s="33"/>
      <c r="B203" s="34"/>
      <c r="C203" s="35"/>
      <c r="D203" s="190" t="s">
        <v>129</v>
      </c>
      <c r="E203" s="35"/>
      <c r="F203" s="191" t="s">
        <v>306</v>
      </c>
      <c r="G203" s="35"/>
      <c r="H203" s="35"/>
      <c r="I203" s="187"/>
      <c r="J203" s="35"/>
      <c r="K203" s="35"/>
      <c r="L203" s="38"/>
      <c r="M203" s="188"/>
      <c r="N203" s="189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129</v>
      </c>
      <c r="AU203" s="16" t="s">
        <v>82</v>
      </c>
    </row>
    <row r="204" spans="1:65" s="13" customFormat="1" ht="11.25">
      <c r="B204" s="192"/>
      <c r="C204" s="193"/>
      <c r="D204" s="185" t="s">
        <v>131</v>
      </c>
      <c r="E204" s="194" t="s">
        <v>19</v>
      </c>
      <c r="F204" s="195" t="s">
        <v>299</v>
      </c>
      <c r="G204" s="193"/>
      <c r="H204" s="196">
        <v>46.6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131</v>
      </c>
      <c r="AU204" s="202" t="s">
        <v>82</v>
      </c>
      <c r="AV204" s="13" t="s">
        <v>82</v>
      </c>
      <c r="AW204" s="13" t="s">
        <v>33</v>
      </c>
      <c r="AX204" s="13" t="s">
        <v>79</v>
      </c>
      <c r="AY204" s="202" t="s">
        <v>118</v>
      </c>
    </row>
    <row r="205" spans="1:65" s="12" customFormat="1" ht="22.9" customHeight="1">
      <c r="B205" s="156"/>
      <c r="C205" s="157"/>
      <c r="D205" s="158" t="s">
        <v>70</v>
      </c>
      <c r="E205" s="170" t="s">
        <v>307</v>
      </c>
      <c r="F205" s="170" t="s">
        <v>308</v>
      </c>
      <c r="G205" s="157"/>
      <c r="H205" s="157"/>
      <c r="I205" s="160"/>
      <c r="J205" s="171">
        <f>BK205</f>
        <v>0</v>
      </c>
      <c r="K205" s="157"/>
      <c r="L205" s="162"/>
      <c r="M205" s="163"/>
      <c r="N205" s="164"/>
      <c r="O205" s="164"/>
      <c r="P205" s="165">
        <f>SUM(P206:P208)</f>
        <v>0</v>
      </c>
      <c r="Q205" s="164"/>
      <c r="R205" s="165">
        <f>SUM(R206:R208)</f>
        <v>0</v>
      </c>
      <c r="S205" s="164"/>
      <c r="T205" s="166">
        <f>SUM(T206:T208)</f>
        <v>0</v>
      </c>
      <c r="AR205" s="167" t="s">
        <v>79</v>
      </c>
      <c r="AT205" s="168" t="s">
        <v>70</v>
      </c>
      <c r="AU205" s="168" t="s">
        <v>79</v>
      </c>
      <c r="AY205" s="167" t="s">
        <v>118</v>
      </c>
      <c r="BK205" s="169">
        <f>SUM(BK206:BK208)</f>
        <v>0</v>
      </c>
    </row>
    <row r="206" spans="1:65" s="2" customFormat="1" ht="21.75" customHeight="1">
      <c r="A206" s="33"/>
      <c r="B206" s="34"/>
      <c r="C206" s="172" t="s">
        <v>309</v>
      </c>
      <c r="D206" s="172" t="s">
        <v>120</v>
      </c>
      <c r="E206" s="173" t="s">
        <v>310</v>
      </c>
      <c r="F206" s="174" t="s">
        <v>311</v>
      </c>
      <c r="G206" s="175" t="s">
        <v>163</v>
      </c>
      <c r="H206" s="176">
        <v>194.86600000000001</v>
      </c>
      <c r="I206" s="177"/>
      <c r="J206" s="178">
        <f>ROUND(I206*H206,2)</f>
        <v>0</v>
      </c>
      <c r="K206" s="174" t="s">
        <v>124</v>
      </c>
      <c r="L206" s="38"/>
      <c r="M206" s="179" t="s">
        <v>19</v>
      </c>
      <c r="N206" s="180" t="s">
        <v>42</v>
      </c>
      <c r="O206" s="63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3" t="s">
        <v>125</v>
      </c>
      <c r="AT206" s="183" t="s">
        <v>120</v>
      </c>
      <c r="AU206" s="183" t="s">
        <v>82</v>
      </c>
      <c r="AY206" s="16" t="s">
        <v>118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6" t="s">
        <v>79</v>
      </c>
      <c r="BK206" s="184">
        <f>ROUND(I206*H206,2)</f>
        <v>0</v>
      </c>
      <c r="BL206" s="16" t="s">
        <v>125</v>
      </c>
      <c r="BM206" s="183" t="s">
        <v>312</v>
      </c>
    </row>
    <row r="207" spans="1:65" s="2" customFormat="1" ht="19.5">
      <c r="A207" s="33"/>
      <c r="B207" s="34"/>
      <c r="C207" s="35"/>
      <c r="D207" s="185" t="s">
        <v>127</v>
      </c>
      <c r="E207" s="35"/>
      <c r="F207" s="186" t="s">
        <v>313</v>
      </c>
      <c r="G207" s="35"/>
      <c r="H207" s="35"/>
      <c r="I207" s="187"/>
      <c r="J207" s="35"/>
      <c r="K207" s="35"/>
      <c r="L207" s="38"/>
      <c r="M207" s="188"/>
      <c r="N207" s="189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127</v>
      </c>
      <c r="AU207" s="16" t="s">
        <v>82</v>
      </c>
    </row>
    <row r="208" spans="1:65" s="2" customFormat="1" ht="11.25">
      <c r="A208" s="33"/>
      <c r="B208" s="34"/>
      <c r="C208" s="35"/>
      <c r="D208" s="190" t="s">
        <v>129</v>
      </c>
      <c r="E208" s="35"/>
      <c r="F208" s="191" t="s">
        <v>314</v>
      </c>
      <c r="G208" s="35"/>
      <c r="H208" s="35"/>
      <c r="I208" s="187"/>
      <c r="J208" s="35"/>
      <c r="K208" s="35"/>
      <c r="L208" s="38"/>
      <c r="M208" s="214"/>
      <c r="N208" s="215"/>
      <c r="O208" s="216"/>
      <c r="P208" s="216"/>
      <c r="Q208" s="216"/>
      <c r="R208" s="216"/>
      <c r="S208" s="216"/>
      <c r="T208" s="217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129</v>
      </c>
      <c r="AU208" s="16" t="s">
        <v>82</v>
      </c>
    </row>
    <row r="209" spans="1:31" s="2" customFormat="1" ht="6.95" customHeight="1">
      <c r="A209" s="33"/>
      <c r="B209" s="46"/>
      <c r="C209" s="47"/>
      <c r="D209" s="47"/>
      <c r="E209" s="47"/>
      <c r="F209" s="47"/>
      <c r="G209" s="47"/>
      <c r="H209" s="47"/>
      <c r="I209" s="47"/>
      <c r="J209" s="47"/>
      <c r="K209" s="47"/>
      <c r="L209" s="38"/>
      <c r="M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</row>
  </sheetData>
  <sheetProtection algorithmName="SHA-512" hashValue="poPen1wyZPnV9IS/bI/QPkzES4QgCu+inLGVkmqIWxbkFrxairrXn3Kf9ah2zI91K6mlcimAdC3aqkZ18AOE4g==" saltValue="edKPK+zrXs6IIm0o2EXqyHZiCz/yG5OAbIHywK+2udItJGi2uRMrVxFDyNUFYvlc1LKZx+eah5YsRTm4k4eGZw==" spinCount="100000" sheet="1" objects="1" scenarios="1" formatColumns="0" formatRows="0" autoFilter="0"/>
  <autoFilter ref="C84:K208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8" r:id="rId3"/>
    <hyperlink ref="F102" r:id="rId4"/>
    <hyperlink ref="F106" r:id="rId5"/>
    <hyperlink ref="F110" r:id="rId6"/>
    <hyperlink ref="F114" r:id="rId7"/>
    <hyperlink ref="F118" r:id="rId8"/>
    <hyperlink ref="F125" r:id="rId9"/>
    <hyperlink ref="F129" r:id="rId10"/>
    <hyperlink ref="F134" r:id="rId11"/>
    <hyperlink ref="F138" r:id="rId12"/>
    <hyperlink ref="F143" r:id="rId13"/>
    <hyperlink ref="F147" r:id="rId14"/>
    <hyperlink ref="F152" r:id="rId15"/>
    <hyperlink ref="F161" r:id="rId16"/>
    <hyperlink ref="F166" r:id="rId17"/>
    <hyperlink ref="F171" r:id="rId18"/>
    <hyperlink ref="F177" r:id="rId19"/>
    <hyperlink ref="F181" r:id="rId20"/>
    <hyperlink ref="F186" r:id="rId21"/>
    <hyperlink ref="F192" r:id="rId22"/>
    <hyperlink ref="F198" r:id="rId23"/>
    <hyperlink ref="F203" r:id="rId24"/>
    <hyperlink ref="F208" r:id="rId2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90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26.25" customHeight="1">
      <c r="B7" s="19"/>
      <c r="E7" s="339" t="str">
        <f>'Rekapitulace stavby'!K6</f>
        <v>Realizace polních cest včetně doprovodné zeleně v k.ú. Stratov a k.ú. Sibřina, Polní cesta HC4 k.ú. Stratov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315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86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7. 11. 2023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ROUND(J87,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ROUND((SUM(BE87:BE199)),  2)</f>
        <v>0</v>
      </c>
      <c r="G33" s="33"/>
      <c r="H33" s="33"/>
      <c r="I33" s="117">
        <v>0.21</v>
      </c>
      <c r="J33" s="116">
        <f>ROUND(((SUM(BE87:BE199))*I33),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ROUND((SUM(BF87:BF199)),  2)</f>
        <v>0</v>
      </c>
      <c r="G34" s="33"/>
      <c r="H34" s="33"/>
      <c r="I34" s="117">
        <v>0.15</v>
      </c>
      <c r="J34" s="116">
        <f>ROUND(((SUM(BF87:BF199))*I34),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ROUND((SUM(BG87:BG199)),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ROUND((SUM(BH87:BH199)),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ROUND((SUM(BI87:BI199)),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6.25" customHeight="1">
      <c r="A48" s="33"/>
      <c r="B48" s="34"/>
      <c r="C48" s="35"/>
      <c r="D48" s="35"/>
      <c r="E48" s="346" t="str">
        <f>E7</f>
        <v>Realizace polních cest včetně doprovodné zeleně v k.ú. Stratov a k.ú. Sibřina, Polní cesta HC4 k.ú. Stratov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SO-01-1 - Propustek HC4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7. 11. 2023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Nymburk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94</v>
      </c>
      <c r="D57" s="130"/>
      <c r="E57" s="130"/>
      <c r="F57" s="130"/>
      <c r="G57" s="130"/>
      <c r="H57" s="130"/>
      <c r="I57" s="130"/>
      <c r="J57" s="131" t="s">
        <v>95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J87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5" customHeight="1">
      <c r="B60" s="133"/>
      <c r="C60" s="134"/>
      <c r="D60" s="135" t="s">
        <v>97</v>
      </c>
      <c r="E60" s="136"/>
      <c r="F60" s="136"/>
      <c r="G60" s="136"/>
      <c r="H60" s="136"/>
      <c r="I60" s="136"/>
      <c r="J60" s="137">
        <f>J88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98</v>
      </c>
      <c r="E61" s="142"/>
      <c r="F61" s="142"/>
      <c r="G61" s="142"/>
      <c r="H61" s="142"/>
      <c r="I61" s="142"/>
      <c r="J61" s="143">
        <f>J89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99</v>
      </c>
      <c r="E62" s="142"/>
      <c r="F62" s="142"/>
      <c r="G62" s="142"/>
      <c r="H62" s="142"/>
      <c r="I62" s="142"/>
      <c r="J62" s="143">
        <f>J128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316</v>
      </c>
      <c r="E63" s="142"/>
      <c r="F63" s="142"/>
      <c r="G63" s="142"/>
      <c r="H63" s="142"/>
      <c r="I63" s="142"/>
      <c r="J63" s="143">
        <f>J146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317</v>
      </c>
      <c r="E64" s="142"/>
      <c r="F64" s="142"/>
      <c r="G64" s="142"/>
      <c r="H64" s="142"/>
      <c r="I64" s="142"/>
      <c r="J64" s="143">
        <f>J169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101</v>
      </c>
      <c r="E65" s="142"/>
      <c r="F65" s="142"/>
      <c r="G65" s="142"/>
      <c r="H65" s="142"/>
      <c r="I65" s="142"/>
      <c r="J65" s="143">
        <f>J178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318</v>
      </c>
      <c r="E66" s="142"/>
      <c r="F66" s="142"/>
      <c r="G66" s="142"/>
      <c r="H66" s="142"/>
      <c r="I66" s="142"/>
      <c r="J66" s="143">
        <f>J183</f>
        <v>0</v>
      </c>
      <c r="K66" s="140"/>
      <c r="L66" s="144"/>
    </row>
    <row r="67" spans="1:31" s="10" customFormat="1" ht="19.899999999999999" customHeight="1">
      <c r="B67" s="139"/>
      <c r="C67" s="140"/>
      <c r="D67" s="141" t="s">
        <v>102</v>
      </c>
      <c r="E67" s="142"/>
      <c r="F67" s="142"/>
      <c r="G67" s="142"/>
      <c r="H67" s="142"/>
      <c r="I67" s="142"/>
      <c r="J67" s="143">
        <f>J196</f>
        <v>0</v>
      </c>
      <c r="K67" s="140"/>
      <c r="L67" s="144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5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5" customHeight="1">
      <c r="A74" s="33"/>
      <c r="B74" s="34"/>
      <c r="C74" s="22" t="s">
        <v>103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6.25" customHeight="1">
      <c r="A77" s="33"/>
      <c r="B77" s="34"/>
      <c r="C77" s="35"/>
      <c r="D77" s="35"/>
      <c r="E77" s="346" t="str">
        <f>E7</f>
        <v>Realizace polních cest včetně doprovodné zeleně v k.ú. Stratov a k.ú. Sibřina, Polní cesta HC4 k.ú. Stratov</v>
      </c>
      <c r="F77" s="347"/>
      <c r="G77" s="347"/>
      <c r="H77" s="347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91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318" t="str">
        <f>E9</f>
        <v>SO-01-1 - Propustek HC4</v>
      </c>
      <c r="F79" s="348"/>
      <c r="G79" s="348"/>
      <c r="H79" s="348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 xml:space="preserve"> </v>
      </c>
      <c r="G81" s="35"/>
      <c r="H81" s="35"/>
      <c r="I81" s="28" t="s">
        <v>23</v>
      </c>
      <c r="J81" s="58" t="str">
        <f>IF(J12="","",J12)</f>
        <v>7. 11. 2023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25.7" customHeight="1">
      <c r="A83" s="33"/>
      <c r="B83" s="34"/>
      <c r="C83" s="28" t="s">
        <v>25</v>
      </c>
      <c r="D83" s="35"/>
      <c r="E83" s="35"/>
      <c r="F83" s="26" t="str">
        <f>E15</f>
        <v>ČR-SPÚ, Pobočka Nymburk</v>
      </c>
      <c r="G83" s="35"/>
      <c r="H83" s="35"/>
      <c r="I83" s="28" t="s">
        <v>31</v>
      </c>
      <c r="J83" s="31" t="str">
        <f>E21</f>
        <v>Agroprojekce Litomyšl, s.r.o.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29</v>
      </c>
      <c r="D84" s="35"/>
      <c r="E84" s="35"/>
      <c r="F84" s="26" t="str">
        <f>IF(E18="","",E18)</f>
        <v>Vyplň údaj</v>
      </c>
      <c r="G84" s="35"/>
      <c r="H84" s="35"/>
      <c r="I84" s="28" t="s">
        <v>34</v>
      </c>
      <c r="J84" s="31" t="str">
        <f>E24</f>
        <v xml:space="preserve"> 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45"/>
      <c r="B86" s="146"/>
      <c r="C86" s="147" t="s">
        <v>104</v>
      </c>
      <c r="D86" s="148" t="s">
        <v>56</v>
      </c>
      <c r="E86" s="148" t="s">
        <v>52</v>
      </c>
      <c r="F86" s="148" t="s">
        <v>53</v>
      </c>
      <c r="G86" s="148" t="s">
        <v>105</v>
      </c>
      <c r="H86" s="148" t="s">
        <v>106</v>
      </c>
      <c r="I86" s="148" t="s">
        <v>107</v>
      </c>
      <c r="J86" s="148" t="s">
        <v>95</v>
      </c>
      <c r="K86" s="149" t="s">
        <v>108</v>
      </c>
      <c r="L86" s="150"/>
      <c r="M86" s="67" t="s">
        <v>19</v>
      </c>
      <c r="N86" s="68" t="s">
        <v>41</v>
      </c>
      <c r="O86" s="68" t="s">
        <v>109</v>
      </c>
      <c r="P86" s="68" t="s">
        <v>110</v>
      </c>
      <c r="Q86" s="68" t="s">
        <v>111</v>
      </c>
      <c r="R86" s="68" t="s">
        <v>112</v>
      </c>
      <c r="S86" s="68" t="s">
        <v>113</v>
      </c>
      <c r="T86" s="69" t="s">
        <v>114</v>
      </c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</row>
    <row r="87" spans="1:65" s="2" customFormat="1" ht="22.9" customHeight="1">
      <c r="A87" s="33"/>
      <c r="B87" s="34"/>
      <c r="C87" s="74" t="s">
        <v>115</v>
      </c>
      <c r="D87" s="35"/>
      <c r="E87" s="35"/>
      <c r="F87" s="35"/>
      <c r="G87" s="35"/>
      <c r="H87" s="35"/>
      <c r="I87" s="35"/>
      <c r="J87" s="151">
        <f>BK87</f>
        <v>0</v>
      </c>
      <c r="K87" s="35"/>
      <c r="L87" s="38"/>
      <c r="M87" s="70"/>
      <c r="N87" s="152"/>
      <c r="O87" s="71"/>
      <c r="P87" s="153">
        <f>P88</f>
        <v>0</v>
      </c>
      <c r="Q87" s="71"/>
      <c r="R87" s="153">
        <f>R88</f>
        <v>26.754443390000002</v>
      </c>
      <c r="S87" s="71"/>
      <c r="T87" s="154">
        <f>T88</f>
        <v>5.82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70</v>
      </c>
      <c r="AU87" s="16" t="s">
        <v>96</v>
      </c>
      <c r="BK87" s="155">
        <f>BK88</f>
        <v>0</v>
      </c>
    </row>
    <row r="88" spans="1:65" s="12" customFormat="1" ht="25.9" customHeight="1">
      <c r="B88" s="156"/>
      <c r="C88" s="157"/>
      <c r="D88" s="158" t="s">
        <v>70</v>
      </c>
      <c r="E88" s="159" t="s">
        <v>116</v>
      </c>
      <c r="F88" s="159" t="s">
        <v>117</v>
      </c>
      <c r="G88" s="157"/>
      <c r="H88" s="157"/>
      <c r="I88" s="160"/>
      <c r="J88" s="161">
        <f>BK88</f>
        <v>0</v>
      </c>
      <c r="K88" s="157"/>
      <c r="L88" s="162"/>
      <c r="M88" s="163"/>
      <c r="N88" s="164"/>
      <c r="O88" s="164"/>
      <c r="P88" s="165">
        <f>P89+P128+P146+P169+P178+P183+P196</f>
        <v>0</v>
      </c>
      <c r="Q88" s="164"/>
      <c r="R88" s="165">
        <f>R89+R128+R146+R169+R178+R183+R196</f>
        <v>26.754443390000002</v>
      </c>
      <c r="S88" s="164"/>
      <c r="T88" s="166">
        <f>T89+T128+T146+T169+T178+T183+T196</f>
        <v>5.82</v>
      </c>
      <c r="AR88" s="167" t="s">
        <v>79</v>
      </c>
      <c r="AT88" s="168" t="s">
        <v>70</v>
      </c>
      <c r="AU88" s="168" t="s">
        <v>71</v>
      </c>
      <c r="AY88" s="167" t="s">
        <v>118</v>
      </c>
      <c r="BK88" s="169">
        <f>BK89+BK128+BK146+BK169+BK178+BK183+BK196</f>
        <v>0</v>
      </c>
    </row>
    <row r="89" spans="1:65" s="12" customFormat="1" ht="22.9" customHeight="1">
      <c r="B89" s="156"/>
      <c r="C89" s="157"/>
      <c r="D89" s="158" t="s">
        <v>70</v>
      </c>
      <c r="E89" s="170" t="s">
        <v>79</v>
      </c>
      <c r="F89" s="170" t="s">
        <v>119</v>
      </c>
      <c r="G89" s="157"/>
      <c r="H89" s="157"/>
      <c r="I89" s="160"/>
      <c r="J89" s="171">
        <f>BK89</f>
        <v>0</v>
      </c>
      <c r="K89" s="157"/>
      <c r="L89" s="162"/>
      <c r="M89" s="163"/>
      <c r="N89" s="164"/>
      <c r="O89" s="164"/>
      <c r="P89" s="165">
        <f>SUM(P90:P127)</f>
        <v>0</v>
      </c>
      <c r="Q89" s="164"/>
      <c r="R89" s="165">
        <f>SUM(R90:R127)</f>
        <v>0</v>
      </c>
      <c r="S89" s="164"/>
      <c r="T89" s="166">
        <f>SUM(T90:T127)</f>
        <v>0</v>
      </c>
      <c r="AR89" s="167" t="s">
        <v>79</v>
      </c>
      <c r="AT89" s="168" t="s">
        <v>70</v>
      </c>
      <c r="AU89" s="168" t="s">
        <v>79</v>
      </c>
      <c r="AY89" s="167" t="s">
        <v>118</v>
      </c>
      <c r="BK89" s="169">
        <f>SUM(BK90:BK127)</f>
        <v>0</v>
      </c>
    </row>
    <row r="90" spans="1:65" s="2" customFormat="1" ht="16.5" customHeight="1">
      <c r="A90" s="33"/>
      <c r="B90" s="34"/>
      <c r="C90" s="172" t="s">
        <v>79</v>
      </c>
      <c r="D90" s="172" t="s">
        <v>120</v>
      </c>
      <c r="E90" s="173" t="s">
        <v>319</v>
      </c>
      <c r="F90" s="174" t="s">
        <v>320</v>
      </c>
      <c r="G90" s="175" t="s">
        <v>135</v>
      </c>
      <c r="H90" s="176">
        <v>57.23</v>
      </c>
      <c r="I90" s="177"/>
      <c r="J90" s="178">
        <f>ROUND(I90*H90,2)</f>
        <v>0</v>
      </c>
      <c r="K90" s="174" t="s">
        <v>124</v>
      </c>
      <c r="L90" s="38"/>
      <c r="M90" s="179" t="s">
        <v>19</v>
      </c>
      <c r="N90" s="180" t="s">
        <v>42</v>
      </c>
      <c r="O90" s="63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3" t="s">
        <v>125</v>
      </c>
      <c r="AT90" s="183" t="s">
        <v>120</v>
      </c>
      <c r="AU90" s="183" t="s">
        <v>82</v>
      </c>
      <c r="AY90" s="16" t="s">
        <v>118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6" t="s">
        <v>79</v>
      </c>
      <c r="BK90" s="184">
        <f>ROUND(I90*H90,2)</f>
        <v>0</v>
      </c>
      <c r="BL90" s="16" t="s">
        <v>125</v>
      </c>
      <c r="BM90" s="183" t="s">
        <v>321</v>
      </c>
    </row>
    <row r="91" spans="1:65" s="2" customFormat="1" ht="19.5">
      <c r="A91" s="33"/>
      <c r="B91" s="34"/>
      <c r="C91" s="35"/>
      <c r="D91" s="185" t="s">
        <v>127</v>
      </c>
      <c r="E91" s="35"/>
      <c r="F91" s="186" t="s">
        <v>322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127</v>
      </c>
      <c r="AU91" s="16" t="s">
        <v>82</v>
      </c>
    </row>
    <row r="92" spans="1:65" s="2" customFormat="1" ht="11.25">
      <c r="A92" s="33"/>
      <c r="B92" s="34"/>
      <c r="C92" s="35"/>
      <c r="D92" s="190" t="s">
        <v>129</v>
      </c>
      <c r="E92" s="35"/>
      <c r="F92" s="191" t="s">
        <v>323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129</v>
      </c>
      <c r="AU92" s="16" t="s">
        <v>82</v>
      </c>
    </row>
    <row r="93" spans="1:65" s="13" customFormat="1" ht="11.25">
      <c r="B93" s="192"/>
      <c r="C93" s="193"/>
      <c r="D93" s="185" t="s">
        <v>131</v>
      </c>
      <c r="E93" s="194" t="s">
        <v>19</v>
      </c>
      <c r="F93" s="195" t="s">
        <v>324</v>
      </c>
      <c r="G93" s="193"/>
      <c r="H93" s="196">
        <v>7.44</v>
      </c>
      <c r="I93" s="197"/>
      <c r="J93" s="193"/>
      <c r="K93" s="193"/>
      <c r="L93" s="198"/>
      <c r="M93" s="199"/>
      <c r="N93" s="200"/>
      <c r="O93" s="200"/>
      <c r="P93" s="200"/>
      <c r="Q93" s="200"/>
      <c r="R93" s="200"/>
      <c r="S93" s="200"/>
      <c r="T93" s="201"/>
      <c r="AT93" s="202" t="s">
        <v>131</v>
      </c>
      <c r="AU93" s="202" t="s">
        <v>82</v>
      </c>
      <c r="AV93" s="13" t="s">
        <v>82</v>
      </c>
      <c r="AW93" s="13" t="s">
        <v>33</v>
      </c>
      <c r="AX93" s="13" t="s">
        <v>71</v>
      </c>
      <c r="AY93" s="202" t="s">
        <v>118</v>
      </c>
    </row>
    <row r="94" spans="1:65" s="13" customFormat="1" ht="11.25">
      <c r="B94" s="192"/>
      <c r="C94" s="193"/>
      <c r="D94" s="185" t="s">
        <v>131</v>
      </c>
      <c r="E94" s="194" t="s">
        <v>19</v>
      </c>
      <c r="F94" s="195" t="s">
        <v>325</v>
      </c>
      <c r="G94" s="193"/>
      <c r="H94" s="196">
        <v>3.26</v>
      </c>
      <c r="I94" s="197"/>
      <c r="J94" s="193"/>
      <c r="K94" s="193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131</v>
      </c>
      <c r="AU94" s="202" t="s">
        <v>82</v>
      </c>
      <c r="AV94" s="13" t="s">
        <v>82</v>
      </c>
      <c r="AW94" s="13" t="s">
        <v>33</v>
      </c>
      <c r="AX94" s="13" t="s">
        <v>71</v>
      </c>
      <c r="AY94" s="202" t="s">
        <v>118</v>
      </c>
    </row>
    <row r="95" spans="1:65" s="13" customFormat="1" ht="11.25">
      <c r="B95" s="192"/>
      <c r="C95" s="193"/>
      <c r="D95" s="185" t="s">
        <v>131</v>
      </c>
      <c r="E95" s="194" t="s">
        <v>19</v>
      </c>
      <c r="F95" s="195" t="s">
        <v>326</v>
      </c>
      <c r="G95" s="193"/>
      <c r="H95" s="196">
        <v>46.53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131</v>
      </c>
      <c r="AU95" s="202" t="s">
        <v>82</v>
      </c>
      <c r="AV95" s="13" t="s">
        <v>82</v>
      </c>
      <c r="AW95" s="13" t="s">
        <v>33</v>
      </c>
      <c r="AX95" s="13" t="s">
        <v>71</v>
      </c>
      <c r="AY95" s="202" t="s">
        <v>118</v>
      </c>
    </row>
    <row r="96" spans="1:65" s="2" customFormat="1" ht="21.75" customHeight="1">
      <c r="A96" s="33"/>
      <c r="B96" s="34"/>
      <c r="C96" s="172" t="s">
        <v>82</v>
      </c>
      <c r="D96" s="172" t="s">
        <v>120</v>
      </c>
      <c r="E96" s="173" t="s">
        <v>147</v>
      </c>
      <c r="F96" s="174" t="s">
        <v>148</v>
      </c>
      <c r="G96" s="175" t="s">
        <v>135</v>
      </c>
      <c r="H96" s="176">
        <v>2.5649999999999999</v>
      </c>
      <c r="I96" s="177"/>
      <c r="J96" s="178">
        <f>ROUND(I96*H96,2)</f>
        <v>0</v>
      </c>
      <c r="K96" s="174" t="s">
        <v>124</v>
      </c>
      <c r="L96" s="38"/>
      <c r="M96" s="179" t="s">
        <v>19</v>
      </c>
      <c r="N96" s="180" t="s">
        <v>42</v>
      </c>
      <c r="O96" s="63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3" t="s">
        <v>125</v>
      </c>
      <c r="AT96" s="183" t="s">
        <v>120</v>
      </c>
      <c r="AU96" s="183" t="s">
        <v>82</v>
      </c>
      <c r="AY96" s="16" t="s">
        <v>118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6" t="s">
        <v>79</v>
      </c>
      <c r="BK96" s="184">
        <f>ROUND(I96*H96,2)</f>
        <v>0</v>
      </c>
      <c r="BL96" s="16" t="s">
        <v>125</v>
      </c>
      <c r="BM96" s="183" t="s">
        <v>327</v>
      </c>
    </row>
    <row r="97" spans="1:65" s="2" customFormat="1" ht="19.5">
      <c r="A97" s="33"/>
      <c r="B97" s="34"/>
      <c r="C97" s="35"/>
      <c r="D97" s="185" t="s">
        <v>127</v>
      </c>
      <c r="E97" s="35"/>
      <c r="F97" s="186" t="s">
        <v>150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127</v>
      </c>
      <c r="AU97" s="16" t="s">
        <v>82</v>
      </c>
    </row>
    <row r="98" spans="1:65" s="2" customFormat="1" ht="11.25">
      <c r="A98" s="33"/>
      <c r="B98" s="34"/>
      <c r="C98" s="35"/>
      <c r="D98" s="190" t="s">
        <v>129</v>
      </c>
      <c r="E98" s="35"/>
      <c r="F98" s="191" t="s">
        <v>151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129</v>
      </c>
      <c r="AU98" s="16" t="s">
        <v>82</v>
      </c>
    </row>
    <row r="99" spans="1:65" s="13" customFormat="1" ht="11.25">
      <c r="B99" s="192"/>
      <c r="C99" s="193"/>
      <c r="D99" s="185" t="s">
        <v>131</v>
      </c>
      <c r="E99" s="194" t="s">
        <v>19</v>
      </c>
      <c r="F99" s="195" t="s">
        <v>328</v>
      </c>
      <c r="G99" s="193"/>
      <c r="H99" s="196">
        <v>2.5649999999999999</v>
      </c>
      <c r="I99" s="197"/>
      <c r="J99" s="193"/>
      <c r="K99" s="193"/>
      <c r="L99" s="198"/>
      <c r="M99" s="199"/>
      <c r="N99" s="200"/>
      <c r="O99" s="200"/>
      <c r="P99" s="200"/>
      <c r="Q99" s="200"/>
      <c r="R99" s="200"/>
      <c r="S99" s="200"/>
      <c r="T99" s="201"/>
      <c r="AT99" s="202" t="s">
        <v>131</v>
      </c>
      <c r="AU99" s="202" t="s">
        <v>82</v>
      </c>
      <c r="AV99" s="13" t="s">
        <v>82</v>
      </c>
      <c r="AW99" s="13" t="s">
        <v>33</v>
      </c>
      <c r="AX99" s="13" t="s">
        <v>79</v>
      </c>
      <c r="AY99" s="202" t="s">
        <v>118</v>
      </c>
    </row>
    <row r="100" spans="1:65" s="2" customFormat="1" ht="21.75" customHeight="1">
      <c r="A100" s="33"/>
      <c r="B100" s="34"/>
      <c r="C100" s="172" t="s">
        <v>140</v>
      </c>
      <c r="D100" s="172" t="s">
        <v>120</v>
      </c>
      <c r="E100" s="173" t="s">
        <v>154</v>
      </c>
      <c r="F100" s="174" t="s">
        <v>155</v>
      </c>
      <c r="G100" s="175" t="s">
        <v>135</v>
      </c>
      <c r="H100" s="176">
        <v>18.399999999999999</v>
      </c>
      <c r="I100" s="177"/>
      <c r="J100" s="178">
        <f>ROUND(I100*H100,2)</f>
        <v>0</v>
      </c>
      <c r="K100" s="174" t="s">
        <v>124</v>
      </c>
      <c r="L100" s="38"/>
      <c r="M100" s="179" t="s">
        <v>19</v>
      </c>
      <c r="N100" s="180" t="s">
        <v>42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125</v>
      </c>
      <c r="AT100" s="183" t="s">
        <v>120</v>
      </c>
      <c r="AU100" s="183" t="s">
        <v>82</v>
      </c>
      <c r="AY100" s="16" t="s">
        <v>118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79</v>
      </c>
      <c r="BK100" s="184">
        <f>ROUND(I100*H100,2)</f>
        <v>0</v>
      </c>
      <c r="BL100" s="16" t="s">
        <v>125</v>
      </c>
      <c r="BM100" s="183" t="s">
        <v>329</v>
      </c>
    </row>
    <row r="101" spans="1:65" s="2" customFormat="1" ht="19.5">
      <c r="A101" s="33"/>
      <c r="B101" s="34"/>
      <c r="C101" s="35"/>
      <c r="D101" s="185" t="s">
        <v>127</v>
      </c>
      <c r="E101" s="35"/>
      <c r="F101" s="186" t="s">
        <v>157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127</v>
      </c>
      <c r="AU101" s="16" t="s">
        <v>82</v>
      </c>
    </row>
    <row r="102" spans="1:65" s="2" customFormat="1" ht="11.25">
      <c r="A102" s="33"/>
      <c r="B102" s="34"/>
      <c r="C102" s="35"/>
      <c r="D102" s="190" t="s">
        <v>129</v>
      </c>
      <c r="E102" s="35"/>
      <c r="F102" s="191" t="s">
        <v>158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129</v>
      </c>
      <c r="AU102" s="16" t="s">
        <v>82</v>
      </c>
    </row>
    <row r="103" spans="1:65" s="13" customFormat="1" ht="11.25">
      <c r="B103" s="192"/>
      <c r="C103" s="193"/>
      <c r="D103" s="185" t="s">
        <v>131</v>
      </c>
      <c r="E103" s="194" t="s">
        <v>19</v>
      </c>
      <c r="F103" s="195" t="s">
        <v>330</v>
      </c>
      <c r="G103" s="193"/>
      <c r="H103" s="196">
        <v>18.399999999999999</v>
      </c>
      <c r="I103" s="197"/>
      <c r="J103" s="193"/>
      <c r="K103" s="193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131</v>
      </c>
      <c r="AU103" s="202" t="s">
        <v>82</v>
      </c>
      <c r="AV103" s="13" t="s">
        <v>82</v>
      </c>
      <c r="AW103" s="13" t="s">
        <v>33</v>
      </c>
      <c r="AX103" s="13" t="s">
        <v>79</v>
      </c>
      <c r="AY103" s="202" t="s">
        <v>118</v>
      </c>
    </row>
    <row r="104" spans="1:65" s="2" customFormat="1" ht="16.5" customHeight="1">
      <c r="A104" s="33"/>
      <c r="B104" s="34"/>
      <c r="C104" s="172" t="s">
        <v>125</v>
      </c>
      <c r="D104" s="172" t="s">
        <v>120</v>
      </c>
      <c r="E104" s="173" t="s">
        <v>331</v>
      </c>
      <c r="F104" s="174" t="s">
        <v>332</v>
      </c>
      <c r="G104" s="175" t="s">
        <v>135</v>
      </c>
      <c r="H104" s="176">
        <v>18.399999999999999</v>
      </c>
      <c r="I104" s="177"/>
      <c r="J104" s="178">
        <f>ROUND(I104*H104,2)</f>
        <v>0</v>
      </c>
      <c r="K104" s="174" t="s">
        <v>124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125</v>
      </c>
      <c r="AT104" s="183" t="s">
        <v>120</v>
      </c>
      <c r="AU104" s="183" t="s">
        <v>82</v>
      </c>
      <c r="AY104" s="16" t="s">
        <v>118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125</v>
      </c>
      <c r="BM104" s="183" t="s">
        <v>333</v>
      </c>
    </row>
    <row r="105" spans="1:65" s="2" customFormat="1" ht="19.5">
      <c r="A105" s="33"/>
      <c r="B105" s="34"/>
      <c r="C105" s="35"/>
      <c r="D105" s="185" t="s">
        <v>127</v>
      </c>
      <c r="E105" s="35"/>
      <c r="F105" s="186" t="s">
        <v>334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127</v>
      </c>
      <c r="AU105" s="16" t="s">
        <v>82</v>
      </c>
    </row>
    <row r="106" spans="1:65" s="2" customFormat="1" ht="11.25">
      <c r="A106" s="33"/>
      <c r="B106" s="34"/>
      <c r="C106" s="35"/>
      <c r="D106" s="190" t="s">
        <v>129</v>
      </c>
      <c r="E106" s="35"/>
      <c r="F106" s="191" t="s">
        <v>335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129</v>
      </c>
      <c r="AU106" s="16" t="s">
        <v>82</v>
      </c>
    </row>
    <row r="107" spans="1:65" s="13" customFormat="1" ht="11.25">
      <c r="B107" s="192"/>
      <c r="C107" s="193"/>
      <c r="D107" s="185" t="s">
        <v>131</v>
      </c>
      <c r="E107" s="194" t="s">
        <v>19</v>
      </c>
      <c r="F107" s="195" t="s">
        <v>330</v>
      </c>
      <c r="G107" s="193"/>
      <c r="H107" s="196">
        <v>18.399999999999999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131</v>
      </c>
      <c r="AU107" s="202" t="s">
        <v>82</v>
      </c>
      <c r="AV107" s="13" t="s">
        <v>82</v>
      </c>
      <c r="AW107" s="13" t="s">
        <v>33</v>
      </c>
      <c r="AX107" s="13" t="s">
        <v>79</v>
      </c>
      <c r="AY107" s="202" t="s">
        <v>118</v>
      </c>
    </row>
    <row r="108" spans="1:65" s="2" customFormat="1" ht="16.5" customHeight="1">
      <c r="A108" s="33"/>
      <c r="B108" s="34"/>
      <c r="C108" s="172" t="s">
        <v>153</v>
      </c>
      <c r="D108" s="172" t="s">
        <v>120</v>
      </c>
      <c r="E108" s="173" t="s">
        <v>161</v>
      </c>
      <c r="F108" s="174" t="s">
        <v>162</v>
      </c>
      <c r="G108" s="175" t="s">
        <v>163</v>
      </c>
      <c r="H108" s="176">
        <v>33.119999999999997</v>
      </c>
      <c r="I108" s="177"/>
      <c r="J108" s="178">
        <f>ROUND(I108*H108,2)</f>
        <v>0</v>
      </c>
      <c r="K108" s="174" t="s">
        <v>124</v>
      </c>
      <c r="L108" s="38"/>
      <c r="M108" s="179" t="s">
        <v>19</v>
      </c>
      <c r="N108" s="180" t="s">
        <v>42</v>
      </c>
      <c r="O108" s="63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3" t="s">
        <v>125</v>
      </c>
      <c r="AT108" s="183" t="s">
        <v>120</v>
      </c>
      <c r="AU108" s="183" t="s">
        <v>82</v>
      </c>
      <c r="AY108" s="16" t="s">
        <v>118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79</v>
      </c>
      <c r="BK108" s="184">
        <f>ROUND(I108*H108,2)</f>
        <v>0</v>
      </c>
      <c r="BL108" s="16" t="s">
        <v>125</v>
      </c>
      <c r="BM108" s="183" t="s">
        <v>336</v>
      </c>
    </row>
    <row r="109" spans="1:65" s="2" customFormat="1" ht="11.25">
      <c r="A109" s="33"/>
      <c r="B109" s="34"/>
      <c r="C109" s="35"/>
      <c r="D109" s="185" t="s">
        <v>127</v>
      </c>
      <c r="E109" s="35"/>
      <c r="F109" s="186" t="s">
        <v>165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127</v>
      </c>
      <c r="AU109" s="16" t="s">
        <v>82</v>
      </c>
    </row>
    <row r="110" spans="1:65" s="2" customFormat="1" ht="11.25">
      <c r="A110" s="33"/>
      <c r="B110" s="34"/>
      <c r="C110" s="35"/>
      <c r="D110" s="190" t="s">
        <v>129</v>
      </c>
      <c r="E110" s="35"/>
      <c r="F110" s="191" t="s">
        <v>166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129</v>
      </c>
      <c r="AU110" s="16" t="s">
        <v>82</v>
      </c>
    </row>
    <row r="111" spans="1:65" s="13" customFormat="1" ht="11.25">
      <c r="B111" s="192"/>
      <c r="C111" s="193"/>
      <c r="D111" s="185" t="s">
        <v>131</v>
      </c>
      <c r="E111" s="194" t="s">
        <v>19</v>
      </c>
      <c r="F111" s="195" t="s">
        <v>337</v>
      </c>
      <c r="G111" s="193"/>
      <c r="H111" s="196">
        <v>33.119999999999997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131</v>
      </c>
      <c r="AU111" s="202" t="s">
        <v>82</v>
      </c>
      <c r="AV111" s="13" t="s">
        <v>82</v>
      </c>
      <c r="AW111" s="13" t="s">
        <v>33</v>
      </c>
      <c r="AX111" s="13" t="s">
        <v>79</v>
      </c>
      <c r="AY111" s="202" t="s">
        <v>118</v>
      </c>
    </row>
    <row r="112" spans="1:65" s="2" customFormat="1" ht="16.5" customHeight="1">
      <c r="A112" s="33"/>
      <c r="B112" s="34"/>
      <c r="C112" s="172" t="s">
        <v>160</v>
      </c>
      <c r="D112" s="172" t="s">
        <v>120</v>
      </c>
      <c r="E112" s="173" t="s">
        <v>169</v>
      </c>
      <c r="F112" s="174" t="s">
        <v>170</v>
      </c>
      <c r="G112" s="175" t="s">
        <v>135</v>
      </c>
      <c r="H112" s="176">
        <v>18.399999999999999</v>
      </c>
      <c r="I112" s="177"/>
      <c r="J112" s="178">
        <f>ROUND(I112*H112,2)</f>
        <v>0</v>
      </c>
      <c r="K112" s="174" t="s">
        <v>124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125</v>
      </c>
      <c r="AT112" s="183" t="s">
        <v>120</v>
      </c>
      <c r="AU112" s="183" t="s">
        <v>82</v>
      </c>
      <c r="AY112" s="16" t="s">
        <v>118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125</v>
      </c>
      <c r="BM112" s="183" t="s">
        <v>338</v>
      </c>
    </row>
    <row r="113" spans="1:65" s="2" customFormat="1" ht="11.25">
      <c r="A113" s="33"/>
      <c r="B113" s="34"/>
      <c r="C113" s="35"/>
      <c r="D113" s="185" t="s">
        <v>127</v>
      </c>
      <c r="E113" s="35"/>
      <c r="F113" s="186" t="s">
        <v>172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127</v>
      </c>
      <c r="AU113" s="16" t="s">
        <v>82</v>
      </c>
    </row>
    <row r="114" spans="1:65" s="2" customFormat="1" ht="11.25">
      <c r="A114" s="33"/>
      <c r="B114" s="34"/>
      <c r="C114" s="35"/>
      <c r="D114" s="190" t="s">
        <v>129</v>
      </c>
      <c r="E114" s="35"/>
      <c r="F114" s="191" t="s">
        <v>173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129</v>
      </c>
      <c r="AU114" s="16" t="s">
        <v>82</v>
      </c>
    </row>
    <row r="115" spans="1:65" s="13" customFormat="1" ht="11.25">
      <c r="B115" s="192"/>
      <c r="C115" s="193"/>
      <c r="D115" s="185" t="s">
        <v>131</v>
      </c>
      <c r="E115" s="194" t="s">
        <v>19</v>
      </c>
      <c r="F115" s="195" t="s">
        <v>339</v>
      </c>
      <c r="G115" s="193"/>
      <c r="H115" s="196">
        <v>18.399999999999999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131</v>
      </c>
      <c r="AU115" s="202" t="s">
        <v>82</v>
      </c>
      <c r="AV115" s="13" t="s">
        <v>82</v>
      </c>
      <c r="AW115" s="13" t="s">
        <v>33</v>
      </c>
      <c r="AX115" s="13" t="s">
        <v>79</v>
      </c>
      <c r="AY115" s="202" t="s">
        <v>118</v>
      </c>
    </row>
    <row r="116" spans="1:65" s="2" customFormat="1" ht="16.5" customHeight="1">
      <c r="A116" s="33"/>
      <c r="B116" s="34"/>
      <c r="C116" s="172" t="s">
        <v>168</v>
      </c>
      <c r="D116" s="172" t="s">
        <v>120</v>
      </c>
      <c r="E116" s="173" t="s">
        <v>176</v>
      </c>
      <c r="F116" s="174" t="s">
        <v>177</v>
      </c>
      <c r="G116" s="175" t="s">
        <v>135</v>
      </c>
      <c r="H116" s="176">
        <v>0.81</v>
      </c>
      <c r="I116" s="177"/>
      <c r="J116" s="178">
        <f>ROUND(I116*H116,2)</f>
        <v>0</v>
      </c>
      <c r="K116" s="174" t="s">
        <v>124</v>
      </c>
      <c r="L116" s="38"/>
      <c r="M116" s="179" t="s">
        <v>19</v>
      </c>
      <c r="N116" s="180" t="s">
        <v>42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125</v>
      </c>
      <c r="AT116" s="183" t="s">
        <v>120</v>
      </c>
      <c r="AU116" s="183" t="s">
        <v>82</v>
      </c>
      <c r="AY116" s="16" t="s">
        <v>118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125</v>
      </c>
      <c r="BM116" s="183" t="s">
        <v>340</v>
      </c>
    </row>
    <row r="117" spans="1:65" s="2" customFormat="1" ht="19.5">
      <c r="A117" s="33"/>
      <c r="B117" s="34"/>
      <c r="C117" s="35"/>
      <c r="D117" s="185" t="s">
        <v>127</v>
      </c>
      <c r="E117" s="35"/>
      <c r="F117" s="186" t="s">
        <v>179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127</v>
      </c>
      <c r="AU117" s="16" t="s">
        <v>82</v>
      </c>
    </row>
    <row r="118" spans="1:65" s="2" customFormat="1" ht="11.25">
      <c r="A118" s="33"/>
      <c r="B118" s="34"/>
      <c r="C118" s="35"/>
      <c r="D118" s="190" t="s">
        <v>129</v>
      </c>
      <c r="E118" s="35"/>
      <c r="F118" s="191" t="s">
        <v>180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129</v>
      </c>
      <c r="AU118" s="16" t="s">
        <v>82</v>
      </c>
    </row>
    <row r="119" spans="1:65" s="13" customFormat="1" ht="11.25">
      <c r="B119" s="192"/>
      <c r="C119" s="193"/>
      <c r="D119" s="185" t="s">
        <v>131</v>
      </c>
      <c r="E119" s="194" t="s">
        <v>19</v>
      </c>
      <c r="F119" s="195" t="s">
        <v>341</v>
      </c>
      <c r="G119" s="193"/>
      <c r="H119" s="196">
        <v>0.81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131</v>
      </c>
      <c r="AU119" s="202" t="s">
        <v>82</v>
      </c>
      <c r="AV119" s="13" t="s">
        <v>82</v>
      </c>
      <c r="AW119" s="13" t="s">
        <v>33</v>
      </c>
      <c r="AX119" s="13" t="s">
        <v>79</v>
      </c>
      <c r="AY119" s="202" t="s">
        <v>118</v>
      </c>
    </row>
    <row r="120" spans="1:65" s="2" customFormat="1" ht="16.5" customHeight="1">
      <c r="A120" s="33"/>
      <c r="B120" s="34"/>
      <c r="C120" s="172" t="s">
        <v>175</v>
      </c>
      <c r="D120" s="172" t="s">
        <v>120</v>
      </c>
      <c r="E120" s="173" t="s">
        <v>342</v>
      </c>
      <c r="F120" s="174" t="s">
        <v>343</v>
      </c>
      <c r="G120" s="175" t="s">
        <v>135</v>
      </c>
      <c r="H120" s="176">
        <v>33.213000000000001</v>
      </c>
      <c r="I120" s="177"/>
      <c r="J120" s="178">
        <f>ROUND(I120*H120,2)</f>
        <v>0</v>
      </c>
      <c r="K120" s="174" t="s">
        <v>124</v>
      </c>
      <c r="L120" s="38"/>
      <c r="M120" s="179" t="s">
        <v>19</v>
      </c>
      <c r="N120" s="180" t="s">
        <v>42</v>
      </c>
      <c r="O120" s="63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3" t="s">
        <v>125</v>
      </c>
      <c r="AT120" s="183" t="s">
        <v>120</v>
      </c>
      <c r="AU120" s="183" t="s">
        <v>82</v>
      </c>
      <c r="AY120" s="16" t="s">
        <v>118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79</v>
      </c>
      <c r="BK120" s="184">
        <f>ROUND(I120*H120,2)</f>
        <v>0</v>
      </c>
      <c r="BL120" s="16" t="s">
        <v>125</v>
      </c>
      <c r="BM120" s="183" t="s">
        <v>344</v>
      </c>
    </row>
    <row r="121" spans="1:65" s="2" customFormat="1" ht="19.5">
      <c r="A121" s="33"/>
      <c r="B121" s="34"/>
      <c r="C121" s="35"/>
      <c r="D121" s="185" t="s">
        <v>127</v>
      </c>
      <c r="E121" s="35"/>
      <c r="F121" s="186" t="s">
        <v>345</v>
      </c>
      <c r="G121" s="35"/>
      <c r="H121" s="35"/>
      <c r="I121" s="187"/>
      <c r="J121" s="35"/>
      <c r="K121" s="35"/>
      <c r="L121" s="38"/>
      <c r="M121" s="188"/>
      <c r="N121" s="189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127</v>
      </c>
      <c r="AU121" s="16" t="s">
        <v>82</v>
      </c>
    </row>
    <row r="122" spans="1:65" s="2" customFormat="1" ht="11.25">
      <c r="A122" s="33"/>
      <c r="B122" s="34"/>
      <c r="C122" s="35"/>
      <c r="D122" s="190" t="s">
        <v>129</v>
      </c>
      <c r="E122" s="35"/>
      <c r="F122" s="191" t="s">
        <v>346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129</v>
      </c>
      <c r="AU122" s="16" t="s">
        <v>82</v>
      </c>
    </row>
    <row r="123" spans="1:65" s="13" customFormat="1" ht="11.25">
      <c r="B123" s="192"/>
      <c r="C123" s="193"/>
      <c r="D123" s="185" t="s">
        <v>131</v>
      </c>
      <c r="E123" s="194" t="s">
        <v>19</v>
      </c>
      <c r="F123" s="195" t="s">
        <v>347</v>
      </c>
      <c r="G123" s="193"/>
      <c r="H123" s="196">
        <v>33.213000000000001</v>
      </c>
      <c r="I123" s="197"/>
      <c r="J123" s="193"/>
      <c r="K123" s="193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131</v>
      </c>
      <c r="AU123" s="202" t="s">
        <v>82</v>
      </c>
      <c r="AV123" s="13" t="s">
        <v>82</v>
      </c>
      <c r="AW123" s="13" t="s">
        <v>33</v>
      </c>
      <c r="AX123" s="13" t="s">
        <v>79</v>
      </c>
      <c r="AY123" s="202" t="s">
        <v>118</v>
      </c>
    </row>
    <row r="124" spans="1:65" s="2" customFormat="1" ht="16.5" customHeight="1">
      <c r="A124" s="33"/>
      <c r="B124" s="34"/>
      <c r="C124" s="172" t="s">
        <v>182</v>
      </c>
      <c r="D124" s="172" t="s">
        <v>120</v>
      </c>
      <c r="E124" s="173" t="s">
        <v>196</v>
      </c>
      <c r="F124" s="174" t="s">
        <v>197</v>
      </c>
      <c r="G124" s="175" t="s">
        <v>123</v>
      </c>
      <c r="H124" s="176">
        <v>33.6</v>
      </c>
      <c r="I124" s="177"/>
      <c r="J124" s="178">
        <f>ROUND(I124*H124,2)</f>
        <v>0</v>
      </c>
      <c r="K124" s="174" t="s">
        <v>124</v>
      </c>
      <c r="L124" s="38"/>
      <c r="M124" s="179" t="s">
        <v>19</v>
      </c>
      <c r="N124" s="180" t="s">
        <v>42</v>
      </c>
      <c r="O124" s="63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3" t="s">
        <v>125</v>
      </c>
      <c r="AT124" s="183" t="s">
        <v>120</v>
      </c>
      <c r="AU124" s="183" t="s">
        <v>82</v>
      </c>
      <c r="AY124" s="16" t="s">
        <v>118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6" t="s">
        <v>79</v>
      </c>
      <c r="BK124" s="184">
        <f>ROUND(I124*H124,2)</f>
        <v>0</v>
      </c>
      <c r="BL124" s="16" t="s">
        <v>125</v>
      </c>
      <c r="BM124" s="183" t="s">
        <v>348</v>
      </c>
    </row>
    <row r="125" spans="1:65" s="2" customFormat="1" ht="11.25">
      <c r="A125" s="33"/>
      <c r="B125" s="34"/>
      <c r="C125" s="35"/>
      <c r="D125" s="185" t="s">
        <v>127</v>
      </c>
      <c r="E125" s="35"/>
      <c r="F125" s="186" t="s">
        <v>199</v>
      </c>
      <c r="G125" s="35"/>
      <c r="H125" s="35"/>
      <c r="I125" s="187"/>
      <c r="J125" s="35"/>
      <c r="K125" s="35"/>
      <c r="L125" s="38"/>
      <c r="M125" s="188"/>
      <c r="N125" s="189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127</v>
      </c>
      <c r="AU125" s="16" t="s">
        <v>82</v>
      </c>
    </row>
    <row r="126" spans="1:65" s="2" customFormat="1" ht="11.25">
      <c r="A126" s="33"/>
      <c r="B126" s="34"/>
      <c r="C126" s="35"/>
      <c r="D126" s="190" t="s">
        <v>129</v>
      </c>
      <c r="E126" s="35"/>
      <c r="F126" s="191" t="s">
        <v>200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129</v>
      </c>
      <c r="AU126" s="16" t="s">
        <v>82</v>
      </c>
    </row>
    <row r="127" spans="1:65" s="13" customFormat="1" ht="11.25">
      <c r="B127" s="192"/>
      <c r="C127" s="193"/>
      <c r="D127" s="185" t="s">
        <v>131</v>
      </c>
      <c r="E127" s="194" t="s">
        <v>19</v>
      </c>
      <c r="F127" s="195" t="s">
        <v>349</v>
      </c>
      <c r="G127" s="193"/>
      <c r="H127" s="196">
        <v>33.6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131</v>
      </c>
      <c r="AU127" s="202" t="s">
        <v>82</v>
      </c>
      <c r="AV127" s="13" t="s">
        <v>82</v>
      </c>
      <c r="AW127" s="13" t="s">
        <v>33</v>
      </c>
      <c r="AX127" s="13" t="s">
        <v>79</v>
      </c>
      <c r="AY127" s="202" t="s">
        <v>118</v>
      </c>
    </row>
    <row r="128" spans="1:65" s="12" customFormat="1" ht="22.9" customHeight="1">
      <c r="B128" s="156"/>
      <c r="C128" s="157"/>
      <c r="D128" s="158" t="s">
        <v>70</v>
      </c>
      <c r="E128" s="170" t="s">
        <v>82</v>
      </c>
      <c r="F128" s="170" t="s">
        <v>217</v>
      </c>
      <c r="G128" s="157"/>
      <c r="H128" s="157"/>
      <c r="I128" s="160"/>
      <c r="J128" s="171">
        <f>BK128</f>
        <v>0</v>
      </c>
      <c r="K128" s="157"/>
      <c r="L128" s="162"/>
      <c r="M128" s="163"/>
      <c r="N128" s="164"/>
      <c r="O128" s="164"/>
      <c r="P128" s="165">
        <f>SUM(P129:P145)</f>
        <v>0</v>
      </c>
      <c r="Q128" s="164"/>
      <c r="R128" s="165">
        <f>SUM(R129:R145)</f>
        <v>3.4998190399999998</v>
      </c>
      <c r="S128" s="164"/>
      <c r="T128" s="166">
        <f>SUM(T129:T145)</f>
        <v>0</v>
      </c>
      <c r="AR128" s="167" t="s">
        <v>79</v>
      </c>
      <c r="AT128" s="168" t="s">
        <v>70</v>
      </c>
      <c r="AU128" s="168" t="s">
        <v>79</v>
      </c>
      <c r="AY128" s="167" t="s">
        <v>118</v>
      </c>
      <c r="BK128" s="169">
        <f>SUM(BK129:BK145)</f>
        <v>0</v>
      </c>
    </row>
    <row r="129" spans="1:65" s="2" customFormat="1" ht="16.5" customHeight="1">
      <c r="A129" s="33"/>
      <c r="B129" s="34"/>
      <c r="C129" s="172" t="s">
        <v>188</v>
      </c>
      <c r="D129" s="172" t="s">
        <v>120</v>
      </c>
      <c r="E129" s="173" t="s">
        <v>350</v>
      </c>
      <c r="F129" s="174" t="s">
        <v>351</v>
      </c>
      <c r="G129" s="175" t="s">
        <v>135</v>
      </c>
      <c r="H129" s="176">
        <v>0.192</v>
      </c>
      <c r="I129" s="177"/>
      <c r="J129" s="178">
        <f>ROUND(I129*H129,2)</f>
        <v>0</v>
      </c>
      <c r="K129" s="174" t="s">
        <v>124</v>
      </c>
      <c r="L129" s="38"/>
      <c r="M129" s="179" t="s">
        <v>19</v>
      </c>
      <c r="N129" s="180" t="s">
        <v>42</v>
      </c>
      <c r="O129" s="63"/>
      <c r="P129" s="181">
        <f>O129*H129</f>
        <v>0</v>
      </c>
      <c r="Q129" s="181">
        <v>2.5018699999999998</v>
      </c>
      <c r="R129" s="181">
        <f>Q129*H129</f>
        <v>0.48035903999999996</v>
      </c>
      <c r="S129" s="181">
        <v>0</v>
      </c>
      <c r="T129" s="18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3" t="s">
        <v>125</v>
      </c>
      <c r="AT129" s="183" t="s">
        <v>120</v>
      </c>
      <c r="AU129" s="183" t="s">
        <v>82</v>
      </c>
      <c r="AY129" s="16" t="s">
        <v>118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79</v>
      </c>
      <c r="BK129" s="184">
        <f>ROUND(I129*H129,2)</f>
        <v>0</v>
      </c>
      <c r="BL129" s="16" t="s">
        <v>125</v>
      </c>
      <c r="BM129" s="183" t="s">
        <v>352</v>
      </c>
    </row>
    <row r="130" spans="1:65" s="2" customFormat="1" ht="11.25">
      <c r="A130" s="33"/>
      <c r="B130" s="34"/>
      <c r="C130" s="35"/>
      <c r="D130" s="185" t="s">
        <v>127</v>
      </c>
      <c r="E130" s="35"/>
      <c r="F130" s="186" t="s">
        <v>353</v>
      </c>
      <c r="G130" s="35"/>
      <c r="H130" s="35"/>
      <c r="I130" s="187"/>
      <c r="J130" s="35"/>
      <c r="K130" s="35"/>
      <c r="L130" s="38"/>
      <c r="M130" s="188"/>
      <c r="N130" s="189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127</v>
      </c>
      <c r="AU130" s="16" t="s">
        <v>82</v>
      </c>
    </row>
    <row r="131" spans="1:65" s="2" customFormat="1" ht="11.25">
      <c r="A131" s="33"/>
      <c r="B131" s="34"/>
      <c r="C131" s="35"/>
      <c r="D131" s="190" t="s">
        <v>129</v>
      </c>
      <c r="E131" s="35"/>
      <c r="F131" s="191" t="s">
        <v>354</v>
      </c>
      <c r="G131" s="35"/>
      <c r="H131" s="35"/>
      <c r="I131" s="187"/>
      <c r="J131" s="35"/>
      <c r="K131" s="35"/>
      <c r="L131" s="38"/>
      <c r="M131" s="188"/>
      <c r="N131" s="189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129</v>
      </c>
      <c r="AU131" s="16" t="s">
        <v>82</v>
      </c>
    </row>
    <row r="132" spans="1:65" s="2" customFormat="1" ht="19.5">
      <c r="A132" s="33"/>
      <c r="B132" s="34"/>
      <c r="C132" s="35"/>
      <c r="D132" s="185" t="s">
        <v>244</v>
      </c>
      <c r="E132" s="35"/>
      <c r="F132" s="213" t="s">
        <v>355</v>
      </c>
      <c r="G132" s="35"/>
      <c r="H132" s="35"/>
      <c r="I132" s="187"/>
      <c r="J132" s="35"/>
      <c r="K132" s="35"/>
      <c r="L132" s="38"/>
      <c r="M132" s="188"/>
      <c r="N132" s="189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244</v>
      </c>
      <c r="AU132" s="16" t="s">
        <v>82</v>
      </c>
    </row>
    <row r="133" spans="1:65" s="13" customFormat="1" ht="11.25">
      <c r="B133" s="192"/>
      <c r="C133" s="193"/>
      <c r="D133" s="185" t="s">
        <v>131</v>
      </c>
      <c r="E133" s="194" t="s">
        <v>19</v>
      </c>
      <c r="F133" s="195" t="s">
        <v>356</v>
      </c>
      <c r="G133" s="193"/>
      <c r="H133" s="196">
        <v>0.192</v>
      </c>
      <c r="I133" s="197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131</v>
      </c>
      <c r="AU133" s="202" t="s">
        <v>82</v>
      </c>
      <c r="AV133" s="13" t="s">
        <v>82</v>
      </c>
      <c r="AW133" s="13" t="s">
        <v>33</v>
      </c>
      <c r="AX133" s="13" t="s">
        <v>79</v>
      </c>
      <c r="AY133" s="202" t="s">
        <v>118</v>
      </c>
    </row>
    <row r="134" spans="1:65" s="2" customFormat="1" ht="16.5" customHeight="1">
      <c r="A134" s="33"/>
      <c r="B134" s="34"/>
      <c r="C134" s="172" t="s">
        <v>195</v>
      </c>
      <c r="D134" s="172" t="s">
        <v>120</v>
      </c>
      <c r="E134" s="173" t="s">
        <v>357</v>
      </c>
      <c r="F134" s="174" t="s">
        <v>358</v>
      </c>
      <c r="G134" s="175" t="s">
        <v>135</v>
      </c>
      <c r="H134" s="176">
        <v>1.2</v>
      </c>
      <c r="I134" s="177"/>
      <c r="J134" s="178">
        <f>ROUND(I134*H134,2)</f>
        <v>0</v>
      </c>
      <c r="K134" s="174" t="s">
        <v>124</v>
      </c>
      <c r="L134" s="38"/>
      <c r="M134" s="179" t="s">
        <v>19</v>
      </c>
      <c r="N134" s="180" t="s">
        <v>42</v>
      </c>
      <c r="O134" s="63"/>
      <c r="P134" s="181">
        <f>O134*H134</f>
        <v>0</v>
      </c>
      <c r="Q134" s="181">
        <v>2.5018699999999998</v>
      </c>
      <c r="R134" s="181">
        <f>Q134*H134</f>
        <v>3.0022439999999997</v>
      </c>
      <c r="S134" s="181">
        <v>0</v>
      </c>
      <c r="T134" s="18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3" t="s">
        <v>125</v>
      </c>
      <c r="AT134" s="183" t="s">
        <v>120</v>
      </c>
      <c r="AU134" s="183" t="s">
        <v>82</v>
      </c>
      <c r="AY134" s="16" t="s">
        <v>118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6" t="s">
        <v>79</v>
      </c>
      <c r="BK134" s="184">
        <f>ROUND(I134*H134,2)</f>
        <v>0</v>
      </c>
      <c r="BL134" s="16" t="s">
        <v>125</v>
      </c>
      <c r="BM134" s="183" t="s">
        <v>359</v>
      </c>
    </row>
    <row r="135" spans="1:65" s="2" customFormat="1" ht="11.25">
      <c r="A135" s="33"/>
      <c r="B135" s="34"/>
      <c r="C135" s="35"/>
      <c r="D135" s="185" t="s">
        <v>127</v>
      </c>
      <c r="E135" s="35"/>
      <c r="F135" s="186" t="s">
        <v>360</v>
      </c>
      <c r="G135" s="35"/>
      <c r="H135" s="35"/>
      <c r="I135" s="187"/>
      <c r="J135" s="35"/>
      <c r="K135" s="35"/>
      <c r="L135" s="38"/>
      <c r="M135" s="188"/>
      <c r="N135" s="189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127</v>
      </c>
      <c r="AU135" s="16" t="s">
        <v>82</v>
      </c>
    </row>
    <row r="136" spans="1:65" s="2" customFormat="1" ht="11.25">
      <c r="A136" s="33"/>
      <c r="B136" s="34"/>
      <c r="C136" s="35"/>
      <c r="D136" s="190" t="s">
        <v>129</v>
      </c>
      <c r="E136" s="35"/>
      <c r="F136" s="191" t="s">
        <v>361</v>
      </c>
      <c r="G136" s="35"/>
      <c r="H136" s="35"/>
      <c r="I136" s="187"/>
      <c r="J136" s="35"/>
      <c r="K136" s="35"/>
      <c r="L136" s="38"/>
      <c r="M136" s="188"/>
      <c r="N136" s="189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129</v>
      </c>
      <c r="AU136" s="16" t="s">
        <v>82</v>
      </c>
    </row>
    <row r="137" spans="1:65" s="2" customFormat="1" ht="19.5">
      <c r="A137" s="33"/>
      <c r="B137" s="34"/>
      <c r="C137" s="35"/>
      <c r="D137" s="185" t="s">
        <v>244</v>
      </c>
      <c r="E137" s="35"/>
      <c r="F137" s="213" t="s">
        <v>362</v>
      </c>
      <c r="G137" s="35"/>
      <c r="H137" s="35"/>
      <c r="I137" s="187"/>
      <c r="J137" s="35"/>
      <c r="K137" s="35"/>
      <c r="L137" s="38"/>
      <c r="M137" s="188"/>
      <c r="N137" s="189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244</v>
      </c>
      <c r="AU137" s="16" t="s">
        <v>82</v>
      </c>
    </row>
    <row r="138" spans="1:65" s="13" customFormat="1" ht="11.25">
      <c r="B138" s="192"/>
      <c r="C138" s="193"/>
      <c r="D138" s="185" t="s">
        <v>131</v>
      </c>
      <c r="E138" s="194" t="s">
        <v>19</v>
      </c>
      <c r="F138" s="195" t="s">
        <v>363</v>
      </c>
      <c r="G138" s="193"/>
      <c r="H138" s="196">
        <v>1.2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131</v>
      </c>
      <c r="AU138" s="202" t="s">
        <v>82</v>
      </c>
      <c r="AV138" s="13" t="s">
        <v>82</v>
      </c>
      <c r="AW138" s="13" t="s">
        <v>33</v>
      </c>
      <c r="AX138" s="13" t="s">
        <v>79</v>
      </c>
      <c r="AY138" s="202" t="s">
        <v>118</v>
      </c>
    </row>
    <row r="139" spans="1:65" s="2" customFormat="1" ht="16.5" customHeight="1">
      <c r="A139" s="33"/>
      <c r="B139" s="34"/>
      <c r="C139" s="172" t="s">
        <v>203</v>
      </c>
      <c r="D139" s="172" t="s">
        <v>120</v>
      </c>
      <c r="E139" s="173" t="s">
        <v>364</v>
      </c>
      <c r="F139" s="174" t="s">
        <v>365</v>
      </c>
      <c r="G139" s="175" t="s">
        <v>123</v>
      </c>
      <c r="H139" s="176">
        <v>6.4</v>
      </c>
      <c r="I139" s="177"/>
      <c r="J139" s="178">
        <f>ROUND(I139*H139,2)</f>
        <v>0</v>
      </c>
      <c r="K139" s="174" t="s">
        <v>124</v>
      </c>
      <c r="L139" s="38"/>
      <c r="M139" s="179" t="s">
        <v>19</v>
      </c>
      <c r="N139" s="180" t="s">
        <v>42</v>
      </c>
      <c r="O139" s="63"/>
      <c r="P139" s="181">
        <f>O139*H139</f>
        <v>0</v>
      </c>
      <c r="Q139" s="181">
        <v>2.6900000000000001E-3</v>
      </c>
      <c r="R139" s="181">
        <f>Q139*H139</f>
        <v>1.7216000000000002E-2</v>
      </c>
      <c r="S139" s="181">
        <v>0</v>
      </c>
      <c r="T139" s="18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3" t="s">
        <v>125</v>
      </c>
      <c r="AT139" s="183" t="s">
        <v>120</v>
      </c>
      <c r="AU139" s="183" t="s">
        <v>82</v>
      </c>
      <c r="AY139" s="16" t="s">
        <v>118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79</v>
      </c>
      <c r="BK139" s="184">
        <f>ROUND(I139*H139,2)</f>
        <v>0</v>
      </c>
      <c r="BL139" s="16" t="s">
        <v>125</v>
      </c>
      <c r="BM139" s="183" t="s">
        <v>366</v>
      </c>
    </row>
    <row r="140" spans="1:65" s="2" customFormat="1" ht="11.25">
      <c r="A140" s="33"/>
      <c r="B140" s="34"/>
      <c r="C140" s="35"/>
      <c r="D140" s="185" t="s">
        <v>127</v>
      </c>
      <c r="E140" s="35"/>
      <c r="F140" s="186" t="s">
        <v>367</v>
      </c>
      <c r="G140" s="35"/>
      <c r="H140" s="35"/>
      <c r="I140" s="187"/>
      <c r="J140" s="35"/>
      <c r="K140" s="35"/>
      <c r="L140" s="38"/>
      <c r="M140" s="188"/>
      <c r="N140" s="189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127</v>
      </c>
      <c r="AU140" s="16" t="s">
        <v>82</v>
      </c>
    </row>
    <row r="141" spans="1:65" s="2" customFormat="1" ht="11.25">
      <c r="A141" s="33"/>
      <c r="B141" s="34"/>
      <c r="C141" s="35"/>
      <c r="D141" s="190" t="s">
        <v>129</v>
      </c>
      <c r="E141" s="35"/>
      <c r="F141" s="191" t="s">
        <v>368</v>
      </c>
      <c r="G141" s="35"/>
      <c r="H141" s="35"/>
      <c r="I141" s="187"/>
      <c r="J141" s="35"/>
      <c r="K141" s="35"/>
      <c r="L141" s="38"/>
      <c r="M141" s="188"/>
      <c r="N141" s="189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129</v>
      </c>
      <c r="AU141" s="16" t="s">
        <v>82</v>
      </c>
    </row>
    <row r="142" spans="1:65" s="13" customFormat="1" ht="11.25">
      <c r="B142" s="192"/>
      <c r="C142" s="193"/>
      <c r="D142" s="185" t="s">
        <v>131</v>
      </c>
      <c r="E142" s="194" t="s">
        <v>19</v>
      </c>
      <c r="F142" s="195" t="s">
        <v>369</v>
      </c>
      <c r="G142" s="193"/>
      <c r="H142" s="196">
        <v>6.4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131</v>
      </c>
      <c r="AU142" s="202" t="s">
        <v>82</v>
      </c>
      <c r="AV142" s="13" t="s">
        <v>82</v>
      </c>
      <c r="AW142" s="13" t="s">
        <v>33</v>
      </c>
      <c r="AX142" s="13" t="s">
        <v>79</v>
      </c>
      <c r="AY142" s="202" t="s">
        <v>118</v>
      </c>
    </row>
    <row r="143" spans="1:65" s="2" customFormat="1" ht="16.5" customHeight="1">
      <c r="A143" s="33"/>
      <c r="B143" s="34"/>
      <c r="C143" s="172" t="s">
        <v>210</v>
      </c>
      <c r="D143" s="172" t="s">
        <v>120</v>
      </c>
      <c r="E143" s="173" t="s">
        <v>370</v>
      </c>
      <c r="F143" s="174" t="s">
        <v>371</v>
      </c>
      <c r="G143" s="175" t="s">
        <v>123</v>
      </c>
      <c r="H143" s="176">
        <v>6.4</v>
      </c>
      <c r="I143" s="177"/>
      <c r="J143" s="178">
        <f>ROUND(I143*H143,2)</f>
        <v>0</v>
      </c>
      <c r="K143" s="174" t="s">
        <v>124</v>
      </c>
      <c r="L143" s="38"/>
      <c r="M143" s="179" t="s">
        <v>19</v>
      </c>
      <c r="N143" s="180" t="s">
        <v>42</v>
      </c>
      <c r="O143" s="63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3" t="s">
        <v>125</v>
      </c>
      <c r="AT143" s="183" t="s">
        <v>120</v>
      </c>
      <c r="AU143" s="183" t="s">
        <v>82</v>
      </c>
      <c r="AY143" s="16" t="s">
        <v>118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6" t="s">
        <v>79</v>
      </c>
      <c r="BK143" s="184">
        <f>ROUND(I143*H143,2)</f>
        <v>0</v>
      </c>
      <c r="BL143" s="16" t="s">
        <v>125</v>
      </c>
      <c r="BM143" s="183" t="s">
        <v>372</v>
      </c>
    </row>
    <row r="144" spans="1:65" s="2" customFormat="1" ht="11.25">
      <c r="A144" s="33"/>
      <c r="B144" s="34"/>
      <c r="C144" s="35"/>
      <c r="D144" s="185" t="s">
        <v>127</v>
      </c>
      <c r="E144" s="35"/>
      <c r="F144" s="186" t="s">
        <v>373</v>
      </c>
      <c r="G144" s="35"/>
      <c r="H144" s="35"/>
      <c r="I144" s="187"/>
      <c r="J144" s="35"/>
      <c r="K144" s="35"/>
      <c r="L144" s="38"/>
      <c r="M144" s="188"/>
      <c r="N144" s="189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127</v>
      </c>
      <c r="AU144" s="16" t="s">
        <v>82</v>
      </c>
    </row>
    <row r="145" spans="1:65" s="2" customFormat="1" ht="11.25">
      <c r="A145" s="33"/>
      <c r="B145" s="34"/>
      <c r="C145" s="35"/>
      <c r="D145" s="190" t="s">
        <v>129</v>
      </c>
      <c r="E145" s="35"/>
      <c r="F145" s="191" t="s">
        <v>374</v>
      </c>
      <c r="G145" s="35"/>
      <c r="H145" s="35"/>
      <c r="I145" s="187"/>
      <c r="J145" s="35"/>
      <c r="K145" s="35"/>
      <c r="L145" s="38"/>
      <c r="M145" s="188"/>
      <c r="N145" s="189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129</v>
      </c>
      <c r="AU145" s="16" t="s">
        <v>82</v>
      </c>
    </row>
    <row r="146" spans="1:65" s="12" customFormat="1" ht="22.9" customHeight="1">
      <c r="B146" s="156"/>
      <c r="C146" s="157"/>
      <c r="D146" s="158" t="s">
        <v>70</v>
      </c>
      <c r="E146" s="170" t="s">
        <v>125</v>
      </c>
      <c r="F146" s="170" t="s">
        <v>375</v>
      </c>
      <c r="G146" s="157"/>
      <c r="H146" s="157"/>
      <c r="I146" s="160"/>
      <c r="J146" s="171">
        <f>BK146</f>
        <v>0</v>
      </c>
      <c r="K146" s="157"/>
      <c r="L146" s="162"/>
      <c r="M146" s="163"/>
      <c r="N146" s="164"/>
      <c r="O146" s="164"/>
      <c r="P146" s="165">
        <f>SUM(P147:P168)</f>
        <v>0</v>
      </c>
      <c r="Q146" s="164"/>
      <c r="R146" s="165">
        <f>SUM(R147:R168)</f>
        <v>22.801115250000002</v>
      </c>
      <c r="S146" s="164"/>
      <c r="T146" s="166">
        <f>SUM(T147:T168)</f>
        <v>0</v>
      </c>
      <c r="AR146" s="167" t="s">
        <v>79</v>
      </c>
      <c r="AT146" s="168" t="s">
        <v>70</v>
      </c>
      <c r="AU146" s="168" t="s">
        <v>79</v>
      </c>
      <c r="AY146" s="167" t="s">
        <v>118</v>
      </c>
      <c r="BK146" s="169">
        <f>SUM(BK147:BK168)</f>
        <v>0</v>
      </c>
    </row>
    <row r="147" spans="1:65" s="2" customFormat="1" ht="21.75" customHeight="1">
      <c r="A147" s="33"/>
      <c r="B147" s="34"/>
      <c r="C147" s="172" t="s">
        <v>218</v>
      </c>
      <c r="D147" s="172" t="s">
        <v>120</v>
      </c>
      <c r="E147" s="173" t="s">
        <v>376</v>
      </c>
      <c r="F147" s="174" t="s">
        <v>377</v>
      </c>
      <c r="G147" s="175" t="s">
        <v>123</v>
      </c>
      <c r="H147" s="176">
        <v>9.3149999999999995</v>
      </c>
      <c r="I147" s="177"/>
      <c r="J147" s="178">
        <f>ROUND(I147*H147,2)</f>
        <v>0</v>
      </c>
      <c r="K147" s="174" t="s">
        <v>124</v>
      </c>
      <c r="L147" s="38"/>
      <c r="M147" s="179" t="s">
        <v>19</v>
      </c>
      <c r="N147" s="180" t="s">
        <v>42</v>
      </c>
      <c r="O147" s="63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3" t="s">
        <v>125</v>
      </c>
      <c r="AT147" s="183" t="s">
        <v>120</v>
      </c>
      <c r="AU147" s="183" t="s">
        <v>82</v>
      </c>
      <c r="AY147" s="16" t="s">
        <v>118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6" t="s">
        <v>79</v>
      </c>
      <c r="BK147" s="184">
        <f>ROUND(I147*H147,2)</f>
        <v>0</v>
      </c>
      <c r="BL147" s="16" t="s">
        <v>125</v>
      </c>
      <c r="BM147" s="183" t="s">
        <v>378</v>
      </c>
    </row>
    <row r="148" spans="1:65" s="2" customFormat="1" ht="11.25">
      <c r="A148" s="33"/>
      <c r="B148" s="34"/>
      <c r="C148" s="35"/>
      <c r="D148" s="185" t="s">
        <v>127</v>
      </c>
      <c r="E148" s="35"/>
      <c r="F148" s="186" t="s">
        <v>379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127</v>
      </c>
      <c r="AU148" s="16" t="s">
        <v>82</v>
      </c>
    </row>
    <row r="149" spans="1:65" s="2" customFormat="1" ht="11.25">
      <c r="A149" s="33"/>
      <c r="B149" s="34"/>
      <c r="C149" s="35"/>
      <c r="D149" s="190" t="s">
        <v>129</v>
      </c>
      <c r="E149" s="35"/>
      <c r="F149" s="191" t="s">
        <v>380</v>
      </c>
      <c r="G149" s="35"/>
      <c r="H149" s="35"/>
      <c r="I149" s="187"/>
      <c r="J149" s="35"/>
      <c r="K149" s="35"/>
      <c r="L149" s="38"/>
      <c r="M149" s="188"/>
      <c r="N149" s="189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129</v>
      </c>
      <c r="AU149" s="16" t="s">
        <v>82</v>
      </c>
    </row>
    <row r="150" spans="1:65" s="2" customFormat="1" ht="19.5">
      <c r="A150" s="33"/>
      <c r="B150" s="34"/>
      <c r="C150" s="35"/>
      <c r="D150" s="185" t="s">
        <v>244</v>
      </c>
      <c r="E150" s="35"/>
      <c r="F150" s="213" t="s">
        <v>355</v>
      </c>
      <c r="G150" s="35"/>
      <c r="H150" s="35"/>
      <c r="I150" s="187"/>
      <c r="J150" s="35"/>
      <c r="K150" s="35"/>
      <c r="L150" s="38"/>
      <c r="M150" s="188"/>
      <c r="N150" s="189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244</v>
      </c>
      <c r="AU150" s="16" t="s">
        <v>82</v>
      </c>
    </row>
    <row r="151" spans="1:65" s="13" customFormat="1" ht="11.25">
      <c r="B151" s="192"/>
      <c r="C151" s="193"/>
      <c r="D151" s="185" t="s">
        <v>131</v>
      </c>
      <c r="E151" s="194" t="s">
        <v>19</v>
      </c>
      <c r="F151" s="195" t="s">
        <v>381</v>
      </c>
      <c r="G151" s="193"/>
      <c r="H151" s="196">
        <v>9.3149999999999995</v>
      </c>
      <c r="I151" s="197"/>
      <c r="J151" s="193"/>
      <c r="K151" s="193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131</v>
      </c>
      <c r="AU151" s="202" t="s">
        <v>82</v>
      </c>
      <c r="AV151" s="13" t="s">
        <v>82</v>
      </c>
      <c r="AW151" s="13" t="s">
        <v>33</v>
      </c>
      <c r="AX151" s="13" t="s">
        <v>79</v>
      </c>
      <c r="AY151" s="202" t="s">
        <v>118</v>
      </c>
    </row>
    <row r="152" spans="1:65" s="2" customFormat="1" ht="16.5" customHeight="1">
      <c r="A152" s="33"/>
      <c r="B152" s="34"/>
      <c r="C152" s="172" t="s">
        <v>8</v>
      </c>
      <c r="D152" s="172" t="s">
        <v>120</v>
      </c>
      <c r="E152" s="173" t="s">
        <v>382</v>
      </c>
      <c r="F152" s="174" t="s">
        <v>383</v>
      </c>
      <c r="G152" s="175" t="s">
        <v>135</v>
      </c>
      <c r="H152" s="176">
        <v>7.35</v>
      </c>
      <c r="I152" s="177"/>
      <c r="J152" s="178">
        <f>ROUND(I152*H152,2)</f>
        <v>0</v>
      </c>
      <c r="K152" s="174" t="s">
        <v>124</v>
      </c>
      <c r="L152" s="38"/>
      <c r="M152" s="179" t="s">
        <v>19</v>
      </c>
      <c r="N152" s="180" t="s">
        <v>42</v>
      </c>
      <c r="O152" s="63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3" t="s">
        <v>125</v>
      </c>
      <c r="AT152" s="183" t="s">
        <v>120</v>
      </c>
      <c r="AU152" s="183" t="s">
        <v>82</v>
      </c>
      <c r="AY152" s="16" t="s">
        <v>118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6" t="s">
        <v>79</v>
      </c>
      <c r="BK152" s="184">
        <f>ROUND(I152*H152,2)</f>
        <v>0</v>
      </c>
      <c r="BL152" s="16" t="s">
        <v>125</v>
      </c>
      <c r="BM152" s="183" t="s">
        <v>384</v>
      </c>
    </row>
    <row r="153" spans="1:65" s="2" customFormat="1" ht="11.25">
      <c r="A153" s="33"/>
      <c r="B153" s="34"/>
      <c r="C153" s="35"/>
      <c r="D153" s="185" t="s">
        <v>127</v>
      </c>
      <c r="E153" s="35"/>
      <c r="F153" s="186" t="s">
        <v>385</v>
      </c>
      <c r="G153" s="35"/>
      <c r="H153" s="35"/>
      <c r="I153" s="187"/>
      <c r="J153" s="35"/>
      <c r="K153" s="35"/>
      <c r="L153" s="38"/>
      <c r="M153" s="188"/>
      <c r="N153" s="189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127</v>
      </c>
      <c r="AU153" s="16" t="s">
        <v>82</v>
      </c>
    </row>
    <row r="154" spans="1:65" s="2" customFormat="1" ht="11.25">
      <c r="A154" s="33"/>
      <c r="B154" s="34"/>
      <c r="C154" s="35"/>
      <c r="D154" s="190" t="s">
        <v>129</v>
      </c>
      <c r="E154" s="35"/>
      <c r="F154" s="191" t="s">
        <v>386</v>
      </c>
      <c r="G154" s="35"/>
      <c r="H154" s="35"/>
      <c r="I154" s="187"/>
      <c r="J154" s="35"/>
      <c r="K154" s="35"/>
      <c r="L154" s="38"/>
      <c r="M154" s="188"/>
      <c r="N154" s="189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129</v>
      </c>
      <c r="AU154" s="16" t="s">
        <v>82</v>
      </c>
    </row>
    <row r="155" spans="1:65" s="13" customFormat="1" ht="11.25">
      <c r="B155" s="192"/>
      <c r="C155" s="193"/>
      <c r="D155" s="185" t="s">
        <v>131</v>
      </c>
      <c r="E155" s="194" t="s">
        <v>19</v>
      </c>
      <c r="F155" s="195" t="s">
        <v>387</v>
      </c>
      <c r="G155" s="193"/>
      <c r="H155" s="196">
        <v>7.35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131</v>
      </c>
      <c r="AU155" s="202" t="s">
        <v>82</v>
      </c>
      <c r="AV155" s="13" t="s">
        <v>82</v>
      </c>
      <c r="AW155" s="13" t="s">
        <v>33</v>
      </c>
      <c r="AX155" s="13" t="s">
        <v>79</v>
      </c>
      <c r="AY155" s="202" t="s">
        <v>118</v>
      </c>
    </row>
    <row r="156" spans="1:65" s="2" customFormat="1" ht="16.5" customHeight="1">
      <c r="A156" s="33"/>
      <c r="B156" s="34"/>
      <c r="C156" s="172" t="s">
        <v>233</v>
      </c>
      <c r="D156" s="172" t="s">
        <v>120</v>
      </c>
      <c r="E156" s="173" t="s">
        <v>388</v>
      </c>
      <c r="F156" s="174" t="s">
        <v>389</v>
      </c>
      <c r="G156" s="175" t="s">
        <v>135</v>
      </c>
      <c r="H156" s="176">
        <v>7.44</v>
      </c>
      <c r="I156" s="177"/>
      <c r="J156" s="178">
        <f>ROUND(I156*H156,2)</f>
        <v>0</v>
      </c>
      <c r="K156" s="174" t="s">
        <v>124</v>
      </c>
      <c r="L156" s="38"/>
      <c r="M156" s="179" t="s">
        <v>19</v>
      </c>
      <c r="N156" s="180" t="s">
        <v>42</v>
      </c>
      <c r="O156" s="63"/>
      <c r="P156" s="181">
        <f>O156*H156</f>
        <v>0</v>
      </c>
      <c r="Q156" s="181">
        <v>2.13408</v>
      </c>
      <c r="R156" s="181">
        <f>Q156*H156</f>
        <v>15.877555200000002</v>
      </c>
      <c r="S156" s="181">
        <v>0</v>
      </c>
      <c r="T156" s="18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3" t="s">
        <v>125</v>
      </c>
      <c r="AT156" s="183" t="s">
        <v>120</v>
      </c>
      <c r="AU156" s="183" t="s">
        <v>82</v>
      </c>
      <c r="AY156" s="16" t="s">
        <v>118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6" t="s">
        <v>79</v>
      </c>
      <c r="BK156" s="184">
        <f>ROUND(I156*H156,2)</f>
        <v>0</v>
      </c>
      <c r="BL156" s="16" t="s">
        <v>125</v>
      </c>
      <c r="BM156" s="183" t="s">
        <v>390</v>
      </c>
    </row>
    <row r="157" spans="1:65" s="2" customFormat="1" ht="11.25">
      <c r="A157" s="33"/>
      <c r="B157" s="34"/>
      <c r="C157" s="35"/>
      <c r="D157" s="185" t="s">
        <v>127</v>
      </c>
      <c r="E157" s="35"/>
      <c r="F157" s="186" t="s">
        <v>391</v>
      </c>
      <c r="G157" s="35"/>
      <c r="H157" s="35"/>
      <c r="I157" s="187"/>
      <c r="J157" s="35"/>
      <c r="K157" s="35"/>
      <c r="L157" s="38"/>
      <c r="M157" s="188"/>
      <c r="N157" s="189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127</v>
      </c>
      <c r="AU157" s="16" t="s">
        <v>82</v>
      </c>
    </row>
    <row r="158" spans="1:65" s="2" customFormat="1" ht="11.25">
      <c r="A158" s="33"/>
      <c r="B158" s="34"/>
      <c r="C158" s="35"/>
      <c r="D158" s="190" t="s">
        <v>129</v>
      </c>
      <c r="E158" s="35"/>
      <c r="F158" s="191" t="s">
        <v>392</v>
      </c>
      <c r="G158" s="35"/>
      <c r="H158" s="35"/>
      <c r="I158" s="187"/>
      <c r="J158" s="35"/>
      <c r="K158" s="35"/>
      <c r="L158" s="38"/>
      <c r="M158" s="188"/>
      <c r="N158" s="189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129</v>
      </c>
      <c r="AU158" s="16" t="s">
        <v>82</v>
      </c>
    </row>
    <row r="159" spans="1:65" s="2" customFormat="1" ht="19.5">
      <c r="A159" s="33"/>
      <c r="B159" s="34"/>
      <c r="C159" s="35"/>
      <c r="D159" s="185" t="s">
        <v>244</v>
      </c>
      <c r="E159" s="35"/>
      <c r="F159" s="213" t="s">
        <v>393</v>
      </c>
      <c r="G159" s="35"/>
      <c r="H159" s="35"/>
      <c r="I159" s="187"/>
      <c r="J159" s="35"/>
      <c r="K159" s="35"/>
      <c r="L159" s="38"/>
      <c r="M159" s="188"/>
      <c r="N159" s="189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244</v>
      </c>
      <c r="AU159" s="16" t="s">
        <v>82</v>
      </c>
    </row>
    <row r="160" spans="1:65" s="13" customFormat="1" ht="11.25">
      <c r="B160" s="192"/>
      <c r="C160" s="193"/>
      <c r="D160" s="185" t="s">
        <v>131</v>
      </c>
      <c r="E160" s="194" t="s">
        <v>19</v>
      </c>
      <c r="F160" s="195" t="s">
        <v>324</v>
      </c>
      <c r="G160" s="193"/>
      <c r="H160" s="196">
        <v>7.44</v>
      </c>
      <c r="I160" s="197"/>
      <c r="J160" s="193"/>
      <c r="K160" s="193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131</v>
      </c>
      <c r="AU160" s="202" t="s">
        <v>82</v>
      </c>
      <c r="AV160" s="13" t="s">
        <v>82</v>
      </c>
      <c r="AW160" s="13" t="s">
        <v>33</v>
      </c>
      <c r="AX160" s="13" t="s">
        <v>79</v>
      </c>
      <c r="AY160" s="202" t="s">
        <v>118</v>
      </c>
    </row>
    <row r="161" spans="1:65" s="2" customFormat="1" ht="16.5" customHeight="1">
      <c r="A161" s="33"/>
      <c r="B161" s="34"/>
      <c r="C161" s="172" t="s">
        <v>240</v>
      </c>
      <c r="D161" s="172" t="s">
        <v>120</v>
      </c>
      <c r="E161" s="173" t="s">
        <v>394</v>
      </c>
      <c r="F161" s="174" t="s">
        <v>395</v>
      </c>
      <c r="G161" s="175" t="s">
        <v>123</v>
      </c>
      <c r="H161" s="176">
        <v>12.4</v>
      </c>
      <c r="I161" s="177"/>
      <c r="J161" s="178">
        <f>ROUND(I161*H161,2)</f>
        <v>0</v>
      </c>
      <c r="K161" s="174" t="s">
        <v>124</v>
      </c>
      <c r="L161" s="38"/>
      <c r="M161" s="179" t="s">
        <v>19</v>
      </c>
      <c r="N161" s="180" t="s">
        <v>42</v>
      </c>
      <c r="O161" s="63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3" t="s">
        <v>125</v>
      </c>
      <c r="AT161" s="183" t="s">
        <v>120</v>
      </c>
      <c r="AU161" s="183" t="s">
        <v>82</v>
      </c>
      <c r="AY161" s="16" t="s">
        <v>118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6" t="s">
        <v>79</v>
      </c>
      <c r="BK161" s="184">
        <f>ROUND(I161*H161,2)</f>
        <v>0</v>
      </c>
      <c r="BL161" s="16" t="s">
        <v>125</v>
      </c>
      <c r="BM161" s="183" t="s">
        <v>396</v>
      </c>
    </row>
    <row r="162" spans="1:65" s="2" customFormat="1" ht="19.5">
      <c r="A162" s="33"/>
      <c r="B162" s="34"/>
      <c r="C162" s="35"/>
      <c r="D162" s="185" t="s">
        <v>127</v>
      </c>
      <c r="E162" s="35"/>
      <c r="F162" s="186" t="s">
        <v>397</v>
      </c>
      <c r="G162" s="35"/>
      <c r="H162" s="35"/>
      <c r="I162" s="187"/>
      <c r="J162" s="35"/>
      <c r="K162" s="35"/>
      <c r="L162" s="38"/>
      <c r="M162" s="188"/>
      <c r="N162" s="189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127</v>
      </c>
      <c r="AU162" s="16" t="s">
        <v>82</v>
      </c>
    </row>
    <row r="163" spans="1:65" s="2" customFormat="1" ht="11.25">
      <c r="A163" s="33"/>
      <c r="B163" s="34"/>
      <c r="C163" s="35"/>
      <c r="D163" s="190" t="s">
        <v>129</v>
      </c>
      <c r="E163" s="35"/>
      <c r="F163" s="191" t="s">
        <v>398</v>
      </c>
      <c r="G163" s="35"/>
      <c r="H163" s="35"/>
      <c r="I163" s="187"/>
      <c r="J163" s="35"/>
      <c r="K163" s="35"/>
      <c r="L163" s="38"/>
      <c r="M163" s="188"/>
      <c r="N163" s="189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129</v>
      </c>
      <c r="AU163" s="16" t="s">
        <v>82</v>
      </c>
    </row>
    <row r="164" spans="1:65" s="13" customFormat="1" ht="11.25">
      <c r="B164" s="192"/>
      <c r="C164" s="193"/>
      <c r="D164" s="185" t="s">
        <v>131</v>
      </c>
      <c r="E164" s="194" t="s">
        <v>19</v>
      </c>
      <c r="F164" s="195" t="s">
        <v>399</v>
      </c>
      <c r="G164" s="193"/>
      <c r="H164" s="196">
        <v>12.4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131</v>
      </c>
      <c r="AU164" s="202" t="s">
        <v>82</v>
      </c>
      <c r="AV164" s="13" t="s">
        <v>82</v>
      </c>
      <c r="AW164" s="13" t="s">
        <v>33</v>
      </c>
      <c r="AX164" s="13" t="s">
        <v>79</v>
      </c>
      <c r="AY164" s="202" t="s">
        <v>118</v>
      </c>
    </row>
    <row r="165" spans="1:65" s="2" customFormat="1" ht="16.5" customHeight="1">
      <c r="A165" s="33"/>
      <c r="B165" s="34"/>
      <c r="C165" s="172" t="s">
        <v>247</v>
      </c>
      <c r="D165" s="172" t="s">
        <v>120</v>
      </c>
      <c r="E165" s="173" t="s">
        <v>400</v>
      </c>
      <c r="F165" s="174" t="s">
        <v>401</v>
      </c>
      <c r="G165" s="175" t="s">
        <v>123</v>
      </c>
      <c r="H165" s="176">
        <v>9.3149999999999995</v>
      </c>
      <c r="I165" s="177"/>
      <c r="J165" s="178">
        <f>ROUND(I165*H165,2)</f>
        <v>0</v>
      </c>
      <c r="K165" s="174" t="s">
        <v>124</v>
      </c>
      <c r="L165" s="38"/>
      <c r="M165" s="179" t="s">
        <v>19</v>
      </c>
      <c r="N165" s="180" t="s">
        <v>42</v>
      </c>
      <c r="O165" s="63"/>
      <c r="P165" s="181">
        <f>O165*H165</f>
        <v>0</v>
      </c>
      <c r="Q165" s="181">
        <v>0.74326999999999999</v>
      </c>
      <c r="R165" s="181">
        <f>Q165*H165</f>
        <v>6.9235600499999999</v>
      </c>
      <c r="S165" s="181">
        <v>0</v>
      </c>
      <c r="T165" s="18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3" t="s">
        <v>125</v>
      </c>
      <c r="AT165" s="183" t="s">
        <v>120</v>
      </c>
      <c r="AU165" s="183" t="s">
        <v>82</v>
      </c>
      <c r="AY165" s="16" t="s">
        <v>118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6" t="s">
        <v>79</v>
      </c>
      <c r="BK165" s="184">
        <f>ROUND(I165*H165,2)</f>
        <v>0</v>
      </c>
      <c r="BL165" s="16" t="s">
        <v>125</v>
      </c>
      <c r="BM165" s="183" t="s">
        <v>402</v>
      </c>
    </row>
    <row r="166" spans="1:65" s="2" customFormat="1" ht="11.25">
      <c r="A166" s="33"/>
      <c r="B166" s="34"/>
      <c r="C166" s="35"/>
      <c r="D166" s="185" t="s">
        <v>127</v>
      </c>
      <c r="E166" s="35"/>
      <c r="F166" s="186" t="s">
        <v>403</v>
      </c>
      <c r="G166" s="35"/>
      <c r="H166" s="35"/>
      <c r="I166" s="187"/>
      <c r="J166" s="35"/>
      <c r="K166" s="35"/>
      <c r="L166" s="38"/>
      <c r="M166" s="188"/>
      <c r="N166" s="189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127</v>
      </c>
      <c r="AU166" s="16" t="s">
        <v>82</v>
      </c>
    </row>
    <row r="167" spans="1:65" s="2" customFormat="1" ht="11.25">
      <c r="A167" s="33"/>
      <c r="B167" s="34"/>
      <c r="C167" s="35"/>
      <c r="D167" s="190" t="s">
        <v>129</v>
      </c>
      <c r="E167" s="35"/>
      <c r="F167" s="191" t="s">
        <v>404</v>
      </c>
      <c r="G167" s="35"/>
      <c r="H167" s="35"/>
      <c r="I167" s="187"/>
      <c r="J167" s="35"/>
      <c r="K167" s="35"/>
      <c r="L167" s="38"/>
      <c r="M167" s="188"/>
      <c r="N167" s="189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129</v>
      </c>
      <c r="AU167" s="16" t="s">
        <v>82</v>
      </c>
    </row>
    <row r="168" spans="1:65" s="13" customFormat="1" ht="11.25">
      <c r="B168" s="192"/>
      <c r="C168" s="193"/>
      <c r="D168" s="185" t="s">
        <v>131</v>
      </c>
      <c r="E168" s="194" t="s">
        <v>19</v>
      </c>
      <c r="F168" s="195" t="s">
        <v>381</v>
      </c>
      <c r="G168" s="193"/>
      <c r="H168" s="196">
        <v>9.3149999999999995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131</v>
      </c>
      <c r="AU168" s="202" t="s">
        <v>82</v>
      </c>
      <c r="AV168" s="13" t="s">
        <v>82</v>
      </c>
      <c r="AW168" s="13" t="s">
        <v>33</v>
      </c>
      <c r="AX168" s="13" t="s">
        <v>79</v>
      </c>
      <c r="AY168" s="202" t="s">
        <v>118</v>
      </c>
    </row>
    <row r="169" spans="1:65" s="12" customFormat="1" ht="22.9" customHeight="1">
      <c r="B169" s="156"/>
      <c r="C169" s="157"/>
      <c r="D169" s="158" t="s">
        <v>70</v>
      </c>
      <c r="E169" s="170" t="s">
        <v>175</v>
      </c>
      <c r="F169" s="170" t="s">
        <v>405</v>
      </c>
      <c r="G169" s="157"/>
      <c r="H169" s="157"/>
      <c r="I169" s="160"/>
      <c r="J169" s="171">
        <f>BK169</f>
        <v>0</v>
      </c>
      <c r="K169" s="157"/>
      <c r="L169" s="162"/>
      <c r="M169" s="163"/>
      <c r="N169" s="164"/>
      <c r="O169" s="164"/>
      <c r="P169" s="165">
        <f>SUM(P170:P177)</f>
        <v>0</v>
      </c>
      <c r="Q169" s="164"/>
      <c r="R169" s="165">
        <f>SUM(R170:R177)</f>
        <v>0.45350909999999994</v>
      </c>
      <c r="S169" s="164"/>
      <c r="T169" s="166">
        <f>SUM(T170:T177)</f>
        <v>0</v>
      </c>
      <c r="AR169" s="167" t="s">
        <v>79</v>
      </c>
      <c r="AT169" s="168" t="s">
        <v>70</v>
      </c>
      <c r="AU169" s="168" t="s">
        <v>79</v>
      </c>
      <c r="AY169" s="167" t="s">
        <v>118</v>
      </c>
      <c r="BK169" s="169">
        <f>SUM(BK170:BK177)</f>
        <v>0</v>
      </c>
    </row>
    <row r="170" spans="1:65" s="2" customFormat="1" ht="16.5" customHeight="1">
      <c r="A170" s="33"/>
      <c r="B170" s="34"/>
      <c r="C170" s="172" t="s">
        <v>253</v>
      </c>
      <c r="D170" s="172" t="s">
        <v>120</v>
      </c>
      <c r="E170" s="173" t="s">
        <v>406</v>
      </c>
      <c r="F170" s="174" t="s">
        <v>407</v>
      </c>
      <c r="G170" s="175" t="s">
        <v>227</v>
      </c>
      <c r="H170" s="176">
        <v>22</v>
      </c>
      <c r="I170" s="177"/>
      <c r="J170" s="178">
        <f>ROUND(I170*H170,2)</f>
        <v>0</v>
      </c>
      <c r="K170" s="174" t="s">
        <v>124</v>
      </c>
      <c r="L170" s="38"/>
      <c r="M170" s="179" t="s">
        <v>19</v>
      </c>
      <c r="N170" s="180" t="s">
        <v>42</v>
      </c>
      <c r="O170" s="63"/>
      <c r="P170" s="181">
        <f>O170*H170</f>
        <v>0</v>
      </c>
      <c r="Q170" s="181">
        <v>4.0000000000000003E-5</v>
      </c>
      <c r="R170" s="181">
        <f>Q170*H170</f>
        <v>8.8000000000000003E-4</v>
      </c>
      <c r="S170" s="181">
        <v>0</v>
      </c>
      <c r="T170" s="18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3" t="s">
        <v>125</v>
      </c>
      <c r="AT170" s="183" t="s">
        <v>120</v>
      </c>
      <c r="AU170" s="183" t="s">
        <v>82</v>
      </c>
      <c r="AY170" s="16" t="s">
        <v>118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6" t="s">
        <v>79</v>
      </c>
      <c r="BK170" s="184">
        <f>ROUND(I170*H170,2)</f>
        <v>0</v>
      </c>
      <c r="BL170" s="16" t="s">
        <v>125</v>
      </c>
      <c r="BM170" s="183" t="s">
        <v>408</v>
      </c>
    </row>
    <row r="171" spans="1:65" s="2" customFormat="1" ht="11.25">
      <c r="A171" s="33"/>
      <c r="B171" s="34"/>
      <c r="C171" s="35"/>
      <c r="D171" s="185" t="s">
        <v>127</v>
      </c>
      <c r="E171" s="35"/>
      <c r="F171" s="186" t="s">
        <v>409</v>
      </c>
      <c r="G171" s="35"/>
      <c r="H171" s="35"/>
      <c r="I171" s="187"/>
      <c r="J171" s="35"/>
      <c r="K171" s="35"/>
      <c r="L171" s="38"/>
      <c r="M171" s="188"/>
      <c r="N171" s="189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127</v>
      </c>
      <c r="AU171" s="16" t="s">
        <v>82</v>
      </c>
    </row>
    <row r="172" spans="1:65" s="2" customFormat="1" ht="11.25">
      <c r="A172" s="33"/>
      <c r="B172" s="34"/>
      <c r="C172" s="35"/>
      <c r="D172" s="190" t="s">
        <v>129</v>
      </c>
      <c r="E172" s="35"/>
      <c r="F172" s="191" t="s">
        <v>410</v>
      </c>
      <c r="G172" s="35"/>
      <c r="H172" s="35"/>
      <c r="I172" s="187"/>
      <c r="J172" s="35"/>
      <c r="K172" s="35"/>
      <c r="L172" s="38"/>
      <c r="M172" s="188"/>
      <c r="N172" s="189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129</v>
      </c>
      <c r="AU172" s="16" t="s">
        <v>82</v>
      </c>
    </row>
    <row r="173" spans="1:65" s="2" customFormat="1" ht="19.5">
      <c r="A173" s="33"/>
      <c r="B173" s="34"/>
      <c r="C173" s="35"/>
      <c r="D173" s="185" t="s">
        <v>244</v>
      </c>
      <c r="E173" s="35"/>
      <c r="F173" s="213" t="s">
        <v>411</v>
      </c>
      <c r="G173" s="35"/>
      <c r="H173" s="35"/>
      <c r="I173" s="187"/>
      <c r="J173" s="35"/>
      <c r="K173" s="35"/>
      <c r="L173" s="38"/>
      <c r="M173" s="188"/>
      <c r="N173" s="189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244</v>
      </c>
      <c r="AU173" s="16" t="s">
        <v>82</v>
      </c>
    </row>
    <row r="174" spans="1:65" s="13" customFormat="1" ht="11.25">
      <c r="B174" s="192"/>
      <c r="C174" s="193"/>
      <c r="D174" s="185" t="s">
        <v>131</v>
      </c>
      <c r="E174" s="194" t="s">
        <v>19</v>
      </c>
      <c r="F174" s="195" t="s">
        <v>412</v>
      </c>
      <c r="G174" s="193"/>
      <c r="H174" s="196">
        <v>22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131</v>
      </c>
      <c r="AU174" s="202" t="s">
        <v>82</v>
      </c>
      <c r="AV174" s="13" t="s">
        <v>82</v>
      </c>
      <c r="AW174" s="13" t="s">
        <v>33</v>
      </c>
      <c r="AX174" s="13" t="s">
        <v>79</v>
      </c>
      <c r="AY174" s="202" t="s">
        <v>118</v>
      </c>
    </row>
    <row r="175" spans="1:65" s="2" customFormat="1" ht="16.5" customHeight="1">
      <c r="A175" s="33"/>
      <c r="B175" s="34"/>
      <c r="C175" s="203" t="s">
        <v>259</v>
      </c>
      <c r="D175" s="203" t="s">
        <v>183</v>
      </c>
      <c r="E175" s="204" t="s">
        <v>413</v>
      </c>
      <c r="F175" s="205" t="s">
        <v>414</v>
      </c>
      <c r="G175" s="206" t="s">
        <v>227</v>
      </c>
      <c r="H175" s="207">
        <v>22.33</v>
      </c>
      <c r="I175" s="208"/>
      <c r="J175" s="209">
        <f>ROUND(I175*H175,2)</f>
        <v>0</v>
      </c>
      <c r="K175" s="205" t="s">
        <v>124</v>
      </c>
      <c r="L175" s="210"/>
      <c r="M175" s="211" t="s">
        <v>19</v>
      </c>
      <c r="N175" s="212" t="s">
        <v>42</v>
      </c>
      <c r="O175" s="63"/>
      <c r="P175" s="181">
        <f>O175*H175</f>
        <v>0</v>
      </c>
      <c r="Q175" s="181">
        <v>2.027E-2</v>
      </c>
      <c r="R175" s="181">
        <f>Q175*H175</f>
        <v>0.45262909999999995</v>
      </c>
      <c r="S175" s="181">
        <v>0</v>
      </c>
      <c r="T175" s="18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3" t="s">
        <v>175</v>
      </c>
      <c r="AT175" s="183" t="s">
        <v>183</v>
      </c>
      <c r="AU175" s="183" t="s">
        <v>82</v>
      </c>
      <c r="AY175" s="16" t="s">
        <v>118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79</v>
      </c>
      <c r="BK175" s="184">
        <f>ROUND(I175*H175,2)</f>
        <v>0</v>
      </c>
      <c r="BL175" s="16" t="s">
        <v>125</v>
      </c>
      <c r="BM175" s="183" t="s">
        <v>415</v>
      </c>
    </row>
    <row r="176" spans="1:65" s="2" customFormat="1" ht="11.25">
      <c r="A176" s="33"/>
      <c r="B176" s="34"/>
      <c r="C176" s="35"/>
      <c r="D176" s="185" t="s">
        <v>127</v>
      </c>
      <c r="E176" s="35"/>
      <c r="F176" s="186" t="s">
        <v>414</v>
      </c>
      <c r="G176" s="35"/>
      <c r="H176" s="35"/>
      <c r="I176" s="187"/>
      <c r="J176" s="35"/>
      <c r="K176" s="35"/>
      <c r="L176" s="38"/>
      <c r="M176" s="188"/>
      <c r="N176" s="189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127</v>
      </c>
      <c r="AU176" s="16" t="s">
        <v>82</v>
      </c>
    </row>
    <row r="177" spans="1:65" s="13" customFormat="1" ht="11.25">
      <c r="B177" s="192"/>
      <c r="C177" s="193"/>
      <c r="D177" s="185" t="s">
        <v>131</v>
      </c>
      <c r="E177" s="193"/>
      <c r="F177" s="195" t="s">
        <v>416</v>
      </c>
      <c r="G177" s="193"/>
      <c r="H177" s="196">
        <v>22.33</v>
      </c>
      <c r="I177" s="197"/>
      <c r="J177" s="193"/>
      <c r="K177" s="193"/>
      <c r="L177" s="198"/>
      <c r="M177" s="199"/>
      <c r="N177" s="200"/>
      <c r="O177" s="200"/>
      <c r="P177" s="200"/>
      <c r="Q177" s="200"/>
      <c r="R177" s="200"/>
      <c r="S177" s="200"/>
      <c r="T177" s="201"/>
      <c r="AT177" s="202" t="s">
        <v>131</v>
      </c>
      <c r="AU177" s="202" t="s">
        <v>82</v>
      </c>
      <c r="AV177" s="13" t="s">
        <v>82</v>
      </c>
      <c r="AW177" s="13" t="s">
        <v>4</v>
      </c>
      <c r="AX177" s="13" t="s">
        <v>79</v>
      </c>
      <c r="AY177" s="202" t="s">
        <v>118</v>
      </c>
    </row>
    <row r="178" spans="1:65" s="12" customFormat="1" ht="22.9" customHeight="1">
      <c r="B178" s="156"/>
      <c r="C178" s="157"/>
      <c r="D178" s="158" t="s">
        <v>70</v>
      </c>
      <c r="E178" s="170" t="s">
        <v>182</v>
      </c>
      <c r="F178" s="170" t="s">
        <v>300</v>
      </c>
      <c r="G178" s="157"/>
      <c r="H178" s="157"/>
      <c r="I178" s="160"/>
      <c r="J178" s="171">
        <f>BK178</f>
        <v>0</v>
      </c>
      <c r="K178" s="157"/>
      <c r="L178" s="162"/>
      <c r="M178" s="163"/>
      <c r="N178" s="164"/>
      <c r="O178" s="164"/>
      <c r="P178" s="165">
        <f>SUM(P179:P182)</f>
        <v>0</v>
      </c>
      <c r="Q178" s="164"/>
      <c r="R178" s="165">
        <f>SUM(R179:R182)</f>
        <v>0</v>
      </c>
      <c r="S178" s="164"/>
      <c r="T178" s="166">
        <f>SUM(T179:T182)</f>
        <v>5.82</v>
      </c>
      <c r="AR178" s="167" t="s">
        <v>79</v>
      </c>
      <c r="AT178" s="168" t="s">
        <v>70</v>
      </c>
      <c r="AU178" s="168" t="s">
        <v>79</v>
      </c>
      <c r="AY178" s="167" t="s">
        <v>118</v>
      </c>
      <c r="BK178" s="169">
        <f>SUM(BK179:BK182)</f>
        <v>0</v>
      </c>
    </row>
    <row r="179" spans="1:65" s="2" customFormat="1" ht="16.5" customHeight="1">
      <c r="A179" s="33"/>
      <c r="B179" s="34"/>
      <c r="C179" s="172" t="s">
        <v>7</v>
      </c>
      <c r="D179" s="172" t="s">
        <v>120</v>
      </c>
      <c r="E179" s="173" t="s">
        <v>417</v>
      </c>
      <c r="F179" s="174" t="s">
        <v>418</v>
      </c>
      <c r="G179" s="175" t="s">
        <v>227</v>
      </c>
      <c r="H179" s="176">
        <v>30</v>
      </c>
      <c r="I179" s="177"/>
      <c r="J179" s="178">
        <f>ROUND(I179*H179,2)</f>
        <v>0</v>
      </c>
      <c r="K179" s="174" t="s">
        <v>124</v>
      </c>
      <c r="L179" s="38"/>
      <c r="M179" s="179" t="s">
        <v>19</v>
      </c>
      <c r="N179" s="180" t="s">
        <v>42</v>
      </c>
      <c r="O179" s="63"/>
      <c r="P179" s="181">
        <f>O179*H179</f>
        <v>0</v>
      </c>
      <c r="Q179" s="181">
        <v>0</v>
      </c>
      <c r="R179" s="181">
        <f>Q179*H179</f>
        <v>0</v>
      </c>
      <c r="S179" s="181">
        <v>0.19400000000000001</v>
      </c>
      <c r="T179" s="182">
        <f>S179*H179</f>
        <v>5.82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3" t="s">
        <v>125</v>
      </c>
      <c r="AT179" s="183" t="s">
        <v>120</v>
      </c>
      <c r="AU179" s="183" t="s">
        <v>82</v>
      </c>
      <c r="AY179" s="16" t="s">
        <v>118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6" t="s">
        <v>79</v>
      </c>
      <c r="BK179" s="184">
        <f>ROUND(I179*H179,2)</f>
        <v>0</v>
      </c>
      <c r="BL179" s="16" t="s">
        <v>125</v>
      </c>
      <c r="BM179" s="183" t="s">
        <v>419</v>
      </c>
    </row>
    <row r="180" spans="1:65" s="2" customFormat="1" ht="29.25">
      <c r="A180" s="33"/>
      <c r="B180" s="34"/>
      <c r="C180" s="35"/>
      <c r="D180" s="185" t="s">
        <v>127</v>
      </c>
      <c r="E180" s="35"/>
      <c r="F180" s="186" t="s">
        <v>420</v>
      </c>
      <c r="G180" s="35"/>
      <c r="H180" s="35"/>
      <c r="I180" s="187"/>
      <c r="J180" s="35"/>
      <c r="K180" s="35"/>
      <c r="L180" s="38"/>
      <c r="M180" s="188"/>
      <c r="N180" s="189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127</v>
      </c>
      <c r="AU180" s="16" t="s">
        <v>82</v>
      </c>
    </row>
    <row r="181" spans="1:65" s="2" customFormat="1" ht="11.25">
      <c r="A181" s="33"/>
      <c r="B181" s="34"/>
      <c r="C181" s="35"/>
      <c r="D181" s="190" t="s">
        <v>129</v>
      </c>
      <c r="E181" s="35"/>
      <c r="F181" s="191" t="s">
        <v>421</v>
      </c>
      <c r="G181" s="35"/>
      <c r="H181" s="35"/>
      <c r="I181" s="187"/>
      <c r="J181" s="35"/>
      <c r="K181" s="35"/>
      <c r="L181" s="38"/>
      <c r="M181" s="188"/>
      <c r="N181" s="189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129</v>
      </c>
      <c r="AU181" s="16" t="s">
        <v>82</v>
      </c>
    </row>
    <row r="182" spans="1:65" s="13" customFormat="1" ht="11.25">
      <c r="B182" s="192"/>
      <c r="C182" s="193"/>
      <c r="D182" s="185" t="s">
        <v>131</v>
      </c>
      <c r="E182" s="194" t="s">
        <v>19</v>
      </c>
      <c r="F182" s="195" t="s">
        <v>422</v>
      </c>
      <c r="G182" s="193"/>
      <c r="H182" s="196">
        <v>30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131</v>
      </c>
      <c r="AU182" s="202" t="s">
        <v>82</v>
      </c>
      <c r="AV182" s="13" t="s">
        <v>82</v>
      </c>
      <c r="AW182" s="13" t="s">
        <v>33</v>
      </c>
      <c r="AX182" s="13" t="s">
        <v>79</v>
      </c>
      <c r="AY182" s="202" t="s">
        <v>118</v>
      </c>
    </row>
    <row r="183" spans="1:65" s="12" customFormat="1" ht="22.9" customHeight="1">
      <c r="B183" s="156"/>
      <c r="C183" s="157"/>
      <c r="D183" s="158" t="s">
        <v>70</v>
      </c>
      <c r="E183" s="170" t="s">
        <v>423</v>
      </c>
      <c r="F183" s="170" t="s">
        <v>424</v>
      </c>
      <c r="G183" s="157"/>
      <c r="H183" s="157"/>
      <c r="I183" s="160"/>
      <c r="J183" s="171">
        <f>BK183</f>
        <v>0</v>
      </c>
      <c r="K183" s="157"/>
      <c r="L183" s="162"/>
      <c r="M183" s="163"/>
      <c r="N183" s="164"/>
      <c r="O183" s="164"/>
      <c r="P183" s="165">
        <f>SUM(P184:P195)</f>
        <v>0</v>
      </c>
      <c r="Q183" s="164"/>
      <c r="R183" s="165">
        <f>SUM(R184:R195)</f>
        <v>0</v>
      </c>
      <c r="S183" s="164"/>
      <c r="T183" s="166">
        <f>SUM(T184:T195)</f>
        <v>0</v>
      </c>
      <c r="AR183" s="167" t="s">
        <v>79</v>
      </c>
      <c r="AT183" s="168" t="s">
        <v>70</v>
      </c>
      <c r="AU183" s="168" t="s">
        <v>79</v>
      </c>
      <c r="AY183" s="167" t="s">
        <v>118</v>
      </c>
      <c r="BK183" s="169">
        <f>SUM(BK184:BK195)</f>
        <v>0</v>
      </c>
    </row>
    <row r="184" spans="1:65" s="2" customFormat="1" ht="16.5" customHeight="1">
      <c r="A184" s="33"/>
      <c r="B184" s="34"/>
      <c r="C184" s="172" t="s">
        <v>273</v>
      </c>
      <c r="D184" s="172" t="s">
        <v>120</v>
      </c>
      <c r="E184" s="173" t="s">
        <v>425</v>
      </c>
      <c r="F184" s="174" t="s">
        <v>426</v>
      </c>
      <c r="G184" s="175" t="s">
        <v>163</v>
      </c>
      <c r="H184" s="176">
        <v>5.82</v>
      </c>
      <c r="I184" s="177"/>
      <c r="J184" s="178">
        <f>ROUND(I184*H184,2)</f>
        <v>0</v>
      </c>
      <c r="K184" s="174" t="s">
        <v>124</v>
      </c>
      <c r="L184" s="38"/>
      <c r="M184" s="179" t="s">
        <v>19</v>
      </c>
      <c r="N184" s="180" t="s">
        <v>42</v>
      </c>
      <c r="O184" s="63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3" t="s">
        <v>125</v>
      </c>
      <c r="AT184" s="183" t="s">
        <v>120</v>
      </c>
      <c r="AU184" s="183" t="s">
        <v>82</v>
      </c>
      <c r="AY184" s="16" t="s">
        <v>118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6" t="s">
        <v>79</v>
      </c>
      <c r="BK184" s="184">
        <f>ROUND(I184*H184,2)</f>
        <v>0</v>
      </c>
      <c r="BL184" s="16" t="s">
        <v>125</v>
      </c>
      <c r="BM184" s="183" t="s">
        <v>427</v>
      </c>
    </row>
    <row r="185" spans="1:65" s="2" customFormat="1" ht="11.25">
      <c r="A185" s="33"/>
      <c r="B185" s="34"/>
      <c r="C185" s="35"/>
      <c r="D185" s="185" t="s">
        <v>127</v>
      </c>
      <c r="E185" s="35"/>
      <c r="F185" s="186" t="s">
        <v>428</v>
      </c>
      <c r="G185" s="35"/>
      <c r="H185" s="35"/>
      <c r="I185" s="187"/>
      <c r="J185" s="35"/>
      <c r="K185" s="35"/>
      <c r="L185" s="38"/>
      <c r="M185" s="188"/>
      <c r="N185" s="189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127</v>
      </c>
      <c r="AU185" s="16" t="s">
        <v>82</v>
      </c>
    </row>
    <row r="186" spans="1:65" s="2" customFormat="1" ht="11.25">
      <c r="A186" s="33"/>
      <c r="B186" s="34"/>
      <c r="C186" s="35"/>
      <c r="D186" s="190" t="s">
        <v>129</v>
      </c>
      <c r="E186" s="35"/>
      <c r="F186" s="191" t="s">
        <v>429</v>
      </c>
      <c r="G186" s="35"/>
      <c r="H186" s="35"/>
      <c r="I186" s="187"/>
      <c r="J186" s="35"/>
      <c r="K186" s="35"/>
      <c r="L186" s="38"/>
      <c r="M186" s="188"/>
      <c r="N186" s="189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129</v>
      </c>
      <c r="AU186" s="16" t="s">
        <v>82</v>
      </c>
    </row>
    <row r="187" spans="1:65" s="13" customFormat="1" ht="11.25">
      <c r="B187" s="192"/>
      <c r="C187" s="193"/>
      <c r="D187" s="185" t="s">
        <v>131</v>
      </c>
      <c r="E187" s="194" t="s">
        <v>19</v>
      </c>
      <c r="F187" s="195" t="s">
        <v>430</v>
      </c>
      <c r="G187" s="193"/>
      <c r="H187" s="196">
        <v>5.82</v>
      </c>
      <c r="I187" s="197"/>
      <c r="J187" s="193"/>
      <c r="K187" s="193"/>
      <c r="L187" s="198"/>
      <c r="M187" s="199"/>
      <c r="N187" s="200"/>
      <c r="O187" s="200"/>
      <c r="P187" s="200"/>
      <c r="Q187" s="200"/>
      <c r="R187" s="200"/>
      <c r="S187" s="200"/>
      <c r="T187" s="201"/>
      <c r="AT187" s="202" t="s">
        <v>131</v>
      </c>
      <c r="AU187" s="202" t="s">
        <v>82</v>
      </c>
      <c r="AV187" s="13" t="s">
        <v>82</v>
      </c>
      <c r="AW187" s="13" t="s">
        <v>33</v>
      </c>
      <c r="AX187" s="13" t="s">
        <v>79</v>
      </c>
      <c r="AY187" s="202" t="s">
        <v>118</v>
      </c>
    </row>
    <row r="188" spans="1:65" s="2" customFormat="1" ht="16.5" customHeight="1">
      <c r="A188" s="33"/>
      <c r="B188" s="34"/>
      <c r="C188" s="172" t="s">
        <v>279</v>
      </c>
      <c r="D188" s="172" t="s">
        <v>120</v>
      </c>
      <c r="E188" s="173" t="s">
        <v>431</v>
      </c>
      <c r="F188" s="174" t="s">
        <v>432</v>
      </c>
      <c r="G188" s="175" t="s">
        <v>163</v>
      </c>
      <c r="H188" s="176">
        <v>52.38</v>
      </c>
      <c r="I188" s="177"/>
      <c r="J188" s="178">
        <f>ROUND(I188*H188,2)</f>
        <v>0</v>
      </c>
      <c r="K188" s="174" t="s">
        <v>124</v>
      </c>
      <c r="L188" s="38"/>
      <c r="M188" s="179" t="s">
        <v>19</v>
      </c>
      <c r="N188" s="180" t="s">
        <v>42</v>
      </c>
      <c r="O188" s="63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3" t="s">
        <v>125</v>
      </c>
      <c r="AT188" s="183" t="s">
        <v>120</v>
      </c>
      <c r="AU188" s="183" t="s">
        <v>82</v>
      </c>
      <c r="AY188" s="16" t="s">
        <v>118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6" t="s">
        <v>79</v>
      </c>
      <c r="BK188" s="184">
        <f>ROUND(I188*H188,2)</f>
        <v>0</v>
      </c>
      <c r="BL188" s="16" t="s">
        <v>125</v>
      </c>
      <c r="BM188" s="183" t="s">
        <v>433</v>
      </c>
    </row>
    <row r="189" spans="1:65" s="2" customFormat="1" ht="11.25">
      <c r="A189" s="33"/>
      <c r="B189" s="34"/>
      <c r="C189" s="35"/>
      <c r="D189" s="185" t="s">
        <v>127</v>
      </c>
      <c r="E189" s="35"/>
      <c r="F189" s="186" t="s">
        <v>434</v>
      </c>
      <c r="G189" s="35"/>
      <c r="H189" s="35"/>
      <c r="I189" s="187"/>
      <c r="J189" s="35"/>
      <c r="K189" s="35"/>
      <c r="L189" s="38"/>
      <c r="M189" s="188"/>
      <c r="N189" s="189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127</v>
      </c>
      <c r="AU189" s="16" t="s">
        <v>82</v>
      </c>
    </row>
    <row r="190" spans="1:65" s="2" customFormat="1" ht="11.25">
      <c r="A190" s="33"/>
      <c r="B190" s="34"/>
      <c r="C190" s="35"/>
      <c r="D190" s="190" t="s">
        <v>129</v>
      </c>
      <c r="E190" s="35"/>
      <c r="F190" s="191" t="s">
        <v>435</v>
      </c>
      <c r="G190" s="35"/>
      <c r="H190" s="35"/>
      <c r="I190" s="187"/>
      <c r="J190" s="35"/>
      <c r="K190" s="35"/>
      <c r="L190" s="38"/>
      <c r="M190" s="188"/>
      <c r="N190" s="189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129</v>
      </c>
      <c r="AU190" s="16" t="s">
        <v>82</v>
      </c>
    </row>
    <row r="191" spans="1:65" s="13" customFormat="1" ht="11.25">
      <c r="B191" s="192"/>
      <c r="C191" s="193"/>
      <c r="D191" s="185" t="s">
        <v>131</v>
      </c>
      <c r="E191" s="194" t="s">
        <v>19</v>
      </c>
      <c r="F191" s="195" t="s">
        <v>436</v>
      </c>
      <c r="G191" s="193"/>
      <c r="H191" s="196">
        <v>52.38</v>
      </c>
      <c r="I191" s="197"/>
      <c r="J191" s="193"/>
      <c r="K191" s="193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131</v>
      </c>
      <c r="AU191" s="202" t="s">
        <v>82</v>
      </c>
      <c r="AV191" s="13" t="s">
        <v>82</v>
      </c>
      <c r="AW191" s="13" t="s">
        <v>33</v>
      </c>
      <c r="AX191" s="13" t="s">
        <v>79</v>
      </c>
      <c r="AY191" s="202" t="s">
        <v>118</v>
      </c>
    </row>
    <row r="192" spans="1:65" s="2" customFormat="1" ht="16.5" customHeight="1">
      <c r="A192" s="33"/>
      <c r="B192" s="34"/>
      <c r="C192" s="172" t="s">
        <v>286</v>
      </c>
      <c r="D192" s="172" t="s">
        <v>120</v>
      </c>
      <c r="E192" s="173" t="s">
        <v>437</v>
      </c>
      <c r="F192" s="174" t="s">
        <v>162</v>
      </c>
      <c r="G192" s="175" t="s">
        <v>163</v>
      </c>
      <c r="H192" s="176">
        <v>5.82</v>
      </c>
      <c r="I192" s="177"/>
      <c r="J192" s="178">
        <f>ROUND(I192*H192,2)</f>
        <v>0</v>
      </c>
      <c r="K192" s="174" t="s">
        <v>124</v>
      </c>
      <c r="L192" s="38"/>
      <c r="M192" s="179" t="s">
        <v>19</v>
      </c>
      <c r="N192" s="180" t="s">
        <v>42</v>
      </c>
      <c r="O192" s="63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3" t="s">
        <v>125</v>
      </c>
      <c r="AT192" s="183" t="s">
        <v>120</v>
      </c>
      <c r="AU192" s="183" t="s">
        <v>82</v>
      </c>
      <c r="AY192" s="16" t="s">
        <v>118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6" t="s">
        <v>79</v>
      </c>
      <c r="BK192" s="184">
        <f>ROUND(I192*H192,2)</f>
        <v>0</v>
      </c>
      <c r="BL192" s="16" t="s">
        <v>125</v>
      </c>
      <c r="BM192" s="183" t="s">
        <v>438</v>
      </c>
    </row>
    <row r="193" spans="1:65" s="2" customFormat="1" ht="11.25">
      <c r="A193" s="33"/>
      <c r="B193" s="34"/>
      <c r="C193" s="35"/>
      <c r="D193" s="185" t="s">
        <v>127</v>
      </c>
      <c r="E193" s="35"/>
      <c r="F193" s="186" t="s">
        <v>165</v>
      </c>
      <c r="G193" s="35"/>
      <c r="H193" s="35"/>
      <c r="I193" s="187"/>
      <c r="J193" s="35"/>
      <c r="K193" s="35"/>
      <c r="L193" s="38"/>
      <c r="M193" s="188"/>
      <c r="N193" s="189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127</v>
      </c>
      <c r="AU193" s="16" t="s">
        <v>82</v>
      </c>
    </row>
    <row r="194" spans="1:65" s="2" customFormat="1" ht="11.25">
      <c r="A194" s="33"/>
      <c r="B194" s="34"/>
      <c r="C194" s="35"/>
      <c r="D194" s="190" t="s">
        <v>129</v>
      </c>
      <c r="E194" s="35"/>
      <c r="F194" s="191" t="s">
        <v>439</v>
      </c>
      <c r="G194" s="35"/>
      <c r="H194" s="35"/>
      <c r="I194" s="187"/>
      <c r="J194" s="35"/>
      <c r="K194" s="35"/>
      <c r="L194" s="38"/>
      <c r="M194" s="188"/>
      <c r="N194" s="189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129</v>
      </c>
      <c r="AU194" s="16" t="s">
        <v>82</v>
      </c>
    </row>
    <row r="195" spans="1:65" s="13" customFormat="1" ht="11.25">
      <c r="B195" s="192"/>
      <c r="C195" s="193"/>
      <c r="D195" s="185" t="s">
        <v>131</v>
      </c>
      <c r="E195" s="194" t="s">
        <v>19</v>
      </c>
      <c r="F195" s="195" t="s">
        <v>430</v>
      </c>
      <c r="G195" s="193"/>
      <c r="H195" s="196">
        <v>5.82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131</v>
      </c>
      <c r="AU195" s="202" t="s">
        <v>82</v>
      </c>
      <c r="AV195" s="13" t="s">
        <v>82</v>
      </c>
      <c r="AW195" s="13" t="s">
        <v>33</v>
      </c>
      <c r="AX195" s="13" t="s">
        <v>79</v>
      </c>
      <c r="AY195" s="202" t="s">
        <v>118</v>
      </c>
    </row>
    <row r="196" spans="1:65" s="12" customFormat="1" ht="22.9" customHeight="1">
      <c r="B196" s="156"/>
      <c r="C196" s="157"/>
      <c r="D196" s="158" t="s">
        <v>70</v>
      </c>
      <c r="E196" s="170" t="s">
        <v>307</v>
      </c>
      <c r="F196" s="170" t="s">
        <v>308</v>
      </c>
      <c r="G196" s="157"/>
      <c r="H196" s="157"/>
      <c r="I196" s="160"/>
      <c r="J196" s="171">
        <f>BK196</f>
        <v>0</v>
      </c>
      <c r="K196" s="157"/>
      <c r="L196" s="162"/>
      <c r="M196" s="163"/>
      <c r="N196" s="164"/>
      <c r="O196" s="164"/>
      <c r="P196" s="165">
        <f>SUM(P197:P199)</f>
        <v>0</v>
      </c>
      <c r="Q196" s="164"/>
      <c r="R196" s="165">
        <f>SUM(R197:R199)</f>
        <v>0</v>
      </c>
      <c r="S196" s="164"/>
      <c r="T196" s="166">
        <f>SUM(T197:T199)</f>
        <v>0</v>
      </c>
      <c r="AR196" s="167" t="s">
        <v>79</v>
      </c>
      <c r="AT196" s="168" t="s">
        <v>70</v>
      </c>
      <c r="AU196" s="168" t="s">
        <v>79</v>
      </c>
      <c r="AY196" s="167" t="s">
        <v>118</v>
      </c>
      <c r="BK196" s="169">
        <f>SUM(BK197:BK199)</f>
        <v>0</v>
      </c>
    </row>
    <row r="197" spans="1:65" s="2" customFormat="1" ht="21.75" customHeight="1">
      <c r="A197" s="33"/>
      <c r="B197" s="34"/>
      <c r="C197" s="172" t="s">
        <v>293</v>
      </c>
      <c r="D197" s="172" t="s">
        <v>120</v>
      </c>
      <c r="E197" s="173" t="s">
        <v>310</v>
      </c>
      <c r="F197" s="174" t="s">
        <v>311</v>
      </c>
      <c r="G197" s="175" t="s">
        <v>163</v>
      </c>
      <c r="H197" s="176">
        <v>26.754000000000001</v>
      </c>
      <c r="I197" s="177"/>
      <c r="J197" s="178">
        <f>ROUND(I197*H197,2)</f>
        <v>0</v>
      </c>
      <c r="K197" s="174" t="s">
        <v>124</v>
      </c>
      <c r="L197" s="38"/>
      <c r="M197" s="179" t="s">
        <v>19</v>
      </c>
      <c r="N197" s="180" t="s">
        <v>42</v>
      </c>
      <c r="O197" s="63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3" t="s">
        <v>125</v>
      </c>
      <c r="AT197" s="183" t="s">
        <v>120</v>
      </c>
      <c r="AU197" s="183" t="s">
        <v>82</v>
      </c>
      <c r="AY197" s="16" t="s">
        <v>118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6" t="s">
        <v>79</v>
      </c>
      <c r="BK197" s="184">
        <f>ROUND(I197*H197,2)</f>
        <v>0</v>
      </c>
      <c r="BL197" s="16" t="s">
        <v>125</v>
      </c>
      <c r="BM197" s="183" t="s">
        <v>440</v>
      </c>
    </row>
    <row r="198" spans="1:65" s="2" customFormat="1" ht="19.5">
      <c r="A198" s="33"/>
      <c r="B198" s="34"/>
      <c r="C198" s="35"/>
      <c r="D198" s="185" t="s">
        <v>127</v>
      </c>
      <c r="E198" s="35"/>
      <c r="F198" s="186" t="s">
        <v>313</v>
      </c>
      <c r="G198" s="35"/>
      <c r="H198" s="35"/>
      <c r="I198" s="187"/>
      <c r="J198" s="35"/>
      <c r="K198" s="35"/>
      <c r="L198" s="38"/>
      <c r="M198" s="188"/>
      <c r="N198" s="189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127</v>
      </c>
      <c r="AU198" s="16" t="s">
        <v>82</v>
      </c>
    </row>
    <row r="199" spans="1:65" s="2" customFormat="1" ht="11.25">
      <c r="A199" s="33"/>
      <c r="B199" s="34"/>
      <c r="C199" s="35"/>
      <c r="D199" s="190" t="s">
        <v>129</v>
      </c>
      <c r="E199" s="35"/>
      <c r="F199" s="191" t="s">
        <v>314</v>
      </c>
      <c r="G199" s="35"/>
      <c r="H199" s="35"/>
      <c r="I199" s="187"/>
      <c r="J199" s="35"/>
      <c r="K199" s="35"/>
      <c r="L199" s="38"/>
      <c r="M199" s="214"/>
      <c r="N199" s="215"/>
      <c r="O199" s="216"/>
      <c r="P199" s="216"/>
      <c r="Q199" s="216"/>
      <c r="R199" s="216"/>
      <c r="S199" s="216"/>
      <c r="T199" s="217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129</v>
      </c>
      <c r="AU199" s="16" t="s">
        <v>82</v>
      </c>
    </row>
    <row r="200" spans="1:65" s="2" customFormat="1" ht="6.95" customHeight="1">
      <c r="A200" s="33"/>
      <c r="B200" s="46"/>
      <c r="C200" s="47"/>
      <c r="D200" s="47"/>
      <c r="E200" s="47"/>
      <c r="F200" s="47"/>
      <c r="G200" s="47"/>
      <c r="H200" s="47"/>
      <c r="I200" s="47"/>
      <c r="J200" s="47"/>
      <c r="K200" s="47"/>
      <c r="L200" s="38"/>
      <c r="M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</row>
  </sheetData>
  <sheetProtection algorithmName="SHA-512" hashValue="NiUhZcozgloc8ImArCLAm/M2r238irDuOvBmzceP+x2Lm5Ntnu/lJvlbhd5JIkCdhxhZw3QcPxNec2g4Xxqx5Q==" saltValue="C9f63e0F+iiuKo7HPV9By4EIFEqlukeKEE3cKTJqT/y3I218W01CkYm/DTVl4hhnbKcS/ftciyEtzB06QJ8rrg==" spinCount="100000" sheet="1" objects="1" scenarios="1" formatColumns="0" formatRows="0" autoFilter="0"/>
  <autoFilter ref="C86:K199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/>
    <hyperlink ref="F98" r:id="rId2"/>
    <hyperlink ref="F102" r:id="rId3"/>
    <hyperlink ref="F106" r:id="rId4"/>
    <hyperlink ref="F110" r:id="rId5"/>
    <hyperlink ref="F114" r:id="rId6"/>
    <hyperlink ref="F118" r:id="rId7"/>
    <hyperlink ref="F122" r:id="rId8"/>
    <hyperlink ref="F126" r:id="rId9"/>
    <hyperlink ref="F131" r:id="rId10"/>
    <hyperlink ref="F136" r:id="rId11"/>
    <hyperlink ref="F141" r:id="rId12"/>
    <hyperlink ref="F145" r:id="rId13"/>
    <hyperlink ref="F149" r:id="rId14"/>
    <hyperlink ref="F154" r:id="rId15"/>
    <hyperlink ref="F158" r:id="rId16"/>
    <hyperlink ref="F163" r:id="rId17"/>
    <hyperlink ref="F167" r:id="rId18"/>
    <hyperlink ref="F172" r:id="rId19"/>
    <hyperlink ref="F181" r:id="rId20"/>
    <hyperlink ref="F186" r:id="rId21"/>
    <hyperlink ref="F190" r:id="rId22"/>
    <hyperlink ref="F194" r:id="rId23"/>
    <hyperlink ref="F199" r:id="rId2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90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26.25" customHeight="1">
      <c r="B7" s="19"/>
      <c r="E7" s="339" t="str">
        <f>'Rekapitulace stavby'!K6</f>
        <v>Realizace polních cest včetně doprovodné zeleně v k.ú. Stratov a k.ú. Sibřina, Polní cesta HC4 k.ú. Stratov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441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7. 11. 2023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ROUND((SUM(BE82:BE118)),  2)</f>
        <v>0</v>
      </c>
      <c r="G33" s="33"/>
      <c r="H33" s="33"/>
      <c r="I33" s="117">
        <v>0.21</v>
      </c>
      <c r="J33" s="116">
        <f>ROUND(((SUM(BE82:BE118))*I33),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ROUND((SUM(BF82:BF118)),  2)</f>
        <v>0</v>
      </c>
      <c r="G34" s="33"/>
      <c r="H34" s="33"/>
      <c r="I34" s="117">
        <v>0.15</v>
      </c>
      <c r="J34" s="116">
        <f>ROUND(((SUM(BF82:BF118))*I34),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ROUND((SUM(BG82:BG118)),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ROUND((SUM(BH82:BH118)),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ROUND((SUM(BI82:BI118)),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6.25" customHeight="1">
      <c r="A48" s="33"/>
      <c r="B48" s="34"/>
      <c r="C48" s="35"/>
      <c r="D48" s="35"/>
      <c r="E48" s="346" t="str">
        <f>E7</f>
        <v>Realizace polních cest včetně doprovodné zeleně v k.ú. Stratov a k.ú. Sibřina, Polní cesta HC4 k.ú. Stratov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VON - Vedlejší a ostatní náklady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7. 11. 2023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Nymburk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94</v>
      </c>
      <c r="D57" s="130"/>
      <c r="E57" s="130"/>
      <c r="F57" s="130"/>
      <c r="G57" s="130"/>
      <c r="H57" s="130"/>
      <c r="I57" s="130"/>
      <c r="J57" s="131" t="s">
        <v>95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5" customHeight="1">
      <c r="B60" s="133"/>
      <c r="C60" s="134"/>
      <c r="D60" s="135" t="s">
        <v>442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443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444</v>
      </c>
      <c r="E62" s="142"/>
      <c r="F62" s="142"/>
      <c r="G62" s="142"/>
      <c r="H62" s="142"/>
      <c r="I62" s="142"/>
      <c r="J62" s="143">
        <f>J94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103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6.25" customHeight="1">
      <c r="A72" s="33"/>
      <c r="B72" s="34"/>
      <c r="C72" s="35"/>
      <c r="D72" s="35"/>
      <c r="E72" s="346" t="str">
        <f>E7</f>
        <v>Realizace polních cest včetně doprovodné zeleně v k.ú. Stratov a k.ú. Sibřina, Polní cesta HC4 k.ú. Stratov</v>
      </c>
      <c r="F72" s="347"/>
      <c r="G72" s="347"/>
      <c r="H72" s="347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91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18" t="str">
        <f>E9</f>
        <v>VON - Vedlejší a ostatní náklady</v>
      </c>
      <c r="F74" s="348"/>
      <c r="G74" s="348"/>
      <c r="H74" s="348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7. 11. 2023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Nymburk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104</v>
      </c>
      <c r="D81" s="148" t="s">
        <v>56</v>
      </c>
      <c r="E81" s="148" t="s">
        <v>52</v>
      </c>
      <c r="F81" s="148" t="s">
        <v>53</v>
      </c>
      <c r="G81" s="148" t="s">
        <v>105</v>
      </c>
      <c r="H81" s="148" t="s">
        <v>106</v>
      </c>
      <c r="I81" s="148" t="s">
        <v>107</v>
      </c>
      <c r="J81" s="148" t="s">
        <v>95</v>
      </c>
      <c r="K81" s="149" t="s">
        <v>108</v>
      </c>
      <c r="L81" s="150"/>
      <c r="M81" s="67" t="s">
        <v>19</v>
      </c>
      <c r="N81" s="68" t="s">
        <v>41</v>
      </c>
      <c r="O81" s="68" t="s">
        <v>109</v>
      </c>
      <c r="P81" s="68" t="s">
        <v>110</v>
      </c>
      <c r="Q81" s="68" t="s">
        <v>111</v>
      </c>
      <c r="R81" s="68" t="s">
        <v>112</v>
      </c>
      <c r="S81" s="68" t="s">
        <v>113</v>
      </c>
      <c r="T81" s="69" t="s">
        <v>114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115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96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70</v>
      </c>
      <c r="E83" s="159" t="s">
        <v>445</v>
      </c>
      <c r="F83" s="159" t="s">
        <v>446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P84+P94</f>
        <v>0</v>
      </c>
      <c r="Q83" s="164"/>
      <c r="R83" s="165">
        <f>R84+R94</f>
        <v>0</v>
      </c>
      <c r="S83" s="164"/>
      <c r="T83" s="166">
        <f>T84+T94</f>
        <v>0</v>
      </c>
      <c r="AR83" s="167" t="s">
        <v>153</v>
      </c>
      <c r="AT83" s="168" t="s">
        <v>70</v>
      </c>
      <c r="AU83" s="168" t="s">
        <v>71</v>
      </c>
      <c r="AY83" s="167" t="s">
        <v>118</v>
      </c>
      <c r="BK83" s="169">
        <f>BK84+BK94</f>
        <v>0</v>
      </c>
    </row>
    <row r="84" spans="1:65" s="12" customFormat="1" ht="22.9" customHeight="1">
      <c r="B84" s="156"/>
      <c r="C84" s="157"/>
      <c r="D84" s="158" t="s">
        <v>70</v>
      </c>
      <c r="E84" s="170" t="s">
        <v>447</v>
      </c>
      <c r="F84" s="170" t="s">
        <v>448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SUM(P85:P93)</f>
        <v>0</v>
      </c>
      <c r="Q84" s="164"/>
      <c r="R84" s="165">
        <f>SUM(R85:R93)</f>
        <v>0</v>
      </c>
      <c r="S84" s="164"/>
      <c r="T84" s="166">
        <f>SUM(T85:T93)</f>
        <v>0</v>
      </c>
      <c r="AR84" s="167" t="s">
        <v>153</v>
      </c>
      <c r="AT84" s="168" t="s">
        <v>70</v>
      </c>
      <c r="AU84" s="168" t="s">
        <v>79</v>
      </c>
      <c r="AY84" s="167" t="s">
        <v>118</v>
      </c>
      <c r="BK84" s="169">
        <f>SUM(BK85:BK93)</f>
        <v>0</v>
      </c>
    </row>
    <row r="85" spans="1:65" s="2" customFormat="1" ht="16.5" customHeight="1">
      <c r="A85" s="33"/>
      <c r="B85" s="34"/>
      <c r="C85" s="172" t="s">
        <v>79</v>
      </c>
      <c r="D85" s="172" t="s">
        <v>120</v>
      </c>
      <c r="E85" s="173" t="s">
        <v>449</v>
      </c>
      <c r="F85" s="174" t="s">
        <v>450</v>
      </c>
      <c r="G85" s="175" t="s">
        <v>451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452</v>
      </c>
      <c r="AT85" s="183" t="s">
        <v>120</v>
      </c>
      <c r="AU85" s="183" t="s">
        <v>82</v>
      </c>
      <c r="AY85" s="16" t="s">
        <v>118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452</v>
      </c>
      <c r="BM85" s="183" t="s">
        <v>453</v>
      </c>
    </row>
    <row r="86" spans="1:65" s="2" customFormat="1" ht="11.25">
      <c r="A86" s="33"/>
      <c r="B86" s="34"/>
      <c r="C86" s="35"/>
      <c r="D86" s="185" t="s">
        <v>127</v>
      </c>
      <c r="E86" s="35"/>
      <c r="F86" s="186" t="s">
        <v>454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127</v>
      </c>
      <c r="AU86" s="16" t="s">
        <v>82</v>
      </c>
    </row>
    <row r="87" spans="1:65" s="2" customFormat="1" ht="87.75">
      <c r="A87" s="33"/>
      <c r="B87" s="34"/>
      <c r="C87" s="35"/>
      <c r="D87" s="185" t="s">
        <v>244</v>
      </c>
      <c r="E87" s="35"/>
      <c r="F87" s="213" t="s">
        <v>455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244</v>
      </c>
      <c r="AU87" s="16" t="s">
        <v>82</v>
      </c>
    </row>
    <row r="88" spans="1:65" s="2" customFormat="1" ht="16.5" customHeight="1">
      <c r="A88" s="33"/>
      <c r="B88" s="34"/>
      <c r="C88" s="172" t="s">
        <v>82</v>
      </c>
      <c r="D88" s="172" t="s">
        <v>120</v>
      </c>
      <c r="E88" s="173" t="s">
        <v>456</v>
      </c>
      <c r="F88" s="174" t="s">
        <v>457</v>
      </c>
      <c r="G88" s="175" t="s">
        <v>451</v>
      </c>
      <c r="H88" s="176">
        <v>1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452</v>
      </c>
      <c r="AT88" s="183" t="s">
        <v>120</v>
      </c>
      <c r="AU88" s="183" t="s">
        <v>82</v>
      </c>
      <c r="AY88" s="16" t="s">
        <v>118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452</v>
      </c>
      <c r="BM88" s="183" t="s">
        <v>458</v>
      </c>
    </row>
    <row r="89" spans="1:65" s="2" customFormat="1" ht="11.25">
      <c r="A89" s="33"/>
      <c r="B89" s="34"/>
      <c r="C89" s="35"/>
      <c r="D89" s="185" t="s">
        <v>127</v>
      </c>
      <c r="E89" s="35"/>
      <c r="F89" s="186" t="s">
        <v>457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127</v>
      </c>
      <c r="AU89" s="16" t="s">
        <v>82</v>
      </c>
    </row>
    <row r="90" spans="1:65" s="2" customFormat="1" ht="48.75">
      <c r="A90" s="33"/>
      <c r="B90" s="34"/>
      <c r="C90" s="35"/>
      <c r="D90" s="185" t="s">
        <v>244</v>
      </c>
      <c r="E90" s="35"/>
      <c r="F90" s="213" t="s">
        <v>459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244</v>
      </c>
      <c r="AU90" s="16" t="s">
        <v>82</v>
      </c>
    </row>
    <row r="91" spans="1:65" s="2" customFormat="1" ht="16.5" customHeight="1">
      <c r="A91" s="33"/>
      <c r="B91" s="34"/>
      <c r="C91" s="172" t="s">
        <v>140</v>
      </c>
      <c r="D91" s="172" t="s">
        <v>120</v>
      </c>
      <c r="E91" s="173" t="s">
        <v>460</v>
      </c>
      <c r="F91" s="174" t="s">
        <v>461</v>
      </c>
      <c r="G91" s="175" t="s">
        <v>451</v>
      </c>
      <c r="H91" s="176">
        <v>1</v>
      </c>
      <c r="I91" s="177"/>
      <c r="J91" s="178">
        <f>ROUND(I91*H91,2)</f>
        <v>0</v>
      </c>
      <c r="K91" s="174" t="s">
        <v>19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452</v>
      </c>
      <c r="AT91" s="183" t="s">
        <v>120</v>
      </c>
      <c r="AU91" s="183" t="s">
        <v>82</v>
      </c>
      <c r="AY91" s="16" t="s">
        <v>118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452</v>
      </c>
      <c r="BM91" s="183" t="s">
        <v>462</v>
      </c>
    </row>
    <row r="92" spans="1:65" s="2" customFormat="1" ht="11.25">
      <c r="A92" s="33"/>
      <c r="B92" s="34"/>
      <c r="C92" s="35"/>
      <c r="D92" s="185" t="s">
        <v>127</v>
      </c>
      <c r="E92" s="35"/>
      <c r="F92" s="186" t="s">
        <v>461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127</v>
      </c>
      <c r="AU92" s="16" t="s">
        <v>82</v>
      </c>
    </row>
    <row r="93" spans="1:65" s="2" customFormat="1" ht="19.5">
      <c r="A93" s="33"/>
      <c r="B93" s="34"/>
      <c r="C93" s="35"/>
      <c r="D93" s="185" t="s">
        <v>244</v>
      </c>
      <c r="E93" s="35"/>
      <c r="F93" s="213" t="s">
        <v>463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244</v>
      </c>
      <c r="AU93" s="16" t="s">
        <v>82</v>
      </c>
    </row>
    <row r="94" spans="1:65" s="12" customFormat="1" ht="22.9" customHeight="1">
      <c r="B94" s="156"/>
      <c r="C94" s="157"/>
      <c r="D94" s="158" t="s">
        <v>70</v>
      </c>
      <c r="E94" s="170" t="s">
        <v>464</v>
      </c>
      <c r="F94" s="170" t="s">
        <v>465</v>
      </c>
      <c r="G94" s="157"/>
      <c r="H94" s="157"/>
      <c r="I94" s="160"/>
      <c r="J94" s="171">
        <f>BK94</f>
        <v>0</v>
      </c>
      <c r="K94" s="157"/>
      <c r="L94" s="162"/>
      <c r="M94" s="163"/>
      <c r="N94" s="164"/>
      <c r="O94" s="164"/>
      <c r="P94" s="165">
        <f>SUM(P95:P118)</f>
        <v>0</v>
      </c>
      <c r="Q94" s="164"/>
      <c r="R94" s="165">
        <f>SUM(R95:R118)</f>
        <v>0</v>
      </c>
      <c r="S94" s="164"/>
      <c r="T94" s="166">
        <f>SUM(T95:T118)</f>
        <v>0</v>
      </c>
      <c r="AR94" s="167" t="s">
        <v>153</v>
      </c>
      <c r="AT94" s="168" t="s">
        <v>70</v>
      </c>
      <c r="AU94" s="168" t="s">
        <v>79</v>
      </c>
      <c r="AY94" s="167" t="s">
        <v>118</v>
      </c>
      <c r="BK94" s="169">
        <f>SUM(BK95:BK118)</f>
        <v>0</v>
      </c>
    </row>
    <row r="95" spans="1:65" s="2" customFormat="1" ht="24.2" customHeight="1">
      <c r="A95" s="33"/>
      <c r="B95" s="34"/>
      <c r="C95" s="172" t="s">
        <v>125</v>
      </c>
      <c r="D95" s="172" t="s">
        <v>120</v>
      </c>
      <c r="E95" s="173" t="s">
        <v>466</v>
      </c>
      <c r="F95" s="174" t="s">
        <v>467</v>
      </c>
      <c r="G95" s="175" t="s">
        <v>451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452</v>
      </c>
      <c r="AT95" s="183" t="s">
        <v>120</v>
      </c>
      <c r="AU95" s="183" t="s">
        <v>82</v>
      </c>
      <c r="AY95" s="16" t="s">
        <v>118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452</v>
      </c>
      <c r="BM95" s="183" t="s">
        <v>468</v>
      </c>
    </row>
    <row r="96" spans="1:65" s="2" customFormat="1" ht="19.5">
      <c r="A96" s="33"/>
      <c r="B96" s="34"/>
      <c r="C96" s="35"/>
      <c r="D96" s="185" t="s">
        <v>127</v>
      </c>
      <c r="E96" s="35"/>
      <c r="F96" s="186" t="s">
        <v>467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127</v>
      </c>
      <c r="AU96" s="16" t="s">
        <v>82</v>
      </c>
    </row>
    <row r="97" spans="1:65" s="2" customFormat="1" ht="19.5">
      <c r="A97" s="33"/>
      <c r="B97" s="34"/>
      <c r="C97" s="35"/>
      <c r="D97" s="185" t="s">
        <v>244</v>
      </c>
      <c r="E97" s="35"/>
      <c r="F97" s="213" t="s">
        <v>469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244</v>
      </c>
      <c r="AU97" s="16" t="s">
        <v>82</v>
      </c>
    </row>
    <row r="98" spans="1:65" s="2" customFormat="1" ht="16.5" customHeight="1">
      <c r="A98" s="33"/>
      <c r="B98" s="34"/>
      <c r="C98" s="172" t="s">
        <v>153</v>
      </c>
      <c r="D98" s="172" t="s">
        <v>120</v>
      </c>
      <c r="E98" s="173" t="s">
        <v>470</v>
      </c>
      <c r="F98" s="174" t="s">
        <v>471</v>
      </c>
      <c r="G98" s="175" t="s">
        <v>451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452</v>
      </c>
      <c r="AT98" s="183" t="s">
        <v>120</v>
      </c>
      <c r="AU98" s="183" t="s">
        <v>82</v>
      </c>
      <c r="AY98" s="16" t="s">
        <v>118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452</v>
      </c>
      <c r="BM98" s="183" t="s">
        <v>472</v>
      </c>
    </row>
    <row r="99" spans="1:65" s="2" customFormat="1" ht="11.25">
      <c r="A99" s="33"/>
      <c r="B99" s="34"/>
      <c r="C99" s="35"/>
      <c r="D99" s="185" t="s">
        <v>127</v>
      </c>
      <c r="E99" s="35"/>
      <c r="F99" s="186" t="s">
        <v>471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127</v>
      </c>
      <c r="AU99" s="16" t="s">
        <v>82</v>
      </c>
    </row>
    <row r="100" spans="1:65" s="2" customFormat="1" ht="29.25">
      <c r="A100" s="33"/>
      <c r="B100" s="34"/>
      <c r="C100" s="35"/>
      <c r="D100" s="185" t="s">
        <v>244</v>
      </c>
      <c r="E100" s="35"/>
      <c r="F100" s="213" t="s">
        <v>473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244</v>
      </c>
      <c r="AU100" s="16" t="s">
        <v>82</v>
      </c>
    </row>
    <row r="101" spans="1:65" s="2" customFormat="1" ht="16.5" customHeight="1">
      <c r="A101" s="33"/>
      <c r="B101" s="34"/>
      <c r="C101" s="172" t="s">
        <v>160</v>
      </c>
      <c r="D101" s="172" t="s">
        <v>120</v>
      </c>
      <c r="E101" s="173" t="s">
        <v>474</v>
      </c>
      <c r="F101" s="174" t="s">
        <v>475</v>
      </c>
      <c r="G101" s="175" t="s">
        <v>451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452</v>
      </c>
      <c r="AT101" s="183" t="s">
        <v>120</v>
      </c>
      <c r="AU101" s="183" t="s">
        <v>82</v>
      </c>
      <c r="AY101" s="16" t="s">
        <v>118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452</v>
      </c>
      <c r="BM101" s="183" t="s">
        <v>476</v>
      </c>
    </row>
    <row r="102" spans="1:65" s="2" customFormat="1" ht="11.25">
      <c r="A102" s="33"/>
      <c r="B102" s="34"/>
      <c r="C102" s="35"/>
      <c r="D102" s="185" t="s">
        <v>127</v>
      </c>
      <c r="E102" s="35"/>
      <c r="F102" s="186" t="s">
        <v>475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127</v>
      </c>
      <c r="AU102" s="16" t="s">
        <v>82</v>
      </c>
    </row>
    <row r="103" spans="1:65" s="2" customFormat="1" ht="39">
      <c r="A103" s="33"/>
      <c r="B103" s="34"/>
      <c r="C103" s="35"/>
      <c r="D103" s="185" t="s">
        <v>244</v>
      </c>
      <c r="E103" s="35"/>
      <c r="F103" s="213" t="s">
        <v>477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244</v>
      </c>
      <c r="AU103" s="16" t="s">
        <v>82</v>
      </c>
    </row>
    <row r="104" spans="1:65" s="2" customFormat="1" ht="16.5" customHeight="1">
      <c r="A104" s="33"/>
      <c r="B104" s="34"/>
      <c r="C104" s="172" t="s">
        <v>168</v>
      </c>
      <c r="D104" s="172" t="s">
        <v>120</v>
      </c>
      <c r="E104" s="173" t="s">
        <v>478</v>
      </c>
      <c r="F104" s="174" t="s">
        <v>479</v>
      </c>
      <c r="G104" s="175" t="s">
        <v>451</v>
      </c>
      <c r="H104" s="176">
        <v>1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452</v>
      </c>
      <c r="AT104" s="183" t="s">
        <v>120</v>
      </c>
      <c r="AU104" s="183" t="s">
        <v>82</v>
      </c>
      <c r="AY104" s="16" t="s">
        <v>118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452</v>
      </c>
      <c r="BM104" s="183" t="s">
        <v>480</v>
      </c>
    </row>
    <row r="105" spans="1:65" s="2" customFormat="1" ht="11.25">
      <c r="A105" s="33"/>
      <c r="B105" s="34"/>
      <c r="C105" s="35"/>
      <c r="D105" s="185" t="s">
        <v>127</v>
      </c>
      <c r="E105" s="35"/>
      <c r="F105" s="186" t="s">
        <v>479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127</v>
      </c>
      <c r="AU105" s="16" t="s">
        <v>82</v>
      </c>
    </row>
    <row r="106" spans="1:65" s="2" customFormat="1" ht="39">
      <c r="A106" s="33"/>
      <c r="B106" s="34"/>
      <c r="C106" s="35"/>
      <c r="D106" s="185" t="s">
        <v>244</v>
      </c>
      <c r="E106" s="35"/>
      <c r="F106" s="213" t="s">
        <v>481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244</v>
      </c>
      <c r="AU106" s="16" t="s">
        <v>82</v>
      </c>
    </row>
    <row r="107" spans="1:65" s="2" customFormat="1" ht="16.5" customHeight="1">
      <c r="A107" s="33"/>
      <c r="B107" s="34"/>
      <c r="C107" s="172" t="s">
        <v>175</v>
      </c>
      <c r="D107" s="172" t="s">
        <v>120</v>
      </c>
      <c r="E107" s="173" t="s">
        <v>482</v>
      </c>
      <c r="F107" s="174" t="s">
        <v>483</v>
      </c>
      <c r="G107" s="175" t="s">
        <v>451</v>
      </c>
      <c r="H107" s="176">
        <v>1</v>
      </c>
      <c r="I107" s="177"/>
      <c r="J107" s="178">
        <f>ROUND(I107*H107,2)</f>
        <v>0</v>
      </c>
      <c r="K107" s="174" t="s">
        <v>19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452</v>
      </c>
      <c r="AT107" s="183" t="s">
        <v>120</v>
      </c>
      <c r="AU107" s="183" t="s">
        <v>82</v>
      </c>
      <c r="AY107" s="16" t="s">
        <v>118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452</v>
      </c>
      <c r="BM107" s="183" t="s">
        <v>484</v>
      </c>
    </row>
    <row r="108" spans="1:65" s="2" customFormat="1" ht="11.25">
      <c r="A108" s="33"/>
      <c r="B108" s="34"/>
      <c r="C108" s="35"/>
      <c r="D108" s="185" t="s">
        <v>127</v>
      </c>
      <c r="E108" s="35"/>
      <c r="F108" s="186" t="s">
        <v>483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127</v>
      </c>
      <c r="AU108" s="16" t="s">
        <v>82</v>
      </c>
    </row>
    <row r="109" spans="1:65" s="2" customFormat="1" ht="58.5">
      <c r="A109" s="33"/>
      <c r="B109" s="34"/>
      <c r="C109" s="35"/>
      <c r="D109" s="185" t="s">
        <v>244</v>
      </c>
      <c r="E109" s="35"/>
      <c r="F109" s="213" t="s">
        <v>485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244</v>
      </c>
      <c r="AU109" s="16" t="s">
        <v>82</v>
      </c>
    </row>
    <row r="110" spans="1:65" s="2" customFormat="1" ht="16.5" customHeight="1">
      <c r="A110" s="33"/>
      <c r="B110" s="34"/>
      <c r="C110" s="172" t="s">
        <v>182</v>
      </c>
      <c r="D110" s="172" t="s">
        <v>120</v>
      </c>
      <c r="E110" s="173" t="s">
        <v>486</v>
      </c>
      <c r="F110" s="174" t="s">
        <v>487</v>
      </c>
      <c r="G110" s="175" t="s">
        <v>488</v>
      </c>
      <c r="H110" s="176">
        <v>2</v>
      </c>
      <c r="I110" s="177"/>
      <c r="J110" s="178">
        <f>ROUND(I110*H110,2)</f>
        <v>0</v>
      </c>
      <c r="K110" s="174" t="s">
        <v>19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452</v>
      </c>
      <c r="AT110" s="183" t="s">
        <v>120</v>
      </c>
      <c r="AU110" s="183" t="s">
        <v>82</v>
      </c>
      <c r="AY110" s="16" t="s">
        <v>118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452</v>
      </c>
      <c r="BM110" s="183" t="s">
        <v>489</v>
      </c>
    </row>
    <row r="111" spans="1:65" s="2" customFormat="1" ht="11.25">
      <c r="A111" s="33"/>
      <c r="B111" s="34"/>
      <c r="C111" s="35"/>
      <c r="D111" s="185" t="s">
        <v>127</v>
      </c>
      <c r="E111" s="35"/>
      <c r="F111" s="186" t="s">
        <v>487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127</v>
      </c>
      <c r="AU111" s="16" t="s">
        <v>82</v>
      </c>
    </row>
    <row r="112" spans="1:65" s="2" customFormat="1" ht="48.75">
      <c r="A112" s="33"/>
      <c r="B112" s="34"/>
      <c r="C112" s="35"/>
      <c r="D112" s="185" t="s">
        <v>244</v>
      </c>
      <c r="E112" s="35"/>
      <c r="F112" s="213" t="s">
        <v>490</v>
      </c>
      <c r="G112" s="35"/>
      <c r="H112" s="35"/>
      <c r="I112" s="187"/>
      <c r="J112" s="35"/>
      <c r="K112" s="35"/>
      <c r="L112" s="38"/>
      <c r="M112" s="188"/>
      <c r="N112" s="189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244</v>
      </c>
      <c r="AU112" s="16" t="s">
        <v>82</v>
      </c>
    </row>
    <row r="113" spans="1:65" s="2" customFormat="1" ht="16.5" customHeight="1">
      <c r="A113" s="33"/>
      <c r="B113" s="34"/>
      <c r="C113" s="172" t="s">
        <v>188</v>
      </c>
      <c r="D113" s="172" t="s">
        <v>120</v>
      </c>
      <c r="E113" s="173" t="s">
        <v>491</v>
      </c>
      <c r="F113" s="174" t="s">
        <v>492</v>
      </c>
      <c r="G113" s="175" t="s">
        <v>451</v>
      </c>
      <c r="H113" s="176">
        <v>1</v>
      </c>
      <c r="I113" s="177"/>
      <c r="J113" s="178">
        <f>ROUND(I113*H113,2)</f>
        <v>0</v>
      </c>
      <c r="K113" s="174" t="s">
        <v>19</v>
      </c>
      <c r="L113" s="38"/>
      <c r="M113" s="179" t="s">
        <v>19</v>
      </c>
      <c r="N113" s="180" t="s">
        <v>42</v>
      </c>
      <c r="O113" s="63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452</v>
      </c>
      <c r="AT113" s="183" t="s">
        <v>120</v>
      </c>
      <c r="AU113" s="183" t="s">
        <v>82</v>
      </c>
      <c r="AY113" s="16" t="s">
        <v>118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79</v>
      </c>
      <c r="BK113" s="184">
        <f>ROUND(I113*H113,2)</f>
        <v>0</v>
      </c>
      <c r="BL113" s="16" t="s">
        <v>452</v>
      </c>
      <c r="BM113" s="183" t="s">
        <v>493</v>
      </c>
    </row>
    <row r="114" spans="1:65" s="2" customFormat="1" ht="11.25">
      <c r="A114" s="33"/>
      <c r="B114" s="34"/>
      <c r="C114" s="35"/>
      <c r="D114" s="185" t="s">
        <v>127</v>
      </c>
      <c r="E114" s="35"/>
      <c r="F114" s="186" t="s">
        <v>492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127</v>
      </c>
      <c r="AU114" s="16" t="s">
        <v>82</v>
      </c>
    </row>
    <row r="115" spans="1:65" s="2" customFormat="1" ht="19.5">
      <c r="A115" s="33"/>
      <c r="B115" s="34"/>
      <c r="C115" s="35"/>
      <c r="D115" s="185" t="s">
        <v>244</v>
      </c>
      <c r="E115" s="35"/>
      <c r="F115" s="213" t="s">
        <v>494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244</v>
      </c>
      <c r="AU115" s="16" t="s">
        <v>82</v>
      </c>
    </row>
    <row r="116" spans="1:65" s="2" customFormat="1" ht="16.5" customHeight="1">
      <c r="A116" s="33"/>
      <c r="B116" s="34"/>
      <c r="C116" s="172" t="s">
        <v>195</v>
      </c>
      <c r="D116" s="172" t="s">
        <v>120</v>
      </c>
      <c r="E116" s="173" t="s">
        <v>495</v>
      </c>
      <c r="F116" s="174" t="s">
        <v>496</v>
      </c>
      <c r="G116" s="175" t="s">
        <v>451</v>
      </c>
      <c r="H116" s="176">
        <v>1</v>
      </c>
      <c r="I116" s="177"/>
      <c r="J116" s="178">
        <f>ROUND(I116*H116,2)</f>
        <v>0</v>
      </c>
      <c r="K116" s="174" t="s">
        <v>19</v>
      </c>
      <c r="L116" s="38"/>
      <c r="M116" s="179" t="s">
        <v>19</v>
      </c>
      <c r="N116" s="180" t="s">
        <v>42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452</v>
      </c>
      <c r="AT116" s="183" t="s">
        <v>120</v>
      </c>
      <c r="AU116" s="183" t="s">
        <v>82</v>
      </c>
      <c r="AY116" s="16" t="s">
        <v>118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452</v>
      </c>
      <c r="BM116" s="183" t="s">
        <v>497</v>
      </c>
    </row>
    <row r="117" spans="1:65" s="2" customFormat="1" ht="11.25">
      <c r="A117" s="33"/>
      <c r="B117" s="34"/>
      <c r="C117" s="35"/>
      <c r="D117" s="185" t="s">
        <v>127</v>
      </c>
      <c r="E117" s="35"/>
      <c r="F117" s="186" t="s">
        <v>496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127</v>
      </c>
      <c r="AU117" s="16" t="s">
        <v>82</v>
      </c>
    </row>
    <row r="118" spans="1:65" s="2" customFormat="1" ht="39">
      <c r="A118" s="33"/>
      <c r="B118" s="34"/>
      <c r="C118" s="35"/>
      <c r="D118" s="185" t="s">
        <v>244</v>
      </c>
      <c r="E118" s="35"/>
      <c r="F118" s="213" t="s">
        <v>498</v>
      </c>
      <c r="G118" s="35"/>
      <c r="H118" s="35"/>
      <c r="I118" s="187"/>
      <c r="J118" s="35"/>
      <c r="K118" s="35"/>
      <c r="L118" s="38"/>
      <c r="M118" s="214"/>
      <c r="N118" s="215"/>
      <c r="O118" s="216"/>
      <c r="P118" s="216"/>
      <c r="Q118" s="216"/>
      <c r="R118" s="216"/>
      <c r="S118" s="216"/>
      <c r="T118" s="21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244</v>
      </c>
      <c r="AU118" s="16" t="s">
        <v>82</v>
      </c>
    </row>
    <row r="119" spans="1:65" s="2" customFormat="1" ht="6.95" customHeight="1">
      <c r="A119" s="33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8"/>
      <c r="M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</sheetData>
  <sheetProtection algorithmName="SHA-512" hashValue="s9lS3Of2DfAGX0F8LG8UQn9s/pq5hXDRdvv5MTKivbr11ZHKzffB/vBM5EjfMup+fcewsLrwP0E86mKqNGnG/Q==" saltValue="vAfnknGuWD/cnRsEMW5e1MA9Rr6fdLIiRNGjQrj3YQV6yHYGShkFF91GpIpK+0p5uX75dXjzvKTao1dURk8mmA==" spinCount="100000" sheet="1" objects="1" scenarios="1" formatColumns="0" formatRows="0" autoFilter="0"/>
  <autoFilter ref="C81:K11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s="1" customFormat="1" ht="37.5" customHeight="1"/>
    <row r="2" spans="2:11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4" customFormat="1" ht="45" customHeight="1">
      <c r="B3" s="222"/>
      <c r="C3" s="350" t="s">
        <v>499</v>
      </c>
      <c r="D3" s="350"/>
      <c r="E3" s="350"/>
      <c r="F3" s="350"/>
      <c r="G3" s="350"/>
      <c r="H3" s="350"/>
      <c r="I3" s="350"/>
      <c r="J3" s="350"/>
      <c r="K3" s="223"/>
    </row>
    <row r="4" spans="2:11" s="1" customFormat="1" ht="25.5" customHeight="1">
      <c r="B4" s="224"/>
      <c r="C4" s="355" t="s">
        <v>500</v>
      </c>
      <c r="D4" s="355"/>
      <c r="E4" s="355"/>
      <c r="F4" s="355"/>
      <c r="G4" s="355"/>
      <c r="H4" s="355"/>
      <c r="I4" s="355"/>
      <c r="J4" s="355"/>
      <c r="K4" s="225"/>
    </row>
    <row r="5" spans="2:11" s="1" customFormat="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s="1" customFormat="1" ht="15" customHeight="1">
      <c r="B6" s="224"/>
      <c r="C6" s="354" t="s">
        <v>501</v>
      </c>
      <c r="D6" s="354"/>
      <c r="E6" s="354"/>
      <c r="F6" s="354"/>
      <c r="G6" s="354"/>
      <c r="H6" s="354"/>
      <c r="I6" s="354"/>
      <c r="J6" s="354"/>
      <c r="K6" s="225"/>
    </row>
    <row r="7" spans="2:11" s="1" customFormat="1" ht="15" customHeight="1">
      <c r="B7" s="228"/>
      <c r="C7" s="354" t="s">
        <v>502</v>
      </c>
      <c r="D7" s="354"/>
      <c r="E7" s="354"/>
      <c r="F7" s="354"/>
      <c r="G7" s="354"/>
      <c r="H7" s="354"/>
      <c r="I7" s="354"/>
      <c r="J7" s="354"/>
      <c r="K7" s="225"/>
    </row>
    <row r="8" spans="2:11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s="1" customFormat="1" ht="15" customHeight="1">
      <c r="B9" s="228"/>
      <c r="C9" s="354" t="s">
        <v>503</v>
      </c>
      <c r="D9" s="354"/>
      <c r="E9" s="354"/>
      <c r="F9" s="354"/>
      <c r="G9" s="354"/>
      <c r="H9" s="354"/>
      <c r="I9" s="354"/>
      <c r="J9" s="354"/>
      <c r="K9" s="225"/>
    </row>
    <row r="10" spans="2:11" s="1" customFormat="1" ht="15" customHeight="1">
      <c r="B10" s="228"/>
      <c r="C10" s="227"/>
      <c r="D10" s="354" t="s">
        <v>504</v>
      </c>
      <c r="E10" s="354"/>
      <c r="F10" s="354"/>
      <c r="G10" s="354"/>
      <c r="H10" s="354"/>
      <c r="I10" s="354"/>
      <c r="J10" s="354"/>
      <c r="K10" s="225"/>
    </row>
    <row r="11" spans="2:11" s="1" customFormat="1" ht="15" customHeight="1">
      <c r="B11" s="228"/>
      <c r="C11" s="229"/>
      <c r="D11" s="354" t="s">
        <v>505</v>
      </c>
      <c r="E11" s="354"/>
      <c r="F11" s="354"/>
      <c r="G11" s="354"/>
      <c r="H11" s="354"/>
      <c r="I11" s="354"/>
      <c r="J11" s="354"/>
      <c r="K11" s="225"/>
    </row>
    <row r="12" spans="2:11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pans="2:11" s="1" customFormat="1" ht="15" customHeight="1">
      <c r="B13" s="228"/>
      <c r="C13" s="229"/>
      <c r="D13" s="230" t="s">
        <v>506</v>
      </c>
      <c r="E13" s="227"/>
      <c r="F13" s="227"/>
      <c r="G13" s="227"/>
      <c r="H13" s="227"/>
      <c r="I13" s="227"/>
      <c r="J13" s="227"/>
      <c r="K13" s="225"/>
    </row>
    <row r="14" spans="2:11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pans="2:11" s="1" customFormat="1" ht="15" customHeight="1">
      <c r="B15" s="228"/>
      <c r="C15" s="229"/>
      <c r="D15" s="354" t="s">
        <v>507</v>
      </c>
      <c r="E15" s="354"/>
      <c r="F15" s="354"/>
      <c r="G15" s="354"/>
      <c r="H15" s="354"/>
      <c r="I15" s="354"/>
      <c r="J15" s="354"/>
      <c r="K15" s="225"/>
    </row>
    <row r="16" spans="2:11" s="1" customFormat="1" ht="15" customHeight="1">
      <c r="B16" s="228"/>
      <c r="C16" s="229"/>
      <c r="D16" s="354" t="s">
        <v>508</v>
      </c>
      <c r="E16" s="354"/>
      <c r="F16" s="354"/>
      <c r="G16" s="354"/>
      <c r="H16" s="354"/>
      <c r="I16" s="354"/>
      <c r="J16" s="354"/>
      <c r="K16" s="225"/>
    </row>
    <row r="17" spans="2:11" s="1" customFormat="1" ht="15" customHeight="1">
      <c r="B17" s="228"/>
      <c r="C17" s="229"/>
      <c r="D17" s="354" t="s">
        <v>509</v>
      </c>
      <c r="E17" s="354"/>
      <c r="F17" s="354"/>
      <c r="G17" s="354"/>
      <c r="H17" s="354"/>
      <c r="I17" s="354"/>
      <c r="J17" s="354"/>
      <c r="K17" s="225"/>
    </row>
    <row r="18" spans="2:11" s="1" customFormat="1" ht="15" customHeight="1">
      <c r="B18" s="228"/>
      <c r="C18" s="229"/>
      <c r="D18" s="229"/>
      <c r="E18" s="231" t="s">
        <v>78</v>
      </c>
      <c r="F18" s="354" t="s">
        <v>510</v>
      </c>
      <c r="G18" s="354"/>
      <c r="H18" s="354"/>
      <c r="I18" s="354"/>
      <c r="J18" s="354"/>
      <c r="K18" s="225"/>
    </row>
    <row r="19" spans="2:11" s="1" customFormat="1" ht="15" customHeight="1">
      <c r="B19" s="228"/>
      <c r="C19" s="229"/>
      <c r="D19" s="229"/>
      <c r="E19" s="231" t="s">
        <v>511</v>
      </c>
      <c r="F19" s="354" t="s">
        <v>512</v>
      </c>
      <c r="G19" s="354"/>
      <c r="H19" s="354"/>
      <c r="I19" s="354"/>
      <c r="J19" s="354"/>
      <c r="K19" s="225"/>
    </row>
    <row r="20" spans="2:11" s="1" customFormat="1" ht="15" customHeight="1">
      <c r="B20" s="228"/>
      <c r="C20" s="229"/>
      <c r="D20" s="229"/>
      <c r="E20" s="231" t="s">
        <v>513</v>
      </c>
      <c r="F20" s="354" t="s">
        <v>514</v>
      </c>
      <c r="G20" s="354"/>
      <c r="H20" s="354"/>
      <c r="I20" s="354"/>
      <c r="J20" s="354"/>
      <c r="K20" s="225"/>
    </row>
    <row r="21" spans="2:11" s="1" customFormat="1" ht="15" customHeight="1">
      <c r="B21" s="228"/>
      <c r="C21" s="229"/>
      <c r="D21" s="229"/>
      <c r="E21" s="231" t="s">
        <v>87</v>
      </c>
      <c r="F21" s="354" t="s">
        <v>88</v>
      </c>
      <c r="G21" s="354"/>
      <c r="H21" s="354"/>
      <c r="I21" s="354"/>
      <c r="J21" s="354"/>
      <c r="K21" s="225"/>
    </row>
    <row r="22" spans="2:11" s="1" customFormat="1" ht="15" customHeight="1">
      <c r="B22" s="228"/>
      <c r="C22" s="229"/>
      <c r="D22" s="229"/>
      <c r="E22" s="231" t="s">
        <v>515</v>
      </c>
      <c r="F22" s="354" t="s">
        <v>516</v>
      </c>
      <c r="G22" s="354"/>
      <c r="H22" s="354"/>
      <c r="I22" s="354"/>
      <c r="J22" s="354"/>
      <c r="K22" s="225"/>
    </row>
    <row r="23" spans="2:11" s="1" customFormat="1" ht="15" customHeight="1">
      <c r="B23" s="228"/>
      <c r="C23" s="229"/>
      <c r="D23" s="229"/>
      <c r="E23" s="231" t="s">
        <v>517</v>
      </c>
      <c r="F23" s="354" t="s">
        <v>518</v>
      </c>
      <c r="G23" s="354"/>
      <c r="H23" s="354"/>
      <c r="I23" s="354"/>
      <c r="J23" s="354"/>
      <c r="K23" s="225"/>
    </row>
    <row r="24" spans="2:11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pans="2:11" s="1" customFormat="1" ht="15" customHeight="1">
      <c r="B25" s="228"/>
      <c r="C25" s="354" t="s">
        <v>519</v>
      </c>
      <c r="D25" s="354"/>
      <c r="E25" s="354"/>
      <c r="F25" s="354"/>
      <c r="G25" s="354"/>
      <c r="H25" s="354"/>
      <c r="I25" s="354"/>
      <c r="J25" s="354"/>
      <c r="K25" s="225"/>
    </row>
    <row r="26" spans="2:11" s="1" customFormat="1" ht="15" customHeight="1">
      <c r="B26" s="228"/>
      <c r="C26" s="354" t="s">
        <v>520</v>
      </c>
      <c r="D26" s="354"/>
      <c r="E26" s="354"/>
      <c r="F26" s="354"/>
      <c r="G26" s="354"/>
      <c r="H26" s="354"/>
      <c r="I26" s="354"/>
      <c r="J26" s="354"/>
      <c r="K26" s="225"/>
    </row>
    <row r="27" spans="2:11" s="1" customFormat="1" ht="15" customHeight="1">
      <c r="B27" s="228"/>
      <c r="C27" s="227"/>
      <c r="D27" s="354" t="s">
        <v>521</v>
      </c>
      <c r="E27" s="354"/>
      <c r="F27" s="354"/>
      <c r="G27" s="354"/>
      <c r="H27" s="354"/>
      <c r="I27" s="354"/>
      <c r="J27" s="354"/>
      <c r="K27" s="225"/>
    </row>
    <row r="28" spans="2:11" s="1" customFormat="1" ht="15" customHeight="1">
      <c r="B28" s="228"/>
      <c r="C28" s="229"/>
      <c r="D28" s="354" t="s">
        <v>522</v>
      </c>
      <c r="E28" s="354"/>
      <c r="F28" s="354"/>
      <c r="G28" s="354"/>
      <c r="H28" s="354"/>
      <c r="I28" s="354"/>
      <c r="J28" s="354"/>
      <c r="K28" s="225"/>
    </row>
    <row r="29" spans="2:11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pans="2:11" s="1" customFormat="1" ht="15" customHeight="1">
      <c r="B30" s="228"/>
      <c r="C30" s="229"/>
      <c r="D30" s="354" t="s">
        <v>523</v>
      </c>
      <c r="E30" s="354"/>
      <c r="F30" s="354"/>
      <c r="G30" s="354"/>
      <c r="H30" s="354"/>
      <c r="I30" s="354"/>
      <c r="J30" s="354"/>
      <c r="K30" s="225"/>
    </row>
    <row r="31" spans="2:11" s="1" customFormat="1" ht="15" customHeight="1">
      <c r="B31" s="228"/>
      <c r="C31" s="229"/>
      <c r="D31" s="354" t="s">
        <v>524</v>
      </c>
      <c r="E31" s="354"/>
      <c r="F31" s="354"/>
      <c r="G31" s="354"/>
      <c r="H31" s="354"/>
      <c r="I31" s="354"/>
      <c r="J31" s="354"/>
      <c r="K31" s="225"/>
    </row>
    <row r="32" spans="2:11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pans="2:11" s="1" customFormat="1" ht="15" customHeight="1">
      <c r="B33" s="228"/>
      <c r="C33" s="229"/>
      <c r="D33" s="354" t="s">
        <v>525</v>
      </c>
      <c r="E33" s="354"/>
      <c r="F33" s="354"/>
      <c r="G33" s="354"/>
      <c r="H33" s="354"/>
      <c r="I33" s="354"/>
      <c r="J33" s="354"/>
      <c r="K33" s="225"/>
    </row>
    <row r="34" spans="2:11" s="1" customFormat="1" ht="15" customHeight="1">
      <c r="B34" s="228"/>
      <c r="C34" s="229"/>
      <c r="D34" s="354" t="s">
        <v>526</v>
      </c>
      <c r="E34" s="354"/>
      <c r="F34" s="354"/>
      <c r="G34" s="354"/>
      <c r="H34" s="354"/>
      <c r="I34" s="354"/>
      <c r="J34" s="354"/>
      <c r="K34" s="225"/>
    </row>
    <row r="35" spans="2:11" s="1" customFormat="1" ht="15" customHeight="1">
      <c r="B35" s="228"/>
      <c r="C35" s="229"/>
      <c r="D35" s="354" t="s">
        <v>527</v>
      </c>
      <c r="E35" s="354"/>
      <c r="F35" s="354"/>
      <c r="G35" s="354"/>
      <c r="H35" s="354"/>
      <c r="I35" s="354"/>
      <c r="J35" s="354"/>
      <c r="K35" s="225"/>
    </row>
    <row r="36" spans="2:11" s="1" customFormat="1" ht="15" customHeight="1">
      <c r="B36" s="228"/>
      <c r="C36" s="229"/>
      <c r="D36" s="227"/>
      <c r="E36" s="230" t="s">
        <v>104</v>
      </c>
      <c r="F36" s="227"/>
      <c r="G36" s="354" t="s">
        <v>528</v>
      </c>
      <c r="H36" s="354"/>
      <c r="I36" s="354"/>
      <c r="J36" s="354"/>
      <c r="K36" s="225"/>
    </row>
    <row r="37" spans="2:11" s="1" customFormat="1" ht="30.75" customHeight="1">
      <c r="B37" s="228"/>
      <c r="C37" s="229"/>
      <c r="D37" s="227"/>
      <c r="E37" s="230" t="s">
        <v>529</v>
      </c>
      <c r="F37" s="227"/>
      <c r="G37" s="354" t="s">
        <v>530</v>
      </c>
      <c r="H37" s="354"/>
      <c r="I37" s="354"/>
      <c r="J37" s="354"/>
      <c r="K37" s="225"/>
    </row>
    <row r="38" spans="2:11" s="1" customFormat="1" ht="15" customHeight="1">
      <c r="B38" s="228"/>
      <c r="C38" s="229"/>
      <c r="D38" s="227"/>
      <c r="E38" s="230" t="s">
        <v>52</v>
      </c>
      <c r="F38" s="227"/>
      <c r="G38" s="354" t="s">
        <v>531</v>
      </c>
      <c r="H38" s="354"/>
      <c r="I38" s="354"/>
      <c r="J38" s="354"/>
      <c r="K38" s="225"/>
    </row>
    <row r="39" spans="2:11" s="1" customFormat="1" ht="15" customHeight="1">
      <c r="B39" s="228"/>
      <c r="C39" s="229"/>
      <c r="D39" s="227"/>
      <c r="E39" s="230" t="s">
        <v>53</v>
      </c>
      <c r="F39" s="227"/>
      <c r="G39" s="354" t="s">
        <v>532</v>
      </c>
      <c r="H39" s="354"/>
      <c r="I39" s="354"/>
      <c r="J39" s="354"/>
      <c r="K39" s="225"/>
    </row>
    <row r="40" spans="2:11" s="1" customFormat="1" ht="15" customHeight="1">
      <c r="B40" s="228"/>
      <c r="C40" s="229"/>
      <c r="D40" s="227"/>
      <c r="E40" s="230" t="s">
        <v>105</v>
      </c>
      <c r="F40" s="227"/>
      <c r="G40" s="354" t="s">
        <v>533</v>
      </c>
      <c r="H40" s="354"/>
      <c r="I40" s="354"/>
      <c r="J40" s="354"/>
      <c r="K40" s="225"/>
    </row>
    <row r="41" spans="2:11" s="1" customFormat="1" ht="15" customHeight="1">
      <c r="B41" s="228"/>
      <c r="C41" s="229"/>
      <c r="D41" s="227"/>
      <c r="E41" s="230" t="s">
        <v>106</v>
      </c>
      <c r="F41" s="227"/>
      <c r="G41" s="354" t="s">
        <v>534</v>
      </c>
      <c r="H41" s="354"/>
      <c r="I41" s="354"/>
      <c r="J41" s="354"/>
      <c r="K41" s="225"/>
    </row>
    <row r="42" spans="2:11" s="1" customFormat="1" ht="15" customHeight="1">
      <c r="B42" s="228"/>
      <c r="C42" s="229"/>
      <c r="D42" s="227"/>
      <c r="E42" s="230" t="s">
        <v>535</v>
      </c>
      <c r="F42" s="227"/>
      <c r="G42" s="354" t="s">
        <v>536</v>
      </c>
      <c r="H42" s="354"/>
      <c r="I42" s="354"/>
      <c r="J42" s="354"/>
      <c r="K42" s="225"/>
    </row>
    <row r="43" spans="2:11" s="1" customFormat="1" ht="15" customHeight="1">
      <c r="B43" s="228"/>
      <c r="C43" s="229"/>
      <c r="D43" s="227"/>
      <c r="E43" s="230"/>
      <c r="F43" s="227"/>
      <c r="G43" s="354" t="s">
        <v>537</v>
      </c>
      <c r="H43" s="354"/>
      <c r="I43" s="354"/>
      <c r="J43" s="354"/>
      <c r="K43" s="225"/>
    </row>
    <row r="44" spans="2:11" s="1" customFormat="1" ht="15" customHeight="1">
      <c r="B44" s="228"/>
      <c r="C44" s="229"/>
      <c r="D44" s="227"/>
      <c r="E44" s="230" t="s">
        <v>538</v>
      </c>
      <c r="F44" s="227"/>
      <c r="G44" s="354" t="s">
        <v>539</v>
      </c>
      <c r="H44" s="354"/>
      <c r="I44" s="354"/>
      <c r="J44" s="354"/>
      <c r="K44" s="225"/>
    </row>
    <row r="45" spans="2:11" s="1" customFormat="1" ht="15" customHeight="1">
      <c r="B45" s="228"/>
      <c r="C45" s="229"/>
      <c r="D45" s="227"/>
      <c r="E45" s="230" t="s">
        <v>108</v>
      </c>
      <c r="F45" s="227"/>
      <c r="G45" s="354" t="s">
        <v>540</v>
      </c>
      <c r="H45" s="354"/>
      <c r="I45" s="354"/>
      <c r="J45" s="354"/>
      <c r="K45" s="225"/>
    </row>
    <row r="46" spans="2:11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pans="2:11" s="1" customFormat="1" ht="15" customHeight="1">
      <c r="B47" s="228"/>
      <c r="C47" s="229"/>
      <c r="D47" s="354" t="s">
        <v>541</v>
      </c>
      <c r="E47" s="354"/>
      <c r="F47" s="354"/>
      <c r="G47" s="354"/>
      <c r="H47" s="354"/>
      <c r="I47" s="354"/>
      <c r="J47" s="354"/>
      <c r="K47" s="225"/>
    </row>
    <row r="48" spans="2:11" s="1" customFormat="1" ht="15" customHeight="1">
      <c r="B48" s="228"/>
      <c r="C48" s="229"/>
      <c r="D48" s="229"/>
      <c r="E48" s="354" t="s">
        <v>542</v>
      </c>
      <c r="F48" s="354"/>
      <c r="G48" s="354"/>
      <c r="H48" s="354"/>
      <c r="I48" s="354"/>
      <c r="J48" s="354"/>
      <c r="K48" s="225"/>
    </row>
    <row r="49" spans="2:11" s="1" customFormat="1" ht="15" customHeight="1">
      <c r="B49" s="228"/>
      <c r="C49" s="229"/>
      <c r="D49" s="229"/>
      <c r="E49" s="354" t="s">
        <v>543</v>
      </c>
      <c r="F49" s="354"/>
      <c r="G49" s="354"/>
      <c r="H49" s="354"/>
      <c r="I49" s="354"/>
      <c r="J49" s="354"/>
      <c r="K49" s="225"/>
    </row>
    <row r="50" spans="2:11" s="1" customFormat="1" ht="15" customHeight="1">
      <c r="B50" s="228"/>
      <c r="C50" s="229"/>
      <c r="D50" s="229"/>
      <c r="E50" s="354" t="s">
        <v>544</v>
      </c>
      <c r="F50" s="354"/>
      <c r="G50" s="354"/>
      <c r="H50" s="354"/>
      <c r="I50" s="354"/>
      <c r="J50" s="354"/>
      <c r="K50" s="225"/>
    </row>
    <row r="51" spans="2:11" s="1" customFormat="1" ht="15" customHeight="1">
      <c r="B51" s="228"/>
      <c r="C51" s="229"/>
      <c r="D51" s="354" t="s">
        <v>545</v>
      </c>
      <c r="E51" s="354"/>
      <c r="F51" s="354"/>
      <c r="G51" s="354"/>
      <c r="H51" s="354"/>
      <c r="I51" s="354"/>
      <c r="J51" s="354"/>
      <c r="K51" s="225"/>
    </row>
    <row r="52" spans="2:11" s="1" customFormat="1" ht="25.5" customHeight="1">
      <c r="B52" s="224"/>
      <c r="C52" s="355" t="s">
        <v>546</v>
      </c>
      <c r="D52" s="355"/>
      <c r="E52" s="355"/>
      <c r="F52" s="355"/>
      <c r="G52" s="355"/>
      <c r="H52" s="355"/>
      <c r="I52" s="355"/>
      <c r="J52" s="355"/>
      <c r="K52" s="225"/>
    </row>
    <row r="53" spans="2:11" s="1" customFormat="1" ht="5.25" customHeight="1">
      <c r="B53" s="224"/>
      <c r="C53" s="226"/>
      <c r="D53" s="226"/>
      <c r="E53" s="226"/>
      <c r="F53" s="226"/>
      <c r="G53" s="226"/>
      <c r="H53" s="226"/>
      <c r="I53" s="226"/>
      <c r="J53" s="226"/>
      <c r="K53" s="225"/>
    </row>
    <row r="54" spans="2:11" s="1" customFormat="1" ht="15" customHeight="1">
      <c r="B54" s="224"/>
      <c r="C54" s="354" t="s">
        <v>547</v>
      </c>
      <c r="D54" s="354"/>
      <c r="E54" s="354"/>
      <c r="F54" s="354"/>
      <c r="G54" s="354"/>
      <c r="H54" s="354"/>
      <c r="I54" s="354"/>
      <c r="J54" s="354"/>
      <c r="K54" s="225"/>
    </row>
    <row r="55" spans="2:11" s="1" customFormat="1" ht="15" customHeight="1">
      <c r="B55" s="224"/>
      <c r="C55" s="354" t="s">
        <v>548</v>
      </c>
      <c r="D55" s="354"/>
      <c r="E55" s="354"/>
      <c r="F55" s="354"/>
      <c r="G55" s="354"/>
      <c r="H55" s="354"/>
      <c r="I55" s="354"/>
      <c r="J55" s="354"/>
      <c r="K55" s="225"/>
    </row>
    <row r="56" spans="2:11" s="1" customFormat="1" ht="12.75" customHeight="1">
      <c r="B56" s="224"/>
      <c r="C56" s="227"/>
      <c r="D56" s="227"/>
      <c r="E56" s="227"/>
      <c r="F56" s="227"/>
      <c r="G56" s="227"/>
      <c r="H56" s="227"/>
      <c r="I56" s="227"/>
      <c r="J56" s="227"/>
      <c r="K56" s="225"/>
    </row>
    <row r="57" spans="2:11" s="1" customFormat="1" ht="15" customHeight="1">
      <c r="B57" s="224"/>
      <c r="C57" s="354" t="s">
        <v>549</v>
      </c>
      <c r="D57" s="354"/>
      <c r="E57" s="354"/>
      <c r="F57" s="354"/>
      <c r="G57" s="354"/>
      <c r="H57" s="354"/>
      <c r="I57" s="354"/>
      <c r="J57" s="354"/>
      <c r="K57" s="225"/>
    </row>
    <row r="58" spans="2:11" s="1" customFormat="1" ht="15" customHeight="1">
      <c r="B58" s="224"/>
      <c r="C58" s="229"/>
      <c r="D58" s="354" t="s">
        <v>550</v>
      </c>
      <c r="E58" s="354"/>
      <c r="F58" s="354"/>
      <c r="G58" s="354"/>
      <c r="H58" s="354"/>
      <c r="I58" s="354"/>
      <c r="J58" s="354"/>
      <c r="K58" s="225"/>
    </row>
    <row r="59" spans="2:11" s="1" customFormat="1" ht="15" customHeight="1">
      <c r="B59" s="224"/>
      <c r="C59" s="229"/>
      <c r="D59" s="354" t="s">
        <v>551</v>
      </c>
      <c r="E59" s="354"/>
      <c r="F59" s="354"/>
      <c r="G59" s="354"/>
      <c r="H59" s="354"/>
      <c r="I59" s="354"/>
      <c r="J59" s="354"/>
      <c r="K59" s="225"/>
    </row>
    <row r="60" spans="2:11" s="1" customFormat="1" ht="15" customHeight="1">
      <c r="B60" s="224"/>
      <c r="C60" s="229"/>
      <c r="D60" s="354" t="s">
        <v>552</v>
      </c>
      <c r="E60" s="354"/>
      <c r="F60" s="354"/>
      <c r="G60" s="354"/>
      <c r="H60" s="354"/>
      <c r="I60" s="354"/>
      <c r="J60" s="354"/>
      <c r="K60" s="225"/>
    </row>
    <row r="61" spans="2:11" s="1" customFormat="1" ht="15" customHeight="1">
      <c r="B61" s="224"/>
      <c r="C61" s="229"/>
      <c r="D61" s="354" t="s">
        <v>553</v>
      </c>
      <c r="E61" s="354"/>
      <c r="F61" s="354"/>
      <c r="G61" s="354"/>
      <c r="H61" s="354"/>
      <c r="I61" s="354"/>
      <c r="J61" s="354"/>
      <c r="K61" s="225"/>
    </row>
    <row r="62" spans="2:11" s="1" customFormat="1" ht="15" customHeight="1">
      <c r="B62" s="224"/>
      <c r="C62" s="229"/>
      <c r="D62" s="356" t="s">
        <v>554</v>
      </c>
      <c r="E62" s="356"/>
      <c r="F62" s="356"/>
      <c r="G62" s="356"/>
      <c r="H62" s="356"/>
      <c r="I62" s="356"/>
      <c r="J62" s="356"/>
      <c r="K62" s="225"/>
    </row>
    <row r="63" spans="2:11" s="1" customFormat="1" ht="15" customHeight="1">
      <c r="B63" s="224"/>
      <c r="C63" s="229"/>
      <c r="D63" s="354" t="s">
        <v>555</v>
      </c>
      <c r="E63" s="354"/>
      <c r="F63" s="354"/>
      <c r="G63" s="354"/>
      <c r="H63" s="354"/>
      <c r="I63" s="354"/>
      <c r="J63" s="354"/>
      <c r="K63" s="225"/>
    </row>
    <row r="64" spans="2:11" s="1" customFormat="1" ht="12.75" customHeight="1">
      <c r="B64" s="224"/>
      <c r="C64" s="229"/>
      <c r="D64" s="229"/>
      <c r="E64" s="232"/>
      <c r="F64" s="229"/>
      <c r="G64" s="229"/>
      <c r="H64" s="229"/>
      <c r="I64" s="229"/>
      <c r="J64" s="229"/>
      <c r="K64" s="225"/>
    </row>
    <row r="65" spans="2:11" s="1" customFormat="1" ht="15" customHeight="1">
      <c r="B65" s="224"/>
      <c r="C65" s="229"/>
      <c r="D65" s="354" t="s">
        <v>556</v>
      </c>
      <c r="E65" s="354"/>
      <c r="F65" s="354"/>
      <c r="G65" s="354"/>
      <c r="H65" s="354"/>
      <c r="I65" s="354"/>
      <c r="J65" s="354"/>
      <c r="K65" s="225"/>
    </row>
    <row r="66" spans="2:11" s="1" customFormat="1" ht="15" customHeight="1">
      <c r="B66" s="224"/>
      <c r="C66" s="229"/>
      <c r="D66" s="356" t="s">
        <v>557</v>
      </c>
      <c r="E66" s="356"/>
      <c r="F66" s="356"/>
      <c r="G66" s="356"/>
      <c r="H66" s="356"/>
      <c r="I66" s="356"/>
      <c r="J66" s="356"/>
      <c r="K66" s="225"/>
    </row>
    <row r="67" spans="2:11" s="1" customFormat="1" ht="15" customHeight="1">
      <c r="B67" s="224"/>
      <c r="C67" s="229"/>
      <c r="D67" s="354" t="s">
        <v>558</v>
      </c>
      <c r="E67" s="354"/>
      <c r="F67" s="354"/>
      <c r="G67" s="354"/>
      <c r="H67" s="354"/>
      <c r="I67" s="354"/>
      <c r="J67" s="354"/>
      <c r="K67" s="225"/>
    </row>
    <row r="68" spans="2:11" s="1" customFormat="1" ht="15" customHeight="1">
      <c r="B68" s="224"/>
      <c r="C68" s="229"/>
      <c r="D68" s="354" t="s">
        <v>559</v>
      </c>
      <c r="E68" s="354"/>
      <c r="F68" s="354"/>
      <c r="G68" s="354"/>
      <c r="H68" s="354"/>
      <c r="I68" s="354"/>
      <c r="J68" s="354"/>
      <c r="K68" s="225"/>
    </row>
    <row r="69" spans="2:11" s="1" customFormat="1" ht="15" customHeight="1">
      <c r="B69" s="224"/>
      <c r="C69" s="229"/>
      <c r="D69" s="354" t="s">
        <v>560</v>
      </c>
      <c r="E69" s="354"/>
      <c r="F69" s="354"/>
      <c r="G69" s="354"/>
      <c r="H69" s="354"/>
      <c r="I69" s="354"/>
      <c r="J69" s="354"/>
      <c r="K69" s="225"/>
    </row>
    <row r="70" spans="2:11" s="1" customFormat="1" ht="15" customHeight="1">
      <c r="B70" s="224"/>
      <c r="C70" s="229"/>
      <c r="D70" s="354" t="s">
        <v>561</v>
      </c>
      <c r="E70" s="354"/>
      <c r="F70" s="354"/>
      <c r="G70" s="354"/>
      <c r="H70" s="354"/>
      <c r="I70" s="354"/>
      <c r="J70" s="354"/>
      <c r="K70" s="225"/>
    </row>
    <row r="71" spans="2:1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pans="2:11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pans="2:11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2:11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pans="2:11" s="1" customFormat="1" ht="45" customHeight="1">
      <c r="B75" s="241"/>
      <c r="C75" s="349" t="s">
        <v>562</v>
      </c>
      <c r="D75" s="349"/>
      <c r="E75" s="349"/>
      <c r="F75" s="349"/>
      <c r="G75" s="349"/>
      <c r="H75" s="349"/>
      <c r="I75" s="349"/>
      <c r="J75" s="349"/>
      <c r="K75" s="242"/>
    </row>
    <row r="76" spans="2:11" s="1" customFormat="1" ht="17.25" customHeight="1">
      <c r="B76" s="241"/>
      <c r="C76" s="243" t="s">
        <v>563</v>
      </c>
      <c r="D76" s="243"/>
      <c r="E76" s="243"/>
      <c r="F76" s="243" t="s">
        <v>564</v>
      </c>
      <c r="G76" s="244"/>
      <c r="H76" s="243" t="s">
        <v>53</v>
      </c>
      <c r="I76" s="243" t="s">
        <v>56</v>
      </c>
      <c r="J76" s="243" t="s">
        <v>565</v>
      </c>
      <c r="K76" s="242"/>
    </row>
    <row r="77" spans="2:11" s="1" customFormat="1" ht="17.25" customHeight="1">
      <c r="B77" s="241"/>
      <c r="C77" s="245" t="s">
        <v>566</v>
      </c>
      <c r="D77" s="245"/>
      <c r="E77" s="245"/>
      <c r="F77" s="246" t="s">
        <v>567</v>
      </c>
      <c r="G77" s="247"/>
      <c r="H77" s="245"/>
      <c r="I77" s="245"/>
      <c r="J77" s="245" t="s">
        <v>568</v>
      </c>
      <c r="K77" s="242"/>
    </row>
    <row r="78" spans="2:11" s="1" customFormat="1" ht="5.25" customHeight="1">
      <c r="B78" s="241"/>
      <c r="C78" s="248"/>
      <c r="D78" s="248"/>
      <c r="E78" s="248"/>
      <c r="F78" s="248"/>
      <c r="G78" s="249"/>
      <c r="H78" s="248"/>
      <c r="I78" s="248"/>
      <c r="J78" s="248"/>
      <c r="K78" s="242"/>
    </row>
    <row r="79" spans="2:11" s="1" customFormat="1" ht="15" customHeight="1">
      <c r="B79" s="241"/>
      <c r="C79" s="230" t="s">
        <v>52</v>
      </c>
      <c r="D79" s="250"/>
      <c r="E79" s="250"/>
      <c r="F79" s="251" t="s">
        <v>569</v>
      </c>
      <c r="G79" s="252"/>
      <c r="H79" s="230" t="s">
        <v>570</v>
      </c>
      <c r="I79" s="230" t="s">
        <v>571</v>
      </c>
      <c r="J79" s="230">
        <v>20</v>
      </c>
      <c r="K79" s="242"/>
    </row>
    <row r="80" spans="2:11" s="1" customFormat="1" ht="15" customHeight="1">
      <c r="B80" s="241"/>
      <c r="C80" s="230" t="s">
        <v>572</v>
      </c>
      <c r="D80" s="230"/>
      <c r="E80" s="230"/>
      <c r="F80" s="251" t="s">
        <v>569</v>
      </c>
      <c r="G80" s="252"/>
      <c r="H80" s="230" t="s">
        <v>573</v>
      </c>
      <c r="I80" s="230" t="s">
        <v>571</v>
      </c>
      <c r="J80" s="230">
        <v>120</v>
      </c>
      <c r="K80" s="242"/>
    </row>
    <row r="81" spans="2:11" s="1" customFormat="1" ht="15" customHeight="1">
      <c r="B81" s="253"/>
      <c r="C81" s="230" t="s">
        <v>574</v>
      </c>
      <c r="D81" s="230"/>
      <c r="E81" s="230"/>
      <c r="F81" s="251" t="s">
        <v>575</v>
      </c>
      <c r="G81" s="252"/>
      <c r="H81" s="230" t="s">
        <v>576</v>
      </c>
      <c r="I81" s="230" t="s">
        <v>571</v>
      </c>
      <c r="J81" s="230">
        <v>50</v>
      </c>
      <c r="K81" s="242"/>
    </row>
    <row r="82" spans="2:11" s="1" customFormat="1" ht="15" customHeight="1">
      <c r="B82" s="253"/>
      <c r="C82" s="230" t="s">
        <v>577</v>
      </c>
      <c r="D82" s="230"/>
      <c r="E82" s="230"/>
      <c r="F82" s="251" t="s">
        <v>569</v>
      </c>
      <c r="G82" s="252"/>
      <c r="H82" s="230" t="s">
        <v>578</v>
      </c>
      <c r="I82" s="230" t="s">
        <v>579</v>
      </c>
      <c r="J82" s="230"/>
      <c r="K82" s="242"/>
    </row>
    <row r="83" spans="2:11" s="1" customFormat="1" ht="15" customHeight="1">
      <c r="B83" s="253"/>
      <c r="C83" s="254" t="s">
        <v>580</v>
      </c>
      <c r="D83" s="254"/>
      <c r="E83" s="254"/>
      <c r="F83" s="255" t="s">
        <v>575</v>
      </c>
      <c r="G83" s="254"/>
      <c r="H83" s="254" t="s">
        <v>581</v>
      </c>
      <c r="I83" s="254" t="s">
        <v>571</v>
      </c>
      <c r="J83" s="254">
        <v>15</v>
      </c>
      <c r="K83" s="242"/>
    </row>
    <row r="84" spans="2:11" s="1" customFormat="1" ht="15" customHeight="1">
      <c r="B84" s="253"/>
      <c r="C84" s="254" t="s">
        <v>582</v>
      </c>
      <c r="D84" s="254"/>
      <c r="E84" s="254"/>
      <c r="F84" s="255" t="s">
        <v>575</v>
      </c>
      <c r="G84" s="254"/>
      <c r="H84" s="254" t="s">
        <v>583</v>
      </c>
      <c r="I84" s="254" t="s">
        <v>571</v>
      </c>
      <c r="J84" s="254">
        <v>15</v>
      </c>
      <c r="K84" s="242"/>
    </row>
    <row r="85" spans="2:11" s="1" customFormat="1" ht="15" customHeight="1">
      <c r="B85" s="253"/>
      <c r="C85" s="254" t="s">
        <v>584</v>
      </c>
      <c r="D85" s="254"/>
      <c r="E85" s="254"/>
      <c r="F85" s="255" t="s">
        <v>575</v>
      </c>
      <c r="G85" s="254"/>
      <c r="H85" s="254" t="s">
        <v>585</v>
      </c>
      <c r="I85" s="254" t="s">
        <v>571</v>
      </c>
      <c r="J85" s="254">
        <v>20</v>
      </c>
      <c r="K85" s="242"/>
    </row>
    <row r="86" spans="2:11" s="1" customFormat="1" ht="15" customHeight="1">
      <c r="B86" s="253"/>
      <c r="C86" s="254" t="s">
        <v>586</v>
      </c>
      <c r="D86" s="254"/>
      <c r="E86" s="254"/>
      <c r="F86" s="255" t="s">
        <v>575</v>
      </c>
      <c r="G86" s="254"/>
      <c r="H86" s="254" t="s">
        <v>587</v>
      </c>
      <c r="I86" s="254" t="s">
        <v>571</v>
      </c>
      <c r="J86" s="254">
        <v>20</v>
      </c>
      <c r="K86" s="242"/>
    </row>
    <row r="87" spans="2:11" s="1" customFormat="1" ht="15" customHeight="1">
      <c r="B87" s="253"/>
      <c r="C87" s="230" t="s">
        <v>588</v>
      </c>
      <c r="D87" s="230"/>
      <c r="E87" s="230"/>
      <c r="F87" s="251" t="s">
        <v>575</v>
      </c>
      <c r="G87" s="252"/>
      <c r="H87" s="230" t="s">
        <v>589</v>
      </c>
      <c r="I87" s="230" t="s">
        <v>571</v>
      </c>
      <c r="J87" s="230">
        <v>50</v>
      </c>
      <c r="K87" s="242"/>
    </row>
    <row r="88" spans="2:11" s="1" customFormat="1" ht="15" customHeight="1">
      <c r="B88" s="253"/>
      <c r="C88" s="230" t="s">
        <v>590</v>
      </c>
      <c r="D88" s="230"/>
      <c r="E88" s="230"/>
      <c r="F88" s="251" t="s">
        <v>575</v>
      </c>
      <c r="G88" s="252"/>
      <c r="H88" s="230" t="s">
        <v>591</v>
      </c>
      <c r="I88" s="230" t="s">
        <v>571</v>
      </c>
      <c r="J88" s="230">
        <v>20</v>
      </c>
      <c r="K88" s="242"/>
    </row>
    <row r="89" spans="2:11" s="1" customFormat="1" ht="15" customHeight="1">
      <c r="B89" s="253"/>
      <c r="C89" s="230" t="s">
        <v>592</v>
      </c>
      <c r="D89" s="230"/>
      <c r="E89" s="230"/>
      <c r="F89" s="251" t="s">
        <v>575</v>
      </c>
      <c r="G89" s="252"/>
      <c r="H89" s="230" t="s">
        <v>593</v>
      </c>
      <c r="I89" s="230" t="s">
        <v>571</v>
      </c>
      <c r="J89" s="230">
        <v>20</v>
      </c>
      <c r="K89" s="242"/>
    </row>
    <row r="90" spans="2:11" s="1" customFormat="1" ht="15" customHeight="1">
      <c r="B90" s="253"/>
      <c r="C90" s="230" t="s">
        <v>594</v>
      </c>
      <c r="D90" s="230"/>
      <c r="E90" s="230"/>
      <c r="F90" s="251" t="s">
        <v>575</v>
      </c>
      <c r="G90" s="252"/>
      <c r="H90" s="230" t="s">
        <v>595</v>
      </c>
      <c r="I90" s="230" t="s">
        <v>571</v>
      </c>
      <c r="J90" s="230">
        <v>50</v>
      </c>
      <c r="K90" s="242"/>
    </row>
    <row r="91" spans="2:11" s="1" customFormat="1" ht="15" customHeight="1">
      <c r="B91" s="253"/>
      <c r="C91" s="230" t="s">
        <v>596</v>
      </c>
      <c r="D91" s="230"/>
      <c r="E91" s="230"/>
      <c r="F91" s="251" t="s">
        <v>575</v>
      </c>
      <c r="G91" s="252"/>
      <c r="H91" s="230" t="s">
        <v>596</v>
      </c>
      <c r="I91" s="230" t="s">
        <v>571</v>
      </c>
      <c r="J91" s="230">
        <v>50</v>
      </c>
      <c r="K91" s="242"/>
    </row>
    <row r="92" spans="2:11" s="1" customFormat="1" ht="15" customHeight="1">
      <c r="B92" s="253"/>
      <c r="C92" s="230" t="s">
        <v>597</v>
      </c>
      <c r="D92" s="230"/>
      <c r="E92" s="230"/>
      <c r="F92" s="251" t="s">
        <v>575</v>
      </c>
      <c r="G92" s="252"/>
      <c r="H92" s="230" t="s">
        <v>598</v>
      </c>
      <c r="I92" s="230" t="s">
        <v>571</v>
      </c>
      <c r="J92" s="230">
        <v>255</v>
      </c>
      <c r="K92" s="242"/>
    </row>
    <row r="93" spans="2:11" s="1" customFormat="1" ht="15" customHeight="1">
      <c r="B93" s="253"/>
      <c r="C93" s="230" t="s">
        <v>599</v>
      </c>
      <c r="D93" s="230"/>
      <c r="E93" s="230"/>
      <c r="F93" s="251" t="s">
        <v>569</v>
      </c>
      <c r="G93" s="252"/>
      <c r="H93" s="230" t="s">
        <v>600</v>
      </c>
      <c r="I93" s="230" t="s">
        <v>601</v>
      </c>
      <c r="J93" s="230"/>
      <c r="K93" s="242"/>
    </row>
    <row r="94" spans="2:11" s="1" customFormat="1" ht="15" customHeight="1">
      <c r="B94" s="253"/>
      <c r="C94" s="230" t="s">
        <v>602</v>
      </c>
      <c r="D94" s="230"/>
      <c r="E94" s="230"/>
      <c r="F94" s="251" t="s">
        <v>569</v>
      </c>
      <c r="G94" s="252"/>
      <c r="H94" s="230" t="s">
        <v>603</v>
      </c>
      <c r="I94" s="230" t="s">
        <v>604</v>
      </c>
      <c r="J94" s="230"/>
      <c r="K94" s="242"/>
    </row>
    <row r="95" spans="2:11" s="1" customFormat="1" ht="15" customHeight="1">
      <c r="B95" s="253"/>
      <c r="C95" s="230" t="s">
        <v>605</v>
      </c>
      <c r="D95" s="230"/>
      <c r="E95" s="230"/>
      <c r="F95" s="251" t="s">
        <v>569</v>
      </c>
      <c r="G95" s="252"/>
      <c r="H95" s="230" t="s">
        <v>605</v>
      </c>
      <c r="I95" s="230" t="s">
        <v>604</v>
      </c>
      <c r="J95" s="230"/>
      <c r="K95" s="242"/>
    </row>
    <row r="96" spans="2:11" s="1" customFormat="1" ht="15" customHeight="1">
      <c r="B96" s="253"/>
      <c r="C96" s="230" t="s">
        <v>37</v>
      </c>
      <c r="D96" s="230"/>
      <c r="E96" s="230"/>
      <c r="F96" s="251" t="s">
        <v>569</v>
      </c>
      <c r="G96" s="252"/>
      <c r="H96" s="230" t="s">
        <v>606</v>
      </c>
      <c r="I96" s="230" t="s">
        <v>604</v>
      </c>
      <c r="J96" s="230"/>
      <c r="K96" s="242"/>
    </row>
    <row r="97" spans="2:11" s="1" customFormat="1" ht="15" customHeight="1">
      <c r="B97" s="253"/>
      <c r="C97" s="230" t="s">
        <v>47</v>
      </c>
      <c r="D97" s="230"/>
      <c r="E97" s="230"/>
      <c r="F97" s="251" t="s">
        <v>569</v>
      </c>
      <c r="G97" s="252"/>
      <c r="H97" s="230" t="s">
        <v>607</v>
      </c>
      <c r="I97" s="230" t="s">
        <v>604</v>
      </c>
      <c r="J97" s="230"/>
      <c r="K97" s="242"/>
    </row>
    <row r="98" spans="2:11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pans="2:11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pans="2:11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pans="2:1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pans="2:11" s="1" customFormat="1" ht="45" customHeight="1">
      <c r="B102" s="241"/>
      <c r="C102" s="349" t="s">
        <v>608</v>
      </c>
      <c r="D102" s="349"/>
      <c r="E102" s="349"/>
      <c r="F102" s="349"/>
      <c r="G102" s="349"/>
      <c r="H102" s="349"/>
      <c r="I102" s="349"/>
      <c r="J102" s="349"/>
      <c r="K102" s="242"/>
    </row>
    <row r="103" spans="2:11" s="1" customFormat="1" ht="17.25" customHeight="1">
      <c r="B103" s="241"/>
      <c r="C103" s="243" t="s">
        <v>563</v>
      </c>
      <c r="D103" s="243"/>
      <c r="E103" s="243"/>
      <c r="F103" s="243" t="s">
        <v>564</v>
      </c>
      <c r="G103" s="244"/>
      <c r="H103" s="243" t="s">
        <v>53</v>
      </c>
      <c r="I103" s="243" t="s">
        <v>56</v>
      </c>
      <c r="J103" s="243" t="s">
        <v>565</v>
      </c>
      <c r="K103" s="242"/>
    </row>
    <row r="104" spans="2:11" s="1" customFormat="1" ht="17.25" customHeight="1">
      <c r="B104" s="241"/>
      <c r="C104" s="245" t="s">
        <v>566</v>
      </c>
      <c r="D104" s="245"/>
      <c r="E104" s="245"/>
      <c r="F104" s="246" t="s">
        <v>567</v>
      </c>
      <c r="G104" s="247"/>
      <c r="H104" s="245"/>
      <c r="I104" s="245"/>
      <c r="J104" s="245" t="s">
        <v>568</v>
      </c>
      <c r="K104" s="242"/>
    </row>
    <row r="105" spans="2:11" s="1" customFormat="1" ht="5.25" customHeight="1">
      <c r="B105" s="241"/>
      <c r="C105" s="243"/>
      <c r="D105" s="243"/>
      <c r="E105" s="243"/>
      <c r="F105" s="243"/>
      <c r="G105" s="261"/>
      <c r="H105" s="243"/>
      <c r="I105" s="243"/>
      <c r="J105" s="243"/>
      <c r="K105" s="242"/>
    </row>
    <row r="106" spans="2:11" s="1" customFormat="1" ht="15" customHeight="1">
      <c r="B106" s="241"/>
      <c r="C106" s="230" t="s">
        <v>52</v>
      </c>
      <c r="D106" s="250"/>
      <c r="E106" s="250"/>
      <c r="F106" s="251" t="s">
        <v>569</v>
      </c>
      <c r="G106" s="230"/>
      <c r="H106" s="230" t="s">
        <v>609</v>
      </c>
      <c r="I106" s="230" t="s">
        <v>571</v>
      </c>
      <c r="J106" s="230">
        <v>20</v>
      </c>
      <c r="K106" s="242"/>
    </row>
    <row r="107" spans="2:11" s="1" customFormat="1" ht="15" customHeight="1">
      <c r="B107" s="241"/>
      <c r="C107" s="230" t="s">
        <v>572</v>
      </c>
      <c r="D107" s="230"/>
      <c r="E107" s="230"/>
      <c r="F107" s="251" t="s">
        <v>569</v>
      </c>
      <c r="G107" s="230"/>
      <c r="H107" s="230" t="s">
        <v>609</v>
      </c>
      <c r="I107" s="230" t="s">
        <v>571</v>
      </c>
      <c r="J107" s="230">
        <v>120</v>
      </c>
      <c r="K107" s="242"/>
    </row>
    <row r="108" spans="2:11" s="1" customFormat="1" ht="15" customHeight="1">
      <c r="B108" s="253"/>
      <c r="C108" s="230" t="s">
        <v>574</v>
      </c>
      <c r="D108" s="230"/>
      <c r="E108" s="230"/>
      <c r="F108" s="251" t="s">
        <v>575</v>
      </c>
      <c r="G108" s="230"/>
      <c r="H108" s="230" t="s">
        <v>609</v>
      </c>
      <c r="I108" s="230" t="s">
        <v>571</v>
      </c>
      <c r="J108" s="230">
        <v>50</v>
      </c>
      <c r="K108" s="242"/>
    </row>
    <row r="109" spans="2:11" s="1" customFormat="1" ht="15" customHeight="1">
      <c r="B109" s="253"/>
      <c r="C109" s="230" t="s">
        <v>577</v>
      </c>
      <c r="D109" s="230"/>
      <c r="E109" s="230"/>
      <c r="F109" s="251" t="s">
        <v>569</v>
      </c>
      <c r="G109" s="230"/>
      <c r="H109" s="230" t="s">
        <v>609</v>
      </c>
      <c r="I109" s="230" t="s">
        <v>579</v>
      </c>
      <c r="J109" s="230"/>
      <c r="K109" s="242"/>
    </row>
    <row r="110" spans="2:11" s="1" customFormat="1" ht="15" customHeight="1">
      <c r="B110" s="253"/>
      <c r="C110" s="230" t="s">
        <v>588</v>
      </c>
      <c r="D110" s="230"/>
      <c r="E110" s="230"/>
      <c r="F110" s="251" t="s">
        <v>575</v>
      </c>
      <c r="G110" s="230"/>
      <c r="H110" s="230" t="s">
        <v>609</v>
      </c>
      <c r="I110" s="230" t="s">
        <v>571</v>
      </c>
      <c r="J110" s="230">
        <v>50</v>
      </c>
      <c r="K110" s="242"/>
    </row>
    <row r="111" spans="2:11" s="1" customFormat="1" ht="15" customHeight="1">
      <c r="B111" s="253"/>
      <c r="C111" s="230" t="s">
        <v>596</v>
      </c>
      <c r="D111" s="230"/>
      <c r="E111" s="230"/>
      <c r="F111" s="251" t="s">
        <v>575</v>
      </c>
      <c r="G111" s="230"/>
      <c r="H111" s="230" t="s">
        <v>609</v>
      </c>
      <c r="I111" s="230" t="s">
        <v>571</v>
      </c>
      <c r="J111" s="230">
        <v>50</v>
      </c>
      <c r="K111" s="242"/>
    </row>
    <row r="112" spans="2:11" s="1" customFormat="1" ht="15" customHeight="1">
      <c r="B112" s="253"/>
      <c r="C112" s="230" t="s">
        <v>594</v>
      </c>
      <c r="D112" s="230"/>
      <c r="E112" s="230"/>
      <c r="F112" s="251" t="s">
        <v>575</v>
      </c>
      <c r="G112" s="230"/>
      <c r="H112" s="230" t="s">
        <v>609</v>
      </c>
      <c r="I112" s="230" t="s">
        <v>571</v>
      </c>
      <c r="J112" s="230">
        <v>50</v>
      </c>
      <c r="K112" s="242"/>
    </row>
    <row r="113" spans="2:11" s="1" customFormat="1" ht="15" customHeight="1">
      <c r="B113" s="253"/>
      <c r="C113" s="230" t="s">
        <v>52</v>
      </c>
      <c r="D113" s="230"/>
      <c r="E113" s="230"/>
      <c r="F113" s="251" t="s">
        <v>569</v>
      </c>
      <c r="G113" s="230"/>
      <c r="H113" s="230" t="s">
        <v>610</v>
      </c>
      <c r="I113" s="230" t="s">
        <v>571</v>
      </c>
      <c r="J113" s="230">
        <v>20</v>
      </c>
      <c r="K113" s="242"/>
    </row>
    <row r="114" spans="2:11" s="1" customFormat="1" ht="15" customHeight="1">
      <c r="B114" s="253"/>
      <c r="C114" s="230" t="s">
        <v>611</v>
      </c>
      <c r="D114" s="230"/>
      <c r="E114" s="230"/>
      <c r="F114" s="251" t="s">
        <v>569</v>
      </c>
      <c r="G114" s="230"/>
      <c r="H114" s="230" t="s">
        <v>612</v>
      </c>
      <c r="I114" s="230" t="s">
        <v>571</v>
      </c>
      <c r="J114" s="230">
        <v>120</v>
      </c>
      <c r="K114" s="242"/>
    </row>
    <row r="115" spans="2:11" s="1" customFormat="1" ht="15" customHeight="1">
      <c r="B115" s="253"/>
      <c r="C115" s="230" t="s">
        <v>37</v>
      </c>
      <c r="D115" s="230"/>
      <c r="E115" s="230"/>
      <c r="F115" s="251" t="s">
        <v>569</v>
      </c>
      <c r="G115" s="230"/>
      <c r="H115" s="230" t="s">
        <v>613</v>
      </c>
      <c r="I115" s="230" t="s">
        <v>604</v>
      </c>
      <c r="J115" s="230"/>
      <c r="K115" s="242"/>
    </row>
    <row r="116" spans="2:11" s="1" customFormat="1" ht="15" customHeight="1">
      <c r="B116" s="253"/>
      <c r="C116" s="230" t="s">
        <v>47</v>
      </c>
      <c r="D116" s="230"/>
      <c r="E116" s="230"/>
      <c r="F116" s="251" t="s">
        <v>569</v>
      </c>
      <c r="G116" s="230"/>
      <c r="H116" s="230" t="s">
        <v>614</v>
      </c>
      <c r="I116" s="230" t="s">
        <v>604</v>
      </c>
      <c r="J116" s="230"/>
      <c r="K116" s="242"/>
    </row>
    <row r="117" spans="2:11" s="1" customFormat="1" ht="15" customHeight="1">
      <c r="B117" s="253"/>
      <c r="C117" s="230" t="s">
        <v>56</v>
      </c>
      <c r="D117" s="230"/>
      <c r="E117" s="230"/>
      <c r="F117" s="251" t="s">
        <v>569</v>
      </c>
      <c r="G117" s="230"/>
      <c r="H117" s="230" t="s">
        <v>615</v>
      </c>
      <c r="I117" s="230" t="s">
        <v>616</v>
      </c>
      <c r="J117" s="230"/>
      <c r="K117" s="242"/>
    </row>
    <row r="118" spans="2:11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pans="2:11" s="1" customFormat="1" ht="18.75" customHeight="1">
      <c r="B119" s="263"/>
      <c r="C119" s="264"/>
      <c r="D119" s="264"/>
      <c r="E119" s="264"/>
      <c r="F119" s="265"/>
      <c r="G119" s="264"/>
      <c r="H119" s="264"/>
      <c r="I119" s="264"/>
      <c r="J119" s="264"/>
      <c r="K119" s="263"/>
    </row>
    <row r="120" spans="2:11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pans="2:11" s="1" customFormat="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pans="2:11" s="1" customFormat="1" ht="45" customHeight="1">
      <c r="B122" s="269"/>
      <c r="C122" s="350" t="s">
        <v>617</v>
      </c>
      <c r="D122" s="350"/>
      <c r="E122" s="350"/>
      <c r="F122" s="350"/>
      <c r="G122" s="350"/>
      <c r="H122" s="350"/>
      <c r="I122" s="350"/>
      <c r="J122" s="350"/>
      <c r="K122" s="270"/>
    </row>
    <row r="123" spans="2:11" s="1" customFormat="1" ht="17.25" customHeight="1">
      <c r="B123" s="271"/>
      <c r="C123" s="243" t="s">
        <v>563</v>
      </c>
      <c r="D123" s="243"/>
      <c r="E123" s="243"/>
      <c r="F123" s="243" t="s">
        <v>564</v>
      </c>
      <c r="G123" s="244"/>
      <c r="H123" s="243" t="s">
        <v>53</v>
      </c>
      <c r="I123" s="243" t="s">
        <v>56</v>
      </c>
      <c r="J123" s="243" t="s">
        <v>565</v>
      </c>
      <c r="K123" s="272"/>
    </row>
    <row r="124" spans="2:11" s="1" customFormat="1" ht="17.25" customHeight="1">
      <c r="B124" s="271"/>
      <c r="C124" s="245" t="s">
        <v>566</v>
      </c>
      <c r="D124" s="245"/>
      <c r="E124" s="245"/>
      <c r="F124" s="246" t="s">
        <v>567</v>
      </c>
      <c r="G124" s="247"/>
      <c r="H124" s="245"/>
      <c r="I124" s="245"/>
      <c r="J124" s="245" t="s">
        <v>568</v>
      </c>
      <c r="K124" s="272"/>
    </row>
    <row r="125" spans="2:11" s="1" customFormat="1" ht="5.25" customHeight="1">
      <c r="B125" s="273"/>
      <c r="C125" s="248"/>
      <c r="D125" s="248"/>
      <c r="E125" s="248"/>
      <c r="F125" s="248"/>
      <c r="G125" s="274"/>
      <c r="H125" s="248"/>
      <c r="I125" s="248"/>
      <c r="J125" s="248"/>
      <c r="K125" s="275"/>
    </row>
    <row r="126" spans="2:11" s="1" customFormat="1" ht="15" customHeight="1">
      <c r="B126" s="273"/>
      <c r="C126" s="230" t="s">
        <v>572</v>
      </c>
      <c r="D126" s="250"/>
      <c r="E126" s="250"/>
      <c r="F126" s="251" t="s">
        <v>569</v>
      </c>
      <c r="G126" s="230"/>
      <c r="H126" s="230" t="s">
        <v>609</v>
      </c>
      <c r="I126" s="230" t="s">
        <v>571</v>
      </c>
      <c r="J126" s="230">
        <v>120</v>
      </c>
      <c r="K126" s="276"/>
    </row>
    <row r="127" spans="2:11" s="1" customFormat="1" ht="15" customHeight="1">
      <c r="B127" s="273"/>
      <c r="C127" s="230" t="s">
        <v>618</v>
      </c>
      <c r="D127" s="230"/>
      <c r="E127" s="230"/>
      <c r="F127" s="251" t="s">
        <v>569</v>
      </c>
      <c r="G127" s="230"/>
      <c r="H127" s="230" t="s">
        <v>619</v>
      </c>
      <c r="I127" s="230" t="s">
        <v>571</v>
      </c>
      <c r="J127" s="230" t="s">
        <v>620</v>
      </c>
      <c r="K127" s="276"/>
    </row>
    <row r="128" spans="2:11" s="1" customFormat="1" ht="15" customHeight="1">
      <c r="B128" s="273"/>
      <c r="C128" s="230" t="s">
        <v>517</v>
      </c>
      <c r="D128" s="230"/>
      <c r="E128" s="230"/>
      <c r="F128" s="251" t="s">
        <v>569</v>
      </c>
      <c r="G128" s="230"/>
      <c r="H128" s="230" t="s">
        <v>621</v>
      </c>
      <c r="I128" s="230" t="s">
        <v>571</v>
      </c>
      <c r="J128" s="230" t="s">
        <v>620</v>
      </c>
      <c r="K128" s="276"/>
    </row>
    <row r="129" spans="2:11" s="1" customFormat="1" ht="15" customHeight="1">
      <c r="B129" s="273"/>
      <c r="C129" s="230" t="s">
        <v>580</v>
      </c>
      <c r="D129" s="230"/>
      <c r="E129" s="230"/>
      <c r="F129" s="251" t="s">
        <v>575</v>
      </c>
      <c r="G129" s="230"/>
      <c r="H129" s="230" t="s">
        <v>581</v>
      </c>
      <c r="I129" s="230" t="s">
        <v>571</v>
      </c>
      <c r="J129" s="230">
        <v>15</v>
      </c>
      <c r="K129" s="276"/>
    </row>
    <row r="130" spans="2:11" s="1" customFormat="1" ht="15" customHeight="1">
      <c r="B130" s="273"/>
      <c r="C130" s="254" t="s">
        <v>582</v>
      </c>
      <c r="D130" s="254"/>
      <c r="E130" s="254"/>
      <c r="F130" s="255" t="s">
        <v>575</v>
      </c>
      <c r="G130" s="254"/>
      <c r="H130" s="254" t="s">
        <v>583</v>
      </c>
      <c r="I130" s="254" t="s">
        <v>571</v>
      </c>
      <c r="J130" s="254">
        <v>15</v>
      </c>
      <c r="K130" s="276"/>
    </row>
    <row r="131" spans="2:11" s="1" customFormat="1" ht="15" customHeight="1">
      <c r="B131" s="273"/>
      <c r="C131" s="254" t="s">
        <v>584</v>
      </c>
      <c r="D131" s="254"/>
      <c r="E131" s="254"/>
      <c r="F131" s="255" t="s">
        <v>575</v>
      </c>
      <c r="G131" s="254"/>
      <c r="H131" s="254" t="s">
        <v>585</v>
      </c>
      <c r="I131" s="254" t="s">
        <v>571</v>
      </c>
      <c r="J131" s="254">
        <v>20</v>
      </c>
      <c r="K131" s="276"/>
    </row>
    <row r="132" spans="2:11" s="1" customFormat="1" ht="15" customHeight="1">
      <c r="B132" s="273"/>
      <c r="C132" s="254" t="s">
        <v>586</v>
      </c>
      <c r="D132" s="254"/>
      <c r="E132" s="254"/>
      <c r="F132" s="255" t="s">
        <v>575</v>
      </c>
      <c r="G132" s="254"/>
      <c r="H132" s="254" t="s">
        <v>587</v>
      </c>
      <c r="I132" s="254" t="s">
        <v>571</v>
      </c>
      <c r="J132" s="254">
        <v>20</v>
      </c>
      <c r="K132" s="276"/>
    </row>
    <row r="133" spans="2:11" s="1" customFormat="1" ht="15" customHeight="1">
      <c r="B133" s="273"/>
      <c r="C133" s="230" t="s">
        <v>574</v>
      </c>
      <c r="D133" s="230"/>
      <c r="E133" s="230"/>
      <c r="F133" s="251" t="s">
        <v>575</v>
      </c>
      <c r="G133" s="230"/>
      <c r="H133" s="230" t="s">
        <v>609</v>
      </c>
      <c r="I133" s="230" t="s">
        <v>571</v>
      </c>
      <c r="J133" s="230">
        <v>50</v>
      </c>
      <c r="K133" s="276"/>
    </row>
    <row r="134" spans="2:11" s="1" customFormat="1" ht="15" customHeight="1">
      <c r="B134" s="273"/>
      <c r="C134" s="230" t="s">
        <v>588</v>
      </c>
      <c r="D134" s="230"/>
      <c r="E134" s="230"/>
      <c r="F134" s="251" t="s">
        <v>575</v>
      </c>
      <c r="G134" s="230"/>
      <c r="H134" s="230" t="s">
        <v>609</v>
      </c>
      <c r="I134" s="230" t="s">
        <v>571</v>
      </c>
      <c r="J134" s="230">
        <v>50</v>
      </c>
      <c r="K134" s="276"/>
    </row>
    <row r="135" spans="2:11" s="1" customFormat="1" ht="15" customHeight="1">
      <c r="B135" s="273"/>
      <c r="C135" s="230" t="s">
        <v>594</v>
      </c>
      <c r="D135" s="230"/>
      <c r="E135" s="230"/>
      <c r="F135" s="251" t="s">
        <v>575</v>
      </c>
      <c r="G135" s="230"/>
      <c r="H135" s="230" t="s">
        <v>609</v>
      </c>
      <c r="I135" s="230" t="s">
        <v>571</v>
      </c>
      <c r="J135" s="230">
        <v>50</v>
      </c>
      <c r="K135" s="276"/>
    </row>
    <row r="136" spans="2:11" s="1" customFormat="1" ht="15" customHeight="1">
      <c r="B136" s="273"/>
      <c r="C136" s="230" t="s">
        <v>596</v>
      </c>
      <c r="D136" s="230"/>
      <c r="E136" s="230"/>
      <c r="F136" s="251" t="s">
        <v>575</v>
      </c>
      <c r="G136" s="230"/>
      <c r="H136" s="230" t="s">
        <v>609</v>
      </c>
      <c r="I136" s="230" t="s">
        <v>571</v>
      </c>
      <c r="J136" s="230">
        <v>50</v>
      </c>
      <c r="K136" s="276"/>
    </row>
    <row r="137" spans="2:11" s="1" customFormat="1" ht="15" customHeight="1">
      <c r="B137" s="273"/>
      <c r="C137" s="230" t="s">
        <v>597</v>
      </c>
      <c r="D137" s="230"/>
      <c r="E137" s="230"/>
      <c r="F137" s="251" t="s">
        <v>575</v>
      </c>
      <c r="G137" s="230"/>
      <c r="H137" s="230" t="s">
        <v>622</v>
      </c>
      <c r="I137" s="230" t="s">
        <v>571</v>
      </c>
      <c r="J137" s="230">
        <v>255</v>
      </c>
      <c r="K137" s="276"/>
    </row>
    <row r="138" spans="2:11" s="1" customFormat="1" ht="15" customHeight="1">
      <c r="B138" s="273"/>
      <c r="C138" s="230" t="s">
        <v>599</v>
      </c>
      <c r="D138" s="230"/>
      <c r="E138" s="230"/>
      <c r="F138" s="251" t="s">
        <v>569</v>
      </c>
      <c r="G138" s="230"/>
      <c r="H138" s="230" t="s">
        <v>623</v>
      </c>
      <c r="I138" s="230" t="s">
        <v>601</v>
      </c>
      <c r="J138" s="230"/>
      <c r="K138" s="276"/>
    </row>
    <row r="139" spans="2:11" s="1" customFormat="1" ht="15" customHeight="1">
      <c r="B139" s="273"/>
      <c r="C139" s="230" t="s">
        <v>602</v>
      </c>
      <c r="D139" s="230"/>
      <c r="E139" s="230"/>
      <c r="F139" s="251" t="s">
        <v>569</v>
      </c>
      <c r="G139" s="230"/>
      <c r="H139" s="230" t="s">
        <v>624</v>
      </c>
      <c r="I139" s="230" t="s">
        <v>604</v>
      </c>
      <c r="J139" s="230"/>
      <c r="K139" s="276"/>
    </row>
    <row r="140" spans="2:11" s="1" customFormat="1" ht="15" customHeight="1">
      <c r="B140" s="273"/>
      <c r="C140" s="230" t="s">
        <v>605</v>
      </c>
      <c r="D140" s="230"/>
      <c r="E140" s="230"/>
      <c r="F140" s="251" t="s">
        <v>569</v>
      </c>
      <c r="G140" s="230"/>
      <c r="H140" s="230" t="s">
        <v>605</v>
      </c>
      <c r="I140" s="230" t="s">
        <v>604</v>
      </c>
      <c r="J140" s="230"/>
      <c r="K140" s="276"/>
    </row>
    <row r="141" spans="2:11" s="1" customFormat="1" ht="15" customHeight="1">
      <c r="B141" s="273"/>
      <c r="C141" s="230" t="s">
        <v>37</v>
      </c>
      <c r="D141" s="230"/>
      <c r="E141" s="230"/>
      <c r="F141" s="251" t="s">
        <v>569</v>
      </c>
      <c r="G141" s="230"/>
      <c r="H141" s="230" t="s">
        <v>625</v>
      </c>
      <c r="I141" s="230" t="s">
        <v>604</v>
      </c>
      <c r="J141" s="230"/>
      <c r="K141" s="276"/>
    </row>
    <row r="142" spans="2:11" s="1" customFormat="1" ht="15" customHeight="1">
      <c r="B142" s="273"/>
      <c r="C142" s="230" t="s">
        <v>626</v>
      </c>
      <c r="D142" s="230"/>
      <c r="E142" s="230"/>
      <c r="F142" s="251" t="s">
        <v>569</v>
      </c>
      <c r="G142" s="230"/>
      <c r="H142" s="230" t="s">
        <v>627</v>
      </c>
      <c r="I142" s="230" t="s">
        <v>604</v>
      </c>
      <c r="J142" s="230"/>
      <c r="K142" s="276"/>
    </row>
    <row r="143" spans="2:11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s="1" customFormat="1" ht="18.75" customHeight="1">
      <c r="B144" s="264"/>
      <c r="C144" s="264"/>
      <c r="D144" s="264"/>
      <c r="E144" s="264"/>
      <c r="F144" s="265"/>
      <c r="G144" s="264"/>
      <c r="H144" s="264"/>
      <c r="I144" s="264"/>
      <c r="J144" s="264"/>
      <c r="K144" s="264"/>
    </row>
    <row r="145" spans="2:11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pans="2:11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pans="2:11" s="1" customFormat="1" ht="45" customHeight="1">
      <c r="B147" s="241"/>
      <c r="C147" s="349" t="s">
        <v>628</v>
      </c>
      <c r="D147" s="349"/>
      <c r="E147" s="349"/>
      <c r="F147" s="349"/>
      <c r="G147" s="349"/>
      <c r="H147" s="349"/>
      <c r="I147" s="349"/>
      <c r="J147" s="349"/>
      <c r="K147" s="242"/>
    </row>
    <row r="148" spans="2:11" s="1" customFormat="1" ht="17.25" customHeight="1">
      <c r="B148" s="241"/>
      <c r="C148" s="243" t="s">
        <v>563</v>
      </c>
      <c r="D148" s="243"/>
      <c r="E148" s="243"/>
      <c r="F148" s="243" t="s">
        <v>564</v>
      </c>
      <c r="G148" s="244"/>
      <c r="H148" s="243" t="s">
        <v>53</v>
      </c>
      <c r="I148" s="243" t="s">
        <v>56</v>
      </c>
      <c r="J148" s="243" t="s">
        <v>565</v>
      </c>
      <c r="K148" s="242"/>
    </row>
    <row r="149" spans="2:11" s="1" customFormat="1" ht="17.25" customHeight="1">
      <c r="B149" s="241"/>
      <c r="C149" s="245" t="s">
        <v>566</v>
      </c>
      <c r="D149" s="245"/>
      <c r="E149" s="245"/>
      <c r="F149" s="246" t="s">
        <v>567</v>
      </c>
      <c r="G149" s="247"/>
      <c r="H149" s="245"/>
      <c r="I149" s="245"/>
      <c r="J149" s="245" t="s">
        <v>568</v>
      </c>
      <c r="K149" s="242"/>
    </row>
    <row r="150" spans="2:11" s="1" customFormat="1" ht="5.25" customHeight="1">
      <c r="B150" s="253"/>
      <c r="C150" s="248"/>
      <c r="D150" s="248"/>
      <c r="E150" s="248"/>
      <c r="F150" s="248"/>
      <c r="G150" s="249"/>
      <c r="H150" s="248"/>
      <c r="I150" s="248"/>
      <c r="J150" s="248"/>
      <c r="K150" s="276"/>
    </row>
    <row r="151" spans="2:11" s="1" customFormat="1" ht="15" customHeight="1">
      <c r="B151" s="253"/>
      <c r="C151" s="280" t="s">
        <v>572</v>
      </c>
      <c r="D151" s="230"/>
      <c r="E151" s="230"/>
      <c r="F151" s="281" t="s">
        <v>569</v>
      </c>
      <c r="G151" s="230"/>
      <c r="H151" s="280" t="s">
        <v>609</v>
      </c>
      <c r="I151" s="280" t="s">
        <v>571</v>
      </c>
      <c r="J151" s="280">
        <v>120</v>
      </c>
      <c r="K151" s="276"/>
    </row>
    <row r="152" spans="2:11" s="1" customFormat="1" ht="15" customHeight="1">
      <c r="B152" s="253"/>
      <c r="C152" s="280" t="s">
        <v>618</v>
      </c>
      <c r="D152" s="230"/>
      <c r="E152" s="230"/>
      <c r="F152" s="281" t="s">
        <v>569</v>
      </c>
      <c r="G152" s="230"/>
      <c r="H152" s="280" t="s">
        <v>629</v>
      </c>
      <c r="I152" s="280" t="s">
        <v>571</v>
      </c>
      <c r="J152" s="280" t="s">
        <v>620</v>
      </c>
      <c r="K152" s="276"/>
    </row>
    <row r="153" spans="2:11" s="1" customFormat="1" ht="15" customHeight="1">
      <c r="B153" s="253"/>
      <c r="C153" s="280" t="s">
        <v>517</v>
      </c>
      <c r="D153" s="230"/>
      <c r="E153" s="230"/>
      <c r="F153" s="281" t="s">
        <v>569</v>
      </c>
      <c r="G153" s="230"/>
      <c r="H153" s="280" t="s">
        <v>630</v>
      </c>
      <c r="I153" s="280" t="s">
        <v>571</v>
      </c>
      <c r="J153" s="280" t="s">
        <v>620</v>
      </c>
      <c r="K153" s="276"/>
    </row>
    <row r="154" spans="2:11" s="1" customFormat="1" ht="15" customHeight="1">
      <c r="B154" s="253"/>
      <c r="C154" s="280" t="s">
        <v>574</v>
      </c>
      <c r="D154" s="230"/>
      <c r="E154" s="230"/>
      <c r="F154" s="281" t="s">
        <v>575</v>
      </c>
      <c r="G154" s="230"/>
      <c r="H154" s="280" t="s">
        <v>609</v>
      </c>
      <c r="I154" s="280" t="s">
        <v>571</v>
      </c>
      <c r="J154" s="280">
        <v>50</v>
      </c>
      <c r="K154" s="276"/>
    </row>
    <row r="155" spans="2:11" s="1" customFormat="1" ht="15" customHeight="1">
      <c r="B155" s="253"/>
      <c r="C155" s="280" t="s">
        <v>577</v>
      </c>
      <c r="D155" s="230"/>
      <c r="E155" s="230"/>
      <c r="F155" s="281" t="s">
        <v>569</v>
      </c>
      <c r="G155" s="230"/>
      <c r="H155" s="280" t="s">
        <v>609</v>
      </c>
      <c r="I155" s="280" t="s">
        <v>579</v>
      </c>
      <c r="J155" s="280"/>
      <c r="K155" s="276"/>
    </row>
    <row r="156" spans="2:11" s="1" customFormat="1" ht="15" customHeight="1">
      <c r="B156" s="253"/>
      <c r="C156" s="280" t="s">
        <v>588</v>
      </c>
      <c r="D156" s="230"/>
      <c r="E156" s="230"/>
      <c r="F156" s="281" t="s">
        <v>575</v>
      </c>
      <c r="G156" s="230"/>
      <c r="H156" s="280" t="s">
        <v>609</v>
      </c>
      <c r="I156" s="280" t="s">
        <v>571</v>
      </c>
      <c r="J156" s="280">
        <v>50</v>
      </c>
      <c r="K156" s="276"/>
    </row>
    <row r="157" spans="2:11" s="1" customFormat="1" ht="15" customHeight="1">
      <c r="B157" s="253"/>
      <c r="C157" s="280" t="s">
        <v>596</v>
      </c>
      <c r="D157" s="230"/>
      <c r="E157" s="230"/>
      <c r="F157" s="281" t="s">
        <v>575</v>
      </c>
      <c r="G157" s="230"/>
      <c r="H157" s="280" t="s">
        <v>609</v>
      </c>
      <c r="I157" s="280" t="s">
        <v>571</v>
      </c>
      <c r="J157" s="280">
        <v>50</v>
      </c>
      <c r="K157" s="276"/>
    </row>
    <row r="158" spans="2:11" s="1" customFormat="1" ht="15" customHeight="1">
      <c r="B158" s="253"/>
      <c r="C158" s="280" t="s">
        <v>594</v>
      </c>
      <c r="D158" s="230"/>
      <c r="E158" s="230"/>
      <c r="F158" s="281" t="s">
        <v>575</v>
      </c>
      <c r="G158" s="230"/>
      <c r="H158" s="280" t="s">
        <v>609</v>
      </c>
      <c r="I158" s="280" t="s">
        <v>571</v>
      </c>
      <c r="J158" s="280">
        <v>50</v>
      </c>
      <c r="K158" s="276"/>
    </row>
    <row r="159" spans="2:11" s="1" customFormat="1" ht="15" customHeight="1">
      <c r="B159" s="253"/>
      <c r="C159" s="280" t="s">
        <v>94</v>
      </c>
      <c r="D159" s="230"/>
      <c r="E159" s="230"/>
      <c r="F159" s="281" t="s">
        <v>569</v>
      </c>
      <c r="G159" s="230"/>
      <c r="H159" s="280" t="s">
        <v>631</v>
      </c>
      <c r="I159" s="280" t="s">
        <v>571</v>
      </c>
      <c r="J159" s="280" t="s">
        <v>632</v>
      </c>
      <c r="K159" s="276"/>
    </row>
    <row r="160" spans="2:11" s="1" customFormat="1" ht="15" customHeight="1">
      <c r="B160" s="253"/>
      <c r="C160" s="280" t="s">
        <v>633</v>
      </c>
      <c r="D160" s="230"/>
      <c r="E160" s="230"/>
      <c r="F160" s="281" t="s">
        <v>569</v>
      </c>
      <c r="G160" s="230"/>
      <c r="H160" s="280" t="s">
        <v>634</v>
      </c>
      <c r="I160" s="280" t="s">
        <v>604</v>
      </c>
      <c r="J160" s="280"/>
      <c r="K160" s="276"/>
    </row>
    <row r="161" spans="2:11" s="1" customFormat="1" ht="15" customHeight="1">
      <c r="B161" s="282"/>
      <c r="C161" s="262"/>
      <c r="D161" s="262"/>
      <c r="E161" s="262"/>
      <c r="F161" s="262"/>
      <c r="G161" s="262"/>
      <c r="H161" s="262"/>
      <c r="I161" s="262"/>
      <c r="J161" s="262"/>
      <c r="K161" s="283"/>
    </row>
    <row r="162" spans="2:11" s="1" customFormat="1" ht="18.75" customHeight="1">
      <c r="B162" s="264"/>
      <c r="C162" s="274"/>
      <c r="D162" s="274"/>
      <c r="E162" s="274"/>
      <c r="F162" s="284"/>
      <c r="G162" s="274"/>
      <c r="H162" s="274"/>
      <c r="I162" s="274"/>
      <c r="J162" s="274"/>
      <c r="K162" s="264"/>
    </row>
    <row r="163" spans="2:11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pans="2:11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pans="2:11" s="1" customFormat="1" ht="45" customHeight="1">
      <c r="B165" s="222"/>
      <c r="C165" s="350" t="s">
        <v>635</v>
      </c>
      <c r="D165" s="350"/>
      <c r="E165" s="350"/>
      <c r="F165" s="350"/>
      <c r="G165" s="350"/>
      <c r="H165" s="350"/>
      <c r="I165" s="350"/>
      <c r="J165" s="350"/>
      <c r="K165" s="223"/>
    </row>
    <row r="166" spans="2:11" s="1" customFormat="1" ht="17.25" customHeight="1">
      <c r="B166" s="222"/>
      <c r="C166" s="243" t="s">
        <v>563</v>
      </c>
      <c r="D166" s="243"/>
      <c r="E166" s="243"/>
      <c r="F166" s="243" t="s">
        <v>564</v>
      </c>
      <c r="G166" s="285"/>
      <c r="H166" s="286" t="s">
        <v>53</v>
      </c>
      <c r="I166" s="286" t="s">
        <v>56</v>
      </c>
      <c r="J166" s="243" t="s">
        <v>565</v>
      </c>
      <c r="K166" s="223"/>
    </row>
    <row r="167" spans="2:11" s="1" customFormat="1" ht="17.25" customHeight="1">
      <c r="B167" s="224"/>
      <c r="C167" s="245" t="s">
        <v>566</v>
      </c>
      <c r="D167" s="245"/>
      <c r="E167" s="245"/>
      <c r="F167" s="246" t="s">
        <v>567</v>
      </c>
      <c r="G167" s="287"/>
      <c r="H167" s="288"/>
      <c r="I167" s="288"/>
      <c r="J167" s="245" t="s">
        <v>568</v>
      </c>
      <c r="K167" s="225"/>
    </row>
    <row r="168" spans="2:11" s="1" customFormat="1" ht="5.25" customHeight="1">
      <c r="B168" s="253"/>
      <c r="C168" s="248"/>
      <c r="D168" s="248"/>
      <c r="E168" s="248"/>
      <c r="F168" s="248"/>
      <c r="G168" s="249"/>
      <c r="H168" s="248"/>
      <c r="I168" s="248"/>
      <c r="J168" s="248"/>
      <c r="K168" s="276"/>
    </row>
    <row r="169" spans="2:11" s="1" customFormat="1" ht="15" customHeight="1">
      <c r="B169" s="253"/>
      <c r="C169" s="230" t="s">
        <v>572</v>
      </c>
      <c r="D169" s="230"/>
      <c r="E169" s="230"/>
      <c r="F169" s="251" t="s">
        <v>569</v>
      </c>
      <c r="G169" s="230"/>
      <c r="H169" s="230" t="s">
        <v>609</v>
      </c>
      <c r="I169" s="230" t="s">
        <v>571</v>
      </c>
      <c r="J169" s="230">
        <v>120</v>
      </c>
      <c r="K169" s="276"/>
    </row>
    <row r="170" spans="2:11" s="1" customFormat="1" ht="15" customHeight="1">
      <c r="B170" s="253"/>
      <c r="C170" s="230" t="s">
        <v>618</v>
      </c>
      <c r="D170" s="230"/>
      <c r="E170" s="230"/>
      <c r="F170" s="251" t="s">
        <v>569</v>
      </c>
      <c r="G170" s="230"/>
      <c r="H170" s="230" t="s">
        <v>619</v>
      </c>
      <c r="I170" s="230" t="s">
        <v>571</v>
      </c>
      <c r="J170" s="230" t="s">
        <v>620</v>
      </c>
      <c r="K170" s="276"/>
    </row>
    <row r="171" spans="2:11" s="1" customFormat="1" ht="15" customHeight="1">
      <c r="B171" s="253"/>
      <c r="C171" s="230" t="s">
        <v>517</v>
      </c>
      <c r="D171" s="230"/>
      <c r="E171" s="230"/>
      <c r="F171" s="251" t="s">
        <v>569</v>
      </c>
      <c r="G171" s="230"/>
      <c r="H171" s="230" t="s">
        <v>636</v>
      </c>
      <c r="I171" s="230" t="s">
        <v>571</v>
      </c>
      <c r="J171" s="230" t="s">
        <v>620</v>
      </c>
      <c r="K171" s="276"/>
    </row>
    <row r="172" spans="2:11" s="1" customFormat="1" ht="15" customHeight="1">
      <c r="B172" s="253"/>
      <c r="C172" s="230" t="s">
        <v>574</v>
      </c>
      <c r="D172" s="230"/>
      <c r="E172" s="230"/>
      <c r="F172" s="251" t="s">
        <v>575</v>
      </c>
      <c r="G172" s="230"/>
      <c r="H172" s="230" t="s">
        <v>636</v>
      </c>
      <c r="I172" s="230" t="s">
        <v>571</v>
      </c>
      <c r="J172" s="230">
        <v>50</v>
      </c>
      <c r="K172" s="276"/>
    </row>
    <row r="173" spans="2:11" s="1" customFormat="1" ht="15" customHeight="1">
      <c r="B173" s="253"/>
      <c r="C173" s="230" t="s">
        <v>577</v>
      </c>
      <c r="D173" s="230"/>
      <c r="E173" s="230"/>
      <c r="F173" s="251" t="s">
        <v>569</v>
      </c>
      <c r="G173" s="230"/>
      <c r="H173" s="230" t="s">
        <v>636</v>
      </c>
      <c r="I173" s="230" t="s">
        <v>579</v>
      </c>
      <c r="J173" s="230"/>
      <c r="K173" s="276"/>
    </row>
    <row r="174" spans="2:11" s="1" customFormat="1" ht="15" customHeight="1">
      <c r="B174" s="253"/>
      <c r="C174" s="230" t="s">
        <v>588</v>
      </c>
      <c r="D174" s="230"/>
      <c r="E174" s="230"/>
      <c r="F174" s="251" t="s">
        <v>575</v>
      </c>
      <c r="G174" s="230"/>
      <c r="H174" s="230" t="s">
        <v>636</v>
      </c>
      <c r="I174" s="230" t="s">
        <v>571</v>
      </c>
      <c r="J174" s="230">
        <v>50</v>
      </c>
      <c r="K174" s="276"/>
    </row>
    <row r="175" spans="2:11" s="1" customFormat="1" ht="15" customHeight="1">
      <c r="B175" s="253"/>
      <c r="C175" s="230" t="s">
        <v>596</v>
      </c>
      <c r="D175" s="230"/>
      <c r="E175" s="230"/>
      <c r="F175" s="251" t="s">
        <v>575</v>
      </c>
      <c r="G175" s="230"/>
      <c r="H175" s="230" t="s">
        <v>636</v>
      </c>
      <c r="I175" s="230" t="s">
        <v>571</v>
      </c>
      <c r="J175" s="230">
        <v>50</v>
      </c>
      <c r="K175" s="276"/>
    </row>
    <row r="176" spans="2:11" s="1" customFormat="1" ht="15" customHeight="1">
      <c r="B176" s="253"/>
      <c r="C176" s="230" t="s">
        <v>594</v>
      </c>
      <c r="D176" s="230"/>
      <c r="E176" s="230"/>
      <c r="F176" s="251" t="s">
        <v>575</v>
      </c>
      <c r="G176" s="230"/>
      <c r="H176" s="230" t="s">
        <v>636</v>
      </c>
      <c r="I176" s="230" t="s">
        <v>571</v>
      </c>
      <c r="J176" s="230">
        <v>50</v>
      </c>
      <c r="K176" s="276"/>
    </row>
    <row r="177" spans="2:11" s="1" customFormat="1" ht="15" customHeight="1">
      <c r="B177" s="253"/>
      <c r="C177" s="230" t="s">
        <v>104</v>
      </c>
      <c r="D177" s="230"/>
      <c r="E177" s="230"/>
      <c r="F177" s="251" t="s">
        <v>569</v>
      </c>
      <c r="G177" s="230"/>
      <c r="H177" s="230" t="s">
        <v>637</v>
      </c>
      <c r="I177" s="230" t="s">
        <v>638</v>
      </c>
      <c r="J177" s="230"/>
      <c r="K177" s="276"/>
    </row>
    <row r="178" spans="2:11" s="1" customFormat="1" ht="15" customHeight="1">
      <c r="B178" s="253"/>
      <c r="C178" s="230" t="s">
        <v>56</v>
      </c>
      <c r="D178" s="230"/>
      <c r="E178" s="230"/>
      <c r="F178" s="251" t="s">
        <v>569</v>
      </c>
      <c r="G178" s="230"/>
      <c r="H178" s="230" t="s">
        <v>639</v>
      </c>
      <c r="I178" s="230" t="s">
        <v>640</v>
      </c>
      <c r="J178" s="230">
        <v>1</v>
      </c>
      <c r="K178" s="276"/>
    </row>
    <row r="179" spans="2:11" s="1" customFormat="1" ht="15" customHeight="1">
      <c r="B179" s="253"/>
      <c r="C179" s="230" t="s">
        <v>52</v>
      </c>
      <c r="D179" s="230"/>
      <c r="E179" s="230"/>
      <c r="F179" s="251" t="s">
        <v>569</v>
      </c>
      <c r="G179" s="230"/>
      <c r="H179" s="230" t="s">
        <v>641</v>
      </c>
      <c r="I179" s="230" t="s">
        <v>571</v>
      </c>
      <c r="J179" s="230">
        <v>20</v>
      </c>
      <c r="K179" s="276"/>
    </row>
    <row r="180" spans="2:11" s="1" customFormat="1" ht="15" customHeight="1">
      <c r="B180" s="253"/>
      <c r="C180" s="230" t="s">
        <v>53</v>
      </c>
      <c r="D180" s="230"/>
      <c r="E180" s="230"/>
      <c r="F180" s="251" t="s">
        <v>569</v>
      </c>
      <c r="G180" s="230"/>
      <c r="H180" s="230" t="s">
        <v>642</v>
      </c>
      <c r="I180" s="230" t="s">
        <v>571</v>
      </c>
      <c r="J180" s="230">
        <v>255</v>
      </c>
      <c r="K180" s="276"/>
    </row>
    <row r="181" spans="2:11" s="1" customFormat="1" ht="15" customHeight="1">
      <c r="B181" s="253"/>
      <c r="C181" s="230" t="s">
        <v>105</v>
      </c>
      <c r="D181" s="230"/>
      <c r="E181" s="230"/>
      <c r="F181" s="251" t="s">
        <v>569</v>
      </c>
      <c r="G181" s="230"/>
      <c r="H181" s="230" t="s">
        <v>533</v>
      </c>
      <c r="I181" s="230" t="s">
        <v>571</v>
      </c>
      <c r="J181" s="230">
        <v>10</v>
      </c>
      <c r="K181" s="276"/>
    </row>
    <row r="182" spans="2:11" s="1" customFormat="1" ht="15" customHeight="1">
      <c r="B182" s="253"/>
      <c r="C182" s="230" t="s">
        <v>106</v>
      </c>
      <c r="D182" s="230"/>
      <c r="E182" s="230"/>
      <c r="F182" s="251" t="s">
        <v>569</v>
      </c>
      <c r="G182" s="230"/>
      <c r="H182" s="230" t="s">
        <v>643</v>
      </c>
      <c r="I182" s="230" t="s">
        <v>604</v>
      </c>
      <c r="J182" s="230"/>
      <c r="K182" s="276"/>
    </row>
    <row r="183" spans="2:11" s="1" customFormat="1" ht="15" customHeight="1">
      <c r="B183" s="253"/>
      <c r="C183" s="230" t="s">
        <v>644</v>
      </c>
      <c r="D183" s="230"/>
      <c r="E183" s="230"/>
      <c r="F183" s="251" t="s">
        <v>569</v>
      </c>
      <c r="G183" s="230"/>
      <c r="H183" s="230" t="s">
        <v>645</v>
      </c>
      <c r="I183" s="230" t="s">
        <v>604</v>
      </c>
      <c r="J183" s="230"/>
      <c r="K183" s="276"/>
    </row>
    <row r="184" spans="2:11" s="1" customFormat="1" ht="15" customHeight="1">
      <c r="B184" s="253"/>
      <c r="C184" s="230" t="s">
        <v>633</v>
      </c>
      <c r="D184" s="230"/>
      <c r="E184" s="230"/>
      <c r="F184" s="251" t="s">
        <v>569</v>
      </c>
      <c r="G184" s="230"/>
      <c r="H184" s="230" t="s">
        <v>646</v>
      </c>
      <c r="I184" s="230" t="s">
        <v>604</v>
      </c>
      <c r="J184" s="230"/>
      <c r="K184" s="276"/>
    </row>
    <row r="185" spans="2:11" s="1" customFormat="1" ht="15" customHeight="1">
      <c r="B185" s="253"/>
      <c r="C185" s="230" t="s">
        <v>108</v>
      </c>
      <c r="D185" s="230"/>
      <c r="E185" s="230"/>
      <c r="F185" s="251" t="s">
        <v>575</v>
      </c>
      <c r="G185" s="230"/>
      <c r="H185" s="230" t="s">
        <v>647</v>
      </c>
      <c r="I185" s="230" t="s">
        <v>571</v>
      </c>
      <c r="J185" s="230">
        <v>50</v>
      </c>
      <c r="K185" s="276"/>
    </row>
    <row r="186" spans="2:11" s="1" customFormat="1" ht="15" customHeight="1">
      <c r="B186" s="253"/>
      <c r="C186" s="230" t="s">
        <v>648</v>
      </c>
      <c r="D186" s="230"/>
      <c r="E186" s="230"/>
      <c r="F186" s="251" t="s">
        <v>575</v>
      </c>
      <c r="G186" s="230"/>
      <c r="H186" s="230" t="s">
        <v>649</v>
      </c>
      <c r="I186" s="230" t="s">
        <v>650</v>
      </c>
      <c r="J186" s="230"/>
      <c r="K186" s="276"/>
    </row>
    <row r="187" spans="2:11" s="1" customFormat="1" ht="15" customHeight="1">
      <c r="B187" s="253"/>
      <c r="C187" s="230" t="s">
        <v>651</v>
      </c>
      <c r="D187" s="230"/>
      <c r="E187" s="230"/>
      <c r="F187" s="251" t="s">
        <v>575</v>
      </c>
      <c r="G187" s="230"/>
      <c r="H187" s="230" t="s">
        <v>652</v>
      </c>
      <c r="I187" s="230" t="s">
        <v>650</v>
      </c>
      <c r="J187" s="230"/>
      <c r="K187" s="276"/>
    </row>
    <row r="188" spans="2:11" s="1" customFormat="1" ht="15" customHeight="1">
      <c r="B188" s="253"/>
      <c r="C188" s="230" t="s">
        <v>653</v>
      </c>
      <c r="D188" s="230"/>
      <c r="E188" s="230"/>
      <c r="F188" s="251" t="s">
        <v>575</v>
      </c>
      <c r="G188" s="230"/>
      <c r="H188" s="230" t="s">
        <v>654</v>
      </c>
      <c r="I188" s="230" t="s">
        <v>650</v>
      </c>
      <c r="J188" s="230"/>
      <c r="K188" s="276"/>
    </row>
    <row r="189" spans="2:11" s="1" customFormat="1" ht="15" customHeight="1">
      <c r="B189" s="253"/>
      <c r="C189" s="289" t="s">
        <v>655</v>
      </c>
      <c r="D189" s="230"/>
      <c r="E189" s="230"/>
      <c r="F189" s="251" t="s">
        <v>575</v>
      </c>
      <c r="G189" s="230"/>
      <c r="H189" s="230" t="s">
        <v>656</v>
      </c>
      <c r="I189" s="230" t="s">
        <v>657</v>
      </c>
      <c r="J189" s="290" t="s">
        <v>658</v>
      </c>
      <c r="K189" s="276"/>
    </row>
    <row r="190" spans="2:11" s="1" customFormat="1" ht="15" customHeight="1">
      <c r="B190" s="253"/>
      <c r="C190" s="289" t="s">
        <v>41</v>
      </c>
      <c r="D190" s="230"/>
      <c r="E190" s="230"/>
      <c r="F190" s="251" t="s">
        <v>569</v>
      </c>
      <c r="G190" s="230"/>
      <c r="H190" s="227" t="s">
        <v>659</v>
      </c>
      <c r="I190" s="230" t="s">
        <v>660</v>
      </c>
      <c r="J190" s="230"/>
      <c r="K190" s="276"/>
    </row>
    <row r="191" spans="2:11" s="1" customFormat="1" ht="15" customHeight="1">
      <c r="B191" s="253"/>
      <c r="C191" s="289" t="s">
        <v>661</v>
      </c>
      <c r="D191" s="230"/>
      <c r="E191" s="230"/>
      <c r="F191" s="251" t="s">
        <v>569</v>
      </c>
      <c r="G191" s="230"/>
      <c r="H191" s="230" t="s">
        <v>662</v>
      </c>
      <c r="I191" s="230" t="s">
        <v>604</v>
      </c>
      <c r="J191" s="230"/>
      <c r="K191" s="276"/>
    </row>
    <row r="192" spans="2:11" s="1" customFormat="1" ht="15" customHeight="1">
      <c r="B192" s="253"/>
      <c r="C192" s="289" t="s">
        <v>663</v>
      </c>
      <c r="D192" s="230"/>
      <c r="E192" s="230"/>
      <c r="F192" s="251" t="s">
        <v>569</v>
      </c>
      <c r="G192" s="230"/>
      <c r="H192" s="230" t="s">
        <v>664</v>
      </c>
      <c r="I192" s="230" t="s">
        <v>604</v>
      </c>
      <c r="J192" s="230"/>
      <c r="K192" s="276"/>
    </row>
    <row r="193" spans="2:11" s="1" customFormat="1" ht="15" customHeight="1">
      <c r="B193" s="253"/>
      <c r="C193" s="289" t="s">
        <v>665</v>
      </c>
      <c r="D193" s="230"/>
      <c r="E193" s="230"/>
      <c r="F193" s="251" t="s">
        <v>575</v>
      </c>
      <c r="G193" s="230"/>
      <c r="H193" s="230" t="s">
        <v>666</v>
      </c>
      <c r="I193" s="230" t="s">
        <v>604</v>
      </c>
      <c r="J193" s="230"/>
      <c r="K193" s="276"/>
    </row>
    <row r="194" spans="2:11" s="1" customFormat="1" ht="15" customHeight="1">
      <c r="B194" s="282"/>
      <c r="C194" s="291"/>
      <c r="D194" s="262"/>
      <c r="E194" s="262"/>
      <c r="F194" s="262"/>
      <c r="G194" s="262"/>
      <c r="H194" s="262"/>
      <c r="I194" s="262"/>
      <c r="J194" s="262"/>
      <c r="K194" s="283"/>
    </row>
    <row r="195" spans="2:11" s="1" customFormat="1" ht="18.75" customHeight="1">
      <c r="B195" s="264"/>
      <c r="C195" s="274"/>
      <c r="D195" s="274"/>
      <c r="E195" s="274"/>
      <c r="F195" s="284"/>
      <c r="G195" s="274"/>
      <c r="H195" s="274"/>
      <c r="I195" s="274"/>
      <c r="J195" s="274"/>
      <c r="K195" s="264"/>
    </row>
    <row r="196" spans="2:11" s="1" customFormat="1" ht="18.75" customHeight="1">
      <c r="B196" s="264"/>
      <c r="C196" s="274"/>
      <c r="D196" s="274"/>
      <c r="E196" s="274"/>
      <c r="F196" s="284"/>
      <c r="G196" s="274"/>
      <c r="H196" s="274"/>
      <c r="I196" s="274"/>
      <c r="J196" s="274"/>
      <c r="K196" s="264"/>
    </row>
    <row r="197" spans="2:11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pans="2:11" s="1" customFormat="1" ht="13.5">
      <c r="B198" s="219"/>
      <c r="C198" s="220"/>
      <c r="D198" s="220"/>
      <c r="E198" s="220"/>
      <c r="F198" s="220"/>
      <c r="G198" s="220"/>
      <c r="H198" s="220"/>
      <c r="I198" s="220"/>
      <c r="J198" s="220"/>
      <c r="K198" s="221"/>
    </row>
    <row r="199" spans="2:11" s="1" customFormat="1" ht="21">
      <c r="B199" s="222"/>
      <c r="C199" s="350" t="s">
        <v>667</v>
      </c>
      <c r="D199" s="350"/>
      <c r="E199" s="350"/>
      <c r="F199" s="350"/>
      <c r="G199" s="350"/>
      <c r="H199" s="350"/>
      <c r="I199" s="350"/>
      <c r="J199" s="350"/>
      <c r="K199" s="223"/>
    </row>
    <row r="200" spans="2:11" s="1" customFormat="1" ht="25.5" customHeight="1">
      <c r="B200" s="222"/>
      <c r="C200" s="292" t="s">
        <v>668</v>
      </c>
      <c r="D200" s="292"/>
      <c r="E200" s="292"/>
      <c r="F200" s="292" t="s">
        <v>669</v>
      </c>
      <c r="G200" s="293"/>
      <c r="H200" s="351" t="s">
        <v>670</v>
      </c>
      <c r="I200" s="351"/>
      <c r="J200" s="351"/>
      <c r="K200" s="223"/>
    </row>
    <row r="201" spans="2:11" s="1" customFormat="1" ht="5.25" customHeight="1">
      <c r="B201" s="253"/>
      <c r="C201" s="248"/>
      <c r="D201" s="248"/>
      <c r="E201" s="248"/>
      <c r="F201" s="248"/>
      <c r="G201" s="274"/>
      <c r="H201" s="248"/>
      <c r="I201" s="248"/>
      <c r="J201" s="248"/>
      <c r="K201" s="276"/>
    </row>
    <row r="202" spans="2:11" s="1" customFormat="1" ht="15" customHeight="1">
      <c r="B202" s="253"/>
      <c r="C202" s="230" t="s">
        <v>660</v>
      </c>
      <c r="D202" s="230"/>
      <c r="E202" s="230"/>
      <c r="F202" s="251" t="s">
        <v>42</v>
      </c>
      <c r="G202" s="230"/>
      <c r="H202" s="352" t="s">
        <v>671</v>
      </c>
      <c r="I202" s="352"/>
      <c r="J202" s="352"/>
      <c r="K202" s="276"/>
    </row>
    <row r="203" spans="2:11" s="1" customFormat="1" ht="15" customHeight="1">
      <c r="B203" s="253"/>
      <c r="C203" s="230"/>
      <c r="D203" s="230"/>
      <c r="E203" s="230"/>
      <c r="F203" s="251" t="s">
        <v>43</v>
      </c>
      <c r="G203" s="230"/>
      <c r="H203" s="352" t="s">
        <v>672</v>
      </c>
      <c r="I203" s="352"/>
      <c r="J203" s="352"/>
      <c r="K203" s="276"/>
    </row>
    <row r="204" spans="2:11" s="1" customFormat="1" ht="15" customHeight="1">
      <c r="B204" s="253"/>
      <c r="C204" s="230"/>
      <c r="D204" s="230"/>
      <c r="E204" s="230"/>
      <c r="F204" s="251" t="s">
        <v>46</v>
      </c>
      <c r="G204" s="230"/>
      <c r="H204" s="352" t="s">
        <v>673</v>
      </c>
      <c r="I204" s="352"/>
      <c r="J204" s="352"/>
      <c r="K204" s="276"/>
    </row>
    <row r="205" spans="2:11" s="1" customFormat="1" ht="15" customHeight="1">
      <c r="B205" s="253"/>
      <c r="C205" s="230"/>
      <c r="D205" s="230"/>
      <c r="E205" s="230"/>
      <c r="F205" s="251" t="s">
        <v>44</v>
      </c>
      <c r="G205" s="230"/>
      <c r="H205" s="352" t="s">
        <v>674</v>
      </c>
      <c r="I205" s="352"/>
      <c r="J205" s="352"/>
      <c r="K205" s="276"/>
    </row>
    <row r="206" spans="2:11" s="1" customFormat="1" ht="15" customHeight="1">
      <c r="B206" s="253"/>
      <c r="C206" s="230"/>
      <c r="D206" s="230"/>
      <c r="E206" s="230"/>
      <c r="F206" s="251" t="s">
        <v>45</v>
      </c>
      <c r="G206" s="230"/>
      <c r="H206" s="352" t="s">
        <v>675</v>
      </c>
      <c r="I206" s="352"/>
      <c r="J206" s="352"/>
      <c r="K206" s="276"/>
    </row>
    <row r="207" spans="2:11" s="1" customFormat="1" ht="15" customHeight="1">
      <c r="B207" s="253"/>
      <c r="C207" s="230"/>
      <c r="D207" s="230"/>
      <c r="E207" s="230"/>
      <c r="F207" s="251"/>
      <c r="G207" s="230"/>
      <c r="H207" s="230"/>
      <c r="I207" s="230"/>
      <c r="J207" s="230"/>
      <c r="K207" s="276"/>
    </row>
    <row r="208" spans="2:11" s="1" customFormat="1" ht="15" customHeight="1">
      <c r="B208" s="253"/>
      <c r="C208" s="230" t="s">
        <v>616</v>
      </c>
      <c r="D208" s="230"/>
      <c r="E208" s="230"/>
      <c r="F208" s="251" t="s">
        <v>78</v>
      </c>
      <c r="G208" s="230"/>
      <c r="H208" s="352" t="s">
        <v>676</v>
      </c>
      <c r="I208" s="352"/>
      <c r="J208" s="352"/>
      <c r="K208" s="276"/>
    </row>
    <row r="209" spans="2:11" s="1" customFormat="1" ht="15" customHeight="1">
      <c r="B209" s="253"/>
      <c r="C209" s="230"/>
      <c r="D209" s="230"/>
      <c r="E209" s="230"/>
      <c r="F209" s="251" t="s">
        <v>513</v>
      </c>
      <c r="G209" s="230"/>
      <c r="H209" s="352" t="s">
        <v>514</v>
      </c>
      <c r="I209" s="352"/>
      <c r="J209" s="352"/>
      <c r="K209" s="276"/>
    </row>
    <row r="210" spans="2:11" s="1" customFormat="1" ht="15" customHeight="1">
      <c r="B210" s="253"/>
      <c r="C210" s="230"/>
      <c r="D210" s="230"/>
      <c r="E210" s="230"/>
      <c r="F210" s="251" t="s">
        <v>511</v>
      </c>
      <c r="G210" s="230"/>
      <c r="H210" s="352" t="s">
        <v>677</v>
      </c>
      <c r="I210" s="352"/>
      <c r="J210" s="352"/>
      <c r="K210" s="276"/>
    </row>
    <row r="211" spans="2:11" s="1" customFormat="1" ht="15" customHeight="1">
      <c r="B211" s="294"/>
      <c r="C211" s="230"/>
      <c r="D211" s="230"/>
      <c r="E211" s="230"/>
      <c r="F211" s="251" t="s">
        <v>87</v>
      </c>
      <c r="G211" s="289"/>
      <c r="H211" s="353" t="s">
        <v>88</v>
      </c>
      <c r="I211" s="353"/>
      <c r="J211" s="353"/>
      <c r="K211" s="295"/>
    </row>
    <row r="212" spans="2:11" s="1" customFormat="1" ht="15" customHeight="1">
      <c r="B212" s="294"/>
      <c r="C212" s="230"/>
      <c r="D212" s="230"/>
      <c r="E212" s="230"/>
      <c r="F212" s="251" t="s">
        <v>515</v>
      </c>
      <c r="G212" s="289"/>
      <c r="H212" s="353" t="s">
        <v>465</v>
      </c>
      <c r="I212" s="353"/>
      <c r="J212" s="353"/>
      <c r="K212" s="295"/>
    </row>
    <row r="213" spans="2:11" s="1" customFormat="1" ht="15" customHeight="1">
      <c r="B213" s="294"/>
      <c r="C213" s="230"/>
      <c r="D213" s="230"/>
      <c r="E213" s="230"/>
      <c r="F213" s="251"/>
      <c r="G213" s="289"/>
      <c r="H213" s="280"/>
      <c r="I213" s="280"/>
      <c r="J213" s="280"/>
      <c r="K213" s="295"/>
    </row>
    <row r="214" spans="2:11" s="1" customFormat="1" ht="15" customHeight="1">
      <c r="B214" s="294"/>
      <c r="C214" s="230" t="s">
        <v>640</v>
      </c>
      <c r="D214" s="230"/>
      <c r="E214" s="230"/>
      <c r="F214" s="251">
        <v>1</v>
      </c>
      <c r="G214" s="289"/>
      <c r="H214" s="353" t="s">
        <v>678</v>
      </c>
      <c r="I214" s="353"/>
      <c r="J214" s="353"/>
      <c r="K214" s="295"/>
    </row>
    <row r="215" spans="2:11" s="1" customFormat="1" ht="15" customHeight="1">
      <c r="B215" s="294"/>
      <c r="C215" s="230"/>
      <c r="D215" s="230"/>
      <c r="E215" s="230"/>
      <c r="F215" s="251">
        <v>2</v>
      </c>
      <c r="G215" s="289"/>
      <c r="H215" s="353" t="s">
        <v>679</v>
      </c>
      <c r="I215" s="353"/>
      <c r="J215" s="353"/>
      <c r="K215" s="295"/>
    </row>
    <row r="216" spans="2:11" s="1" customFormat="1" ht="15" customHeight="1">
      <c r="B216" s="294"/>
      <c r="C216" s="230"/>
      <c r="D216" s="230"/>
      <c r="E216" s="230"/>
      <c r="F216" s="251">
        <v>3</v>
      </c>
      <c r="G216" s="289"/>
      <c r="H216" s="353" t="s">
        <v>680</v>
      </c>
      <c r="I216" s="353"/>
      <c r="J216" s="353"/>
      <c r="K216" s="295"/>
    </row>
    <row r="217" spans="2:11" s="1" customFormat="1" ht="15" customHeight="1">
      <c r="B217" s="294"/>
      <c r="C217" s="230"/>
      <c r="D217" s="230"/>
      <c r="E217" s="230"/>
      <c r="F217" s="251">
        <v>4</v>
      </c>
      <c r="G217" s="289"/>
      <c r="H217" s="353" t="s">
        <v>681</v>
      </c>
      <c r="I217" s="353"/>
      <c r="J217" s="353"/>
      <c r="K217" s="295"/>
    </row>
    <row r="218" spans="2:11" s="1" customFormat="1" ht="12.75" customHeight="1">
      <c r="B218" s="296"/>
      <c r="C218" s="297"/>
      <c r="D218" s="297"/>
      <c r="E218" s="297"/>
      <c r="F218" s="297"/>
      <c r="G218" s="297"/>
      <c r="H218" s="297"/>
      <c r="I218" s="297"/>
      <c r="J218" s="297"/>
      <c r="K218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SO-01 - Cesta HC4</vt:lpstr>
      <vt:lpstr>SO-01-1 - Propustek HC4</vt:lpstr>
      <vt:lpstr>VON - Vedlejší a ostatní ...</vt:lpstr>
      <vt:lpstr>Pokyny pro vyplnění</vt:lpstr>
      <vt:lpstr>'Rekapitulace stavby'!Názvy_tisku</vt:lpstr>
      <vt:lpstr>'SO-01 - Cesta HC4'!Názvy_tisku</vt:lpstr>
      <vt:lpstr>'SO-01-1 - Propustek HC4'!Názvy_tisku</vt:lpstr>
      <vt:lpstr>'VON - Vedlejší a ostatní ...'!Názvy_tisku</vt:lpstr>
      <vt:lpstr>'Pokyny pro vyplnění'!Oblast_tisku</vt:lpstr>
      <vt:lpstr>'Rekapitulace stavby'!Oblast_tisku</vt:lpstr>
      <vt:lpstr>'SO-01 - Cesta HC4'!Oblast_tisku</vt:lpstr>
      <vt:lpstr>'SO-01-1 - Propustek HC4'!Oblast_tisku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2023-11-29T07:31:10Z</dcterms:created>
  <dcterms:modified xsi:type="dcterms:W3CDTF">2023-11-29T07:31:41Z</dcterms:modified>
</cp:coreProperties>
</file>