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spucr-my.sharepoint.com/personal/l_kuchtickova_spucr_cz/Documents/MigraceDiskuL/Dokumenty/SPU migraceL/KINGSTON záloha 20-7-2024/2024/výsadba IP a NRBK Němčičky u Hustopečí_NPO/příprava zakázky/"/>
    </mc:Choice>
  </mc:AlternateContent>
  <xr:revisionPtr revIDLastSave="3" documentId="11_67ED31654D2AFFD058DA67A03CD7885E4920573E" xr6:coauthVersionLast="47" xr6:coauthVersionMax="47" xr10:uidLastSave="{18F48E4D-B15E-4690-98A6-7A50FB71EE5A}"/>
  <bookViews>
    <workbookView xWindow="-108" yWindow="-108" windowWidth="23256" windowHeight="14016" firstSheet="8" activeTab="10" xr2:uid="{00000000-000D-0000-FFFF-FFFF00000000}"/>
  </bookViews>
  <sheets>
    <sheet name="Rekapitulace stavby" sheetId="1" r:id="rId1"/>
    <sheet name="SO-01 - IP3" sheetId="2" r:id="rId2"/>
    <sheet name="SO-011 - 1. rok pěstební ..." sheetId="3" r:id="rId3"/>
    <sheet name="SO-012 - 2. rok pěstební ..." sheetId="4" r:id="rId4"/>
    <sheet name="SO-013 - 3. rok pěstebné ..." sheetId="5" r:id="rId5"/>
    <sheet name="VRN - Vedlejší rozpočtové..." sheetId="6" r:id="rId6"/>
    <sheet name="SO-02 - IP14" sheetId="7" r:id="rId7"/>
    <sheet name="SO-021 - 1. rok pěstebné ..." sheetId="8" r:id="rId8"/>
    <sheet name="SO-022 - 2. rok pěstebné ..." sheetId="9" r:id="rId9"/>
    <sheet name="SO-023 - 3. rok pěstebné ..." sheetId="10" r:id="rId10"/>
    <sheet name="VRN - Vedlejší rozpočtové..._01" sheetId="11" r:id="rId11"/>
    <sheet name="SO-03 - IP18" sheetId="12" r:id="rId12"/>
    <sheet name="SO-031 - 1. rok pěstební ..." sheetId="13" r:id="rId13"/>
    <sheet name="SO-032 - 2. rok pěstební ..." sheetId="14" r:id="rId14"/>
    <sheet name="SO-033 - 3. rok pěstební ..." sheetId="15" r:id="rId15"/>
    <sheet name="VRN - Vedlejší rozpočtové..._02" sheetId="16" r:id="rId16"/>
    <sheet name="SO-04 - IP29 a část NRBK ..." sheetId="17" r:id="rId17"/>
    <sheet name="SO-041 - 1. rok pěstební ..." sheetId="18" r:id="rId18"/>
    <sheet name="SO-042 - 2. rok pěstební ..." sheetId="19" r:id="rId19"/>
    <sheet name="SO-043 - 3. rok pěstební ..." sheetId="20" r:id="rId20"/>
    <sheet name="VRN - Vedlejší rozpočtové..._03" sheetId="21" r:id="rId21"/>
    <sheet name="Pokyny pro vyplnění" sheetId="22" r:id="rId22"/>
  </sheets>
  <definedNames>
    <definedName name="_xlnm._FilterDatabase" localSheetId="1" hidden="1">'SO-01 - IP3'!$C$78:$K$146</definedName>
    <definedName name="_xlnm._FilterDatabase" localSheetId="2" hidden="1">'SO-011 - 1. rok pěstební ...'!$C$84:$K$102</definedName>
    <definedName name="_xlnm._FilterDatabase" localSheetId="3" hidden="1">'SO-012 - 2. rok pěstební ...'!$C$84:$K$99</definedName>
    <definedName name="_xlnm._FilterDatabase" localSheetId="4" hidden="1">'SO-013 - 3. rok pěstebné ...'!$C$84:$K$102</definedName>
    <definedName name="_xlnm._FilterDatabase" localSheetId="6" hidden="1">'SO-02 - IP14'!$C$78:$K$143</definedName>
    <definedName name="_xlnm._FilterDatabase" localSheetId="7" hidden="1">'SO-021 - 1. rok pěstebné ...'!$C$84:$K$102</definedName>
    <definedName name="_xlnm._FilterDatabase" localSheetId="8" hidden="1">'SO-022 - 2. rok pěstebné ...'!$C$84:$K$99</definedName>
    <definedName name="_xlnm._FilterDatabase" localSheetId="9" hidden="1">'SO-023 - 3. rok pěstebné ...'!$C$84:$K$102</definedName>
    <definedName name="_xlnm._FilterDatabase" localSheetId="11" hidden="1">'SO-03 - IP18'!$C$78:$K$147</definedName>
    <definedName name="_xlnm._FilterDatabase" localSheetId="12" hidden="1">'SO-031 - 1. rok pěstební ...'!$C$84:$K$102</definedName>
    <definedName name="_xlnm._FilterDatabase" localSheetId="13" hidden="1">'SO-032 - 2. rok pěstební ...'!$C$84:$K$99</definedName>
    <definedName name="_xlnm._FilterDatabase" localSheetId="14" hidden="1">'SO-033 - 3. rok pěstební ...'!$C$84:$K$102</definedName>
    <definedName name="_xlnm._FilterDatabase" localSheetId="16" hidden="1">'SO-04 - IP29 a část NRBK ...'!$C$82:$K$226</definedName>
    <definedName name="_xlnm._FilterDatabase" localSheetId="17" hidden="1">'SO-041 - 1. rok pěstební ...'!$C$84:$K$108</definedName>
    <definedName name="_xlnm._FilterDatabase" localSheetId="18" hidden="1">'SO-042 - 2. rok pěstební ...'!$C$84:$K$108</definedName>
    <definedName name="_xlnm._FilterDatabase" localSheetId="19" hidden="1">'SO-043 - 3. rok pěstební ...'!$C$84:$K$111</definedName>
    <definedName name="_xlnm._FilterDatabase" localSheetId="5" hidden="1">'VRN - Vedlejší rozpočtové...'!$C$84:$K$109</definedName>
    <definedName name="_xlnm._FilterDatabase" localSheetId="10" hidden="1">'VRN - Vedlejší rozpočtové..._01'!$C$84:$K$109</definedName>
    <definedName name="_xlnm._FilterDatabase" localSheetId="15" hidden="1">'VRN - Vedlejší rozpočtové..._02'!$C$84:$K$109</definedName>
    <definedName name="_xlnm._FilterDatabase" localSheetId="20" hidden="1">'VRN - Vedlejší rozpočtové..._03'!$C$84:$K$109</definedName>
    <definedName name="_xlnm.Print_Titles" localSheetId="0">'Rekapitulace stavby'!$52:$52</definedName>
    <definedName name="_xlnm.Print_Titles" localSheetId="1">'SO-01 - IP3'!$78:$78</definedName>
    <definedName name="_xlnm.Print_Titles" localSheetId="2">'SO-011 - 1. rok pěstební ...'!$84:$84</definedName>
    <definedName name="_xlnm.Print_Titles" localSheetId="3">'SO-012 - 2. rok pěstební ...'!$84:$84</definedName>
    <definedName name="_xlnm.Print_Titles" localSheetId="4">'SO-013 - 3. rok pěstebné ...'!$84:$84</definedName>
    <definedName name="_xlnm.Print_Titles" localSheetId="6">'SO-02 - IP14'!$78:$78</definedName>
    <definedName name="_xlnm.Print_Titles" localSheetId="7">'SO-021 - 1. rok pěstebné ...'!$84:$84</definedName>
    <definedName name="_xlnm.Print_Titles" localSheetId="8">'SO-022 - 2. rok pěstebné ...'!$84:$84</definedName>
    <definedName name="_xlnm.Print_Titles" localSheetId="9">'SO-023 - 3. rok pěstebné ...'!$84:$84</definedName>
    <definedName name="_xlnm.Print_Titles" localSheetId="11">'SO-03 - IP18'!$78:$78</definedName>
    <definedName name="_xlnm.Print_Titles" localSheetId="12">'SO-031 - 1. rok pěstební ...'!$84:$84</definedName>
    <definedName name="_xlnm.Print_Titles" localSheetId="13">'SO-032 - 2. rok pěstební ...'!$84:$84</definedName>
    <definedName name="_xlnm.Print_Titles" localSheetId="14">'SO-033 - 3. rok pěstební ...'!$84:$84</definedName>
    <definedName name="_xlnm.Print_Titles" localSheetId="16">'SO-04 - IP29 a část NRBK ...'!$82:$82</definedName>
    <definedName name="_xlnm.Print_Titles" localSheetId="17">'SO-041 - 1. rok pěstební ...'!$84:$84</definedName>
    <definedName name="_xlnm.Print_Titles" localSheetId="18">'SO-042 - 2. rok pěstební ...'!$84:$84</definedName>
    <definedName name="_xlnm.Print_Titles" localSheetId="19">'SO-043 - 3. rok pěstební ...'!$84:$84</definedName>
    <definedName name="_xlnm.Print_Titles" localSheetId="5">'VRN - Vedlejší rozpočtové...'!$84:$84</definedName>
    <definedName name="_xlnm.Print_Titles" localSheetId="10">'VRN - Vedlejší rozpočtové..._01'!$84:$84</definedName>
    <definedName name="_xlnm.Print_Titles" localSheetId="15">'VRN - Vedlejší rozpočtové..._02'!$84:$84</definedName>
    <definedName name="_xlnm.Print_Titles" localSheetId="20">'VRN - Vedlejší rozpočtové..._03'!$84:$84</definedName>
    <definedName name="_xlnm.Print_Area" localSheetId="21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stavby'!$C$42:$AQ$79</definedName>
    <definedName name="_xlnm.Print_Area" localSheetId="1">'SO-01 - IP3'!$C$4:$J$39,'SO-01 - IP3'!$C$45:$J$60,'SO-01 - IP3'!$C$66:$K$146</definedName>
    <definedName name="_xlnm.Print_Area" localSheetId="2">'SO-011 - 1. rok pěstební ...'!$C$4:$J$41,'SO-011 - 1. rok pěstební ...'!$C$47:$J$64,'SO-011 - 1. rok pěstební ...'!$C$70:$K$102</definedName>
    <definedName name="_xlnm.Print_Area" localSheetId="3">'SO-012 - 2. rok pěstební ...'!$C$4:$J$41,'SO-012 - 2. rok pěstební ...'!$C$47:$J$64,'SO-012 - 2. rok pěstební ...'!$C$70:$K$99</definedName>
    <definedName name="_xlnm.Print_Area" localSheetId="4">'SO-013 - 3. rok pěstebné ...'!$C$4:$J$41,'SO-013 - 3. rok pěstebné ...'!$C$47:$J$64,'SO-013 - 3. rok pěstebné ...'!$C$70:$K$102</definedName>
    <definedName name="_xlnm.Print_Area" localSheetId="6">'SO-02 - IP14'!$C$4:$J$39,'SO-02 - IP14'!$C$45:$J$60,'SO-02 - IP14'!$C$66:$K$143</definedName>
    <definedName name="_xlnm.Print_Area" localSheetId="7">'SO-021 - 1. rok pěstebné ...'!$C$4:$J$41,'SO-021 - 1. rok pěstebné ...'!$C$47:$J$64,'SO-021 - 1. rok pěstebné ...'!$C$70:$K$102</definedName>
    <definedName name="_xlnm.Print_Area" localSheetId="8">'SO-022 - 2. rok pěstebné ...'!$C$4:$J$41,'SO-022 - 2. rok pěstebné ...'!$C$47:$J$64,'SO-022 - 2. rok pěstebné ...'!$C$70:$K$99</definedName>
    <definedName name="_xlnm.Print_Area" localSheetId="9">'SO-023 - 3. rok pěstebné ...'!$C$4:$J$41,'SO-023 - 3. rok pěstebné ...'!$C$47:$J$64,'SO-023 - 3. rok pěstebné ...'!$C$70:$K$102</definedName>
    <definedName name="_xlnm.Print_Area" localSheetId="11">'SO-03 - IP18'!$C$4:$J$39,'SO-03 - IP18'!$C$45:$J$60,'SO-03 - IP18'!$C$66:$K$147</definedName>
    <definedName name="_xlnm.Print_Area" localSheetId="12">'SO-031 - 1. rok pěstební ...'!$C$4:$J$41,'SO-031 - 1. rok pěstební ...'!$C$47:$J$64,'SO-031 - 1. rok pěstební ...'!$C$70:$K$102</definedName>
    <definedName name="_xlnm.Print_Area" localSheetId="13">'SO-032 - 2. rok pěstební ...'!$C$4:$J$41,'SO-032 - 2. rok pěstební ...'!$C$47:$J$64,'SO-032 - 2. rok pěstební ...'!$C$70:$K$99</definedName>
    <definedName name="_xlnm.Print_Area" localSheetId="14">'SO-033 - 3. rok pěstební ...'!$C$4:$J$41,'SO-033 - 3. rok pěstební ...'!$C$47:$J$64,'SO-033 - 3. rok pěstební ...'!$C$70:$K$102</definedName>
    <definedName name="_xlnm.Print_Area" localSheetId="16">'SO-04 - IP29 a část NRBK ...'!$C$4:$J$39,'SO-04 - IP29 a část NRBK ...'!$C$45:$J$64,'SO-04 - IP29 a část NRBK ...'!$C$70:$K$226</definedName>
    <definedName name="_xlnm.Print_Area" localSheetId="17">'SO-041 - 1. rok pěstební ...'!$C$4:$J$41,'SO-041 - 1. rok pěstební ...'!$C$47:$J$64,'SO-041 - 1. rok pěstební ...'!$C$70:$K$108</definedName>
    <definedName name="_xlnm.Print_Area" localSheetId="18">'SO-042 - 2. rok pěstební ...'!$C$4:$J$41,'SO-042 - 2. rok pěstební ...'!$C$47:$J$64,'SO-042 - 2. rok pěstební ...'!$C$70:$K$108</definedName>
    <definedName name="_xlnm.Print_Area" localSheetId="19">'SO-043 - 3. rok pěstební ...'!$C$4:$J$41,'SO-043 - 3. rok pěstební ...'!$C$47:$J$64,'SO-043 - 3. rok pěstební ...'!$C$70:$K$111</definedName>
    <definedName name="_xlnm.Print_Area" localSheetId="5">'VRN - Vedlejší rozpočtové...'!$C$4:$J$41,'VRN - Vedlejší rozpočtové...'!$C$47:$J$64,'VRN - Vedlejší rozpočtové...'!$C$70:$K$109</definedName>
    <definedName name="_xlnm.Print_Area" localSheetId="10">'VRN - Vedlejší rozpočtové..._01'!$C$4:$J$41,'VRN - Vedlejší rozpočtové..._01'!$C$47:$J$64,'VRN - Vedlejší rozpočtové..._01'!$C$70:$K$109</definedName>
    <definedName name="_xlnm.Print_Area" localSheetId="15">'VRN - Vedlejší rozpočtové..._02'!$C$4:$J$41,'VRN - Vedlejší rozpočtové..._02'!$C$47:$J$64,'VRN - Vedlejší rozpočtové..._02'!$C$70:$K$109</definedName>
    <definedName name="_xlnm.Print_Area" localSheetId="20">'VRN - Vedlejší rozpočtové..._03'!$C$4:$J$41,'VRN - Vedlejší rozpočtové..._03'!$C$47:$J$64,'VRN - Vedlejší rozpočtové..._03'!$C$70:$K$109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1" l="1"/>
  <c r="J38" i="21"/>
  <c r="AY78" i="1" s="1"/>
  <c r="J37" i="21"/>
  <c r="AX78" i="1" s="1"/>
  <c r="BI107" i="21"/>
  <c r="BH107" i="21"/>
  <c r="BG107" i="21"/>
  <c r="BF107" i="21"/>
  <c r="T107" i="21"/>
  <c r="R107" i="21"/>
  <c r="P107" i="21"/>
  <c r="BI105" i="21"/>
  <c r="BH105" i="21"/>
  <c r="BG105" i="21"/>
  <c r="BF105" i="21"/>
  <c r="T105" i="21"/>
  <c r="R105" i="21"/>
  <c r="P105" i="21"/>
  <c r="BI103" i="21"/>
  <c r="BH103" i="21"/>
  <c r="BG103" i="21"/>
  <c r="BF103" i="21"/>
  <c r="T103" i="21"/>
  <c r="R103" i="21"/>
  <c r="P103" i="21"/>
  <c r="BI99" i="21"/>
  <c r="BH99" i="21"/>
  <c r="BG99" i="21"/>
  <c r="BF99" i="21"/>
  <c r="T99" i="21"/>
  <c r="R99" i="21"/>
  <c r="P99" i="21"/>
  <c r="BI97" i="21"/>
  <c r="BH97" i="21"/>
  <c r="BG97" i="21"/>
  <c r="BF97" i="21"/>
  <c r="T97" i="21"/>
  <c r="R97" i="21"/>
  <c r="P97" i="21"/>
  <c r="BI95" i="21"/>
  <c r="BH95" i="21"/>
  <c r="BG95" i="21"/>
  <c r="BF95" i="21"/>
  <c r="T95" i="21"/>
  <c r="R95" i="21"/>
  <c r="P95" i="21"/>
  <c r="BI89" i="21"/>
  <c r="BH89" i="21"/>
  <c r="BG89" i="21"/>
  <c r="BF89" i="21"/>
  <c r="T89" i="21"/>
  <c r="R89" i="21"/>
  <c r="P89" i="21"/>
  <c r="BI86" i="21"/>
  <c r="BH86" i="21"/>
  <c r="BG86" i="21"/>
  <c r="BF86" i="21"/>
  <c r="T86" i="21"/>
  <c r="R86" i="21"/>
  <c r="P86" i="21"/>
  <c r="J82" i="21"/>
  <c r="J81" i="21"/>
  <c r="F81" i="21"/>
  <c r="F79" i="21"/>
  <c r="E77" i="21"/>
  <c r="J59" i="21"/>
  <c r="J58" i="21"/>
  <c r="F58" i="21"/>
  <c r="F56" i="21"/>
  <c r="E54" i="21"/>
  <c r="J20" i="21"/>
  <c r="E20" i="21"/>
  <c r="F59" i="21" s="1"/>
  <c r="J19" i="21"/>
  <c r="J14" i="21"/>
  <c r="J79" i="21" s="1"/>
  <c r="E7" i="21"/>
  <c r="E50" i="21" s="1"/>
  <c r="J39" i="20"/>
  <c r="J38" i="20"/>
  <c r="AY77" i="1" s="1"/>
  <c r="J37" i="20"/>
  <c r="AX77" i="1"/>
  <c r="BI109" i="20"/>
  <c r="BH109" i="20"/>
  <c r="BG109" i="20"/>
  <c r="BF109" i="20"/>
  <c r="T109" i="20"/>
  <c r="R109" i="20"/>
  <c r="P109" i="20"/>
  <c r="BI106" i="20"/>
  <c r="BH106" i="20"/>
  <c r="BG106" i="20"/>
  <c r="BF106" i="20"/>
  <c r="T106" i="20"/>
  <c r="R106" i="20"/>
  <c r="P106" i="20"/>
  <c r="BI104" i="20"/>
  <c r="BH104" i="20"/>
  <c r="BG104" i="20"/>
  <c r="BF104" i="20"/>
  <c r="T104" i="20"/>
  <c r="R104" i="20"/>
  <c r="P104" i="20"/>
  <c r="BI101" i="20"/>
  <c r="BH101" i="20"/>
  <c r="BG101" i="20"/>
  <c r="BF101" i="20"/>
  <c r="T101" i="20"/>
  <c r="R101" i="20"/>
  <c r="P101" i="20"/>
  <c r="BI98" i="20"/>
  <c r="BH98" i="20"/>
  <c r="BG98" i="20"/>
  <c r="BF98" i="20"/>
  <c r="T98" i="20"/>
  <c r="R98" i="20"/>
  <c r="P98" i="20"/>
  <c r="BI95" i="20"/>
  <c r="BH95" i="20"/>
  <c r="BG95" i="20"/>
  <c r="BF95" i="20"/>
  <c r="T95" i="20"/>
  <c r="R95" i="20"/>
  <c r="P95" i="20"/>
  <c r="BI86" i="20"/>
  <c r="BH86" i="20"/>
  <c r="BG86" i="20"/>
  <c r="BF86" i="20"/>
  <c r="T86" i="20"/>
  <c r="R86" i="20"/>
  <c r="P86" i="20"/>
  <c r="J82" i="20"/>
  <c r="J81" i="20"/>
  <c r="F81" i="20"/>
  <c r="F79" i="20"/>
  <c r="E77" i="20"/>
  <c r="J59" i="20"/>
  <c r="J58" i="20"/>
  <c r="F58" i="20"/>
  <c r="F56" i="20"/>
  <c r="E54" i="20"/>
  <c r="J20" i="20"/>
  <c r="E20" i="20"/>
  <c r="F82" i="20"/>
  <c r="J19" i="20"/>
  <c r="J14" i="20"/>
  <c r="J79" i="20" s="1"/>
  <c r="E7" i="20"/>
  <c r="E73" i="20" s="1"/>
  <c r="J39" i="19"/>
  <c r="J38" i="19"/>
  <c r="AY76" i="1"/>
  <c r="J37" i="19"/>
  <c r="AX76" i="1"/>
  <c r="BI106" i="19"/>
  <c r="BH106" i="19"/>
  <c r="BG106" i="19"/>
  <c r="BF106" i="19"/>
  <c r="T106" i="19"/>
  <c r="R106" i="19"/>
  <c r="P106" i="19"/>
  <c r="BI104" i="19"/>
  <c r="BH104" i="19"/>
  <c r="BG104" i="19"/>
  <c r="BF104" i="19"/>
  <c r="T104" i="19"/>
  <c r="R104" i="19"/>
  <c r="P104" i="19"/>
  <c r="BI101" i="19"/>
  <c r="BH101" i="19"/>
  <c r="BG101" i="19"/>
  <c r="BF101" i="19"/>
  <c r="T101" i="19"/>
  <c r="R101" i="19"/>
  <c r="P101" i="19"/>
  <c r="BI98" i="19"/>
  <c r="BH98" i="19"/>
  <c r="BG98" i="19"/>
  <c r="BF98" i="19"/>
  <c r="T98" i="19"/>
  <c r="R98" i="19"/>
  <c r="P98" i="19"/>
  <c r="BI95" i="19"/>
  <c r="BH95" i="19"/>
  <c r="BG95" i="19"/>
  <c r="BF95" i="19"/>
  <c r="T95" i="19"/>
  <c r="R95" i="19"/>
  <c r="P95" i="19"/>
  <c r="BI86" i="19"/>
  <c r="BH86" i="19"/>
  <c r="BG86" i="19"/>
  <c r="BF86" i="19"/>
  <c r="T86" i="19"/>
  <c r="R86" i="19"/>
  <c r="P86" i="19"/>
  <c r="J82" i="19"/>
  <c r="J81" i="19"/>
  <c r="F81" i="19"/>
  <c r="F79" i="19"/>
  <c r="E77" i="19"/>
  <c r="J59" i="19"/>
  <c r="J58" i="19"/>
  <c r="F58" i="19"/>
  <c r="F56" i="19"/>
  <c r="E54" i="19"/>
  <c r="J20" i="19"/>
  <c r="E20" i="19"/>
  <c r="F82" i="19" s="1"/>
  <c r="J19" i="19"/>
  <c r="J14" i="19"/>
  <c r="J56" i="19"/>
  <c r="E7" i="19"/>
  <c r="E50" i="19" s="1"/>
  <c r="J39" i="18"/>
  <c r="J38" i="18"/>
  <c r="AY75" i="1"/>
  <c r="J37" i="18"/>
  <c r="AX75" i="1"/>
  <c r="BI106" i="18"/>
  <c r="BH106" i="18"/>
  <c r="BG106" i="18"/>
  <c r="BF106" i="18"/>
  <c r="T106" i="18"/>
  <c r="R106" i="18"/>
  <c r="P106" i="18"/>
  <c r="BI104" i="18"/>
  <c r="BH104" i="18"/>
  <c r="BG104" i="18"/>
  <c r="BF104" i="18"/>
  <c r="T104" i="18"/>
  <c r="R104" i="18"/>
  <c r="P104" i="18"/>
  <c r="BI101" i="18"/>
  <c r="BH101" i="18"/>
  <c r="BG101" i="18"/>
  <c r="BF101" i="18"/>
  <c r="T101" i="18"/>
  <c r="R101" i="18"/>
  <c r="P101" i="18"/>
  <c r="BI98" i="18"/>
  <c r="BH98" i="18"/>
  <c r="BG98" i="18"/>
  <c r="BF98" i="18"/>
  <c r="T98" i="18"/>
  <c r="R98" i="18"/>
  <c r="P98" i="18"/>
  <c r="BI95" i="18"/>
  <c r="BH95" i="18"/>
  <c r="BG95" i="18"/>
  <c r="BF95" i="18"/>
  <c r="T95" i="18"/>
  <c r="R95" i="18"/>
  <c r="P95" i="18"/>
  <c r="BI86" i="18"/>
  <c r="BH86" i="18"/>
  <c r="BG86" i="18"/>
  <c r="BF86" i="18"/>
  <c r="T86" i="18"/>
  <c r="R86" i="18"/>
  <c r="P86" i="18"/>
  <c r="J82" i="18"/>
  <c r="J81" i="18"/>
  <c r="F81" i="18"/>
  <c r="F79" i="18"/>
  <c r="E77" i="18"/>
  <c r="J59" i="18"/>
  <c r="J58" i="18"/>
  <c r="F58" i="18"/>
  <c r="F56" i="18"/>
  <c r="E54" i="18"/>
  <c r="J20" i="18"/>
  <c r="E20" i="18"/>
  <c r="F59" i="18"/>
  <c r="J19" i="18"/>
  <c r="J14" i="18"/>
  <c r="J79" i="18" s="1"/>
  <c r="E7" i="18"/>
  <c r="E50" i="18" s="1"/>
  <c r="J37" i="17"/>
  <c r="J36" i="17"/>
  <c r="AY74" i="1"/>
  <c r="J35" i="17"/>
  <c r="AX74" i="1"/>
  <c r="BI225" i="17"/>
  <c r="BH225" i="17"/>
  <c r="BG225" i="17"/>
  <c r="BF225" i="17"/>
  <c r="T225" i="17"/>
  <c r="T224" i="17"/>
  <c r="R225" i="17"/>
  <c r="R224" i="17"/>
  <c r="P225" i="17"/>
  <c r="P224" i="17"/>
  <c r="BI221" i="17"/>
  <c r="BH221" i="17"/>
  <c r="BG221" i="17"/>
  <c r="BF221" i="17"/>
  <c r="T221" i="17"/>
  <c r="R221" i="17"/>
  <c r="P221" i="17"/>
  <c r="BI219" i="17"/>
  <c r="BH219" i="17"/>
  <c r="BG219" i="17"/>
  <c r="BF219" i="17"/>
  <c r="T219" i="17"/>
  <c r="R219" i="17"/>
  <c r="P219" i="17"/>
  <c r="BI216" i="17"/>
  <c r="BH216" i="17"/>
  <c r="BG216" i="17"/>
  <c r="BF216" i="17"/>
  <c r="T216" i="17"/>
  <c r="R216" i="17"/>
  <c r="P216" i="17"/>
  <c r="BI214" i="17"/>
  <c r="BH214" i="17"/>
  <c r="BG214" i="17"/>
  <c r="BF214" i="17"/>
  <c r="T214" i="17"/>
  <c r="R214" i="17"/>
  <c r="P214" i="17"/>
  <c r="BI211" i="17"/>
  <c r="BH211" i="17"/>
  <c r="BG211" i="17"/>
  <c r="BF211" i="17"/>
  <c r="T211" i="17"/>
  <c r="R211" i="17"/>
  <c r="P211" i="17"/>
  <c r="BI209" i="17"/>
  <c r="BH209" i="17"/>
  <c r="BG209" i="17"/>
  <c r="BF209" i="17"/>
  <c r="T209" i="17"/>
  <c r="R209" i="17"/>
  <c r="P209" i="17"/>
  <c r="BI207" i="17"/>
  <c r="BH207" i="17"/>
  <c r="BG207" i="17"/>
  <c r="BF207" i="17"/>
  <c r="T207" i="17"/>
  <c r="R207" i="17"/>
  <c r="P207" i="17"/>
  <c r="BI204" i="17"/>
  <c r="BH204" i="17"/>
  <c r="BG204" i="17"/>
  <c r="BF204" i="17"/>
  <c r="T204" i="17"/>
  <c r="R204" i="17"/>
  <c r="P204" i="17"/>
  <c r="BI201" i="17"/>
  <c r="BH201" i="17"/>
  <c r="BG201" i="17"/>
  <c r="BF201" i="17"/>
  <c r="T201" i="17"/>
  <c r="R201" i="17"/>
  <c r="P201" i="17"/>
  <c r="BI200" i="17"/>
  <c r="BH200" i="17"/>
  <c r="BG200" i="17"/>
  <c r="BF200" i="17"/>
  <c r="T200" i="17"/>
  <c r="R200" i="17"/>
  <c r="P200" i="17"/>
  <c r="BI199" i="17"/>
  <c r="BH199" i="17"/>
  <c r="BG199" i="17"/>
  <c r="BF199" i="17"/>
  <c r="T199" i="17"/>
  <c r="R199" i="17"/>
  <c r="P199" i="17"/>
  <c r="BI198" i="17"/>
  <c r="BH198" i="17"/>
  <c r="BG198" i="17"/>
  <c r="BF198" i="17"/>
  <c r="T198" i="17"/>
  <c r="R198" i="17"/>
  <c r="P198" i="17"/>
  <c r="BI197" i="17"/>
  <c r="BH197" i="17"/>
  <c r="BG197" i="17"/>
  <c r="BF197" i="17"/>
  <c r="T197" i="17"/>
  <c r="R197" i="17"/>
  <c r="P197" i="17"/>
  <c r="BI196" i="17"/>
  <c r="BH196" i="17"/>
  <c r="BG196" i="17"/>
  <c r="BF196" i="17"/>
  <c r="T196" i="17"/>
  <c r="R196" i="17"/>
  <c r="P196" i="17"/>
  <c r="BI195" i="17"/>
  <c r="BH195" i="17"/>
  <c r="BG195" i="17"/>
  <c r="BF195" i="17"/>
  <c r="T195" i="17"/>
  <c r="R195" i="17"/>
  <c r="P195" i="17"/>
  <c r="BI192" i="17"/>
  <c r="BH192" i="17"/>
  <c r="BG192" i="17"/>
  <c r="BF192" i="17"/>
  <c r="T192" i="17"/>
  <c r="R192" i="17"/>
  <c r="P192" i="17"/>
  <c r="BI189" i="17"/>
  <c r="BH189" i="17"/>
  <c r="BG189" i="17"/>
  <c r="BF189" i="17"/>
  <c r="T189" i="17"/>
  <c r="R189" i="17"/>
  <c r="P189" i="17"/>
  <c r="BI187" i="17"/>
  <c r="BH187" i="17"/>
  <c r="BG187" i="17"/>
  <c r="BF187" i="17"/>
  <c r="T187" i="17"/>
  <c r="R187" i="17"/>
  <c r="P187" i="17"/>
  <c r="BI186" i="17"/>
  <c r="BH186" i="17"/>
  <c r="BG186" i="17"/>
  <c r="BF186" i="17"/>
  <c r="T186" i="17"/>
  <c r="R186" i="17"/>
  <c r="P186" i="17"/>
  <c r="BI185" i="17"/>
  <c r="BH185" i="17"/>
  <c r="BG185" i="17"/>
  <c r="BF185" i="17"/>
  <c r="T185" i="17"/>
  <c r="R185" i="17"/>
  <c r="P185" i="17"/>
  <c r="BI184" i="17"/>
  <c r="BH184" i="17"/>
  <c r="BG184" i="17"/>
  <c r="BF184" i="17"/>
  <c r="T184" i="17"/>
  <c r="R184" i="17"/>
  <c r="P184" i="17"/>
  <c r="BI181" i="17"/>
  <c r="BH181" i="17"/>
  <c r="BG181" i="17"/>
  <c r="BF181" i="17"/>
  <c r="T181" i="17"/>
  <c r="R181" i="17"/>
  <c r="P181" i="17"/>
  <c r="BI179" i="17"/>
  <c r="BH179" i="17"/>
  <c r="BG179" i="17"/>
  <c r="BF179" i="17"/>
  <c r="T179" i="17"/>
  <c r="R179" i="17"/>
  <c r="P179" i="17"/>
  <c r="BI177" i="17"/>
  <c r="BH177" i="17"/>
  <c r="BG177" i="17"/>
  <c r="BF177" i="17"/>
  <c r="T177" i="17"/>
  <c r="R177" i="17"/>
  <c r="P177" i="17"/>
  <c r="BI175" i="17"/>
  <c r="BH175" i="17"/>
  <c r="BG175" i="17"/>
  <c r="BF175" i="17"/>
  <c r="T175" i="17"/>
  <c r="R175" i="17"/>
  <c r="P175" i="17"/>
  <c r="BI168" i="17"/>
  <c r="BH168" i="17"/>
  <c r="BG168" i="17"/>
  <c r="BF168" i="17"/>
  <c r="T168" i="17"/>
  <c r="R168" i="17"/>
  <c r="P168" i="17"/>
  <c r="BI165" i="17"/>
  <c r="BH165" i="17"/>
  <c r="BG165" i="17"/>
  <c r="BF165" i="17"/>
  <c r="T165" i="17"/>
  <c r="R165" i="17"/>
  <c r="P165" i="17"/>
  <c r="BI162" i="17"/>
  <c r="BH162" i="17"/>
  <c r="BG162" i="17"/>
  <c r="BF162" i="17"/>
  <c r="T162" i="17"/>
  <c r="R162" i="17"/>
  <c r="P162" i="17"/>
  <c r="BI155" i="17"/>
  <c r="BH155" i="17"/>
  <c r="BG155" i="17"/>
  <c r="BF155" i="17"/>
  <c r="T155" i="17"/>
  <c r="R155" i="17"/>
  <c r="P155" i="17"/>
  <c r="BI151" i="17"/>
  <c r="BH151" i="17"/>
  <c r="BG151" i="17"/>
  <c r="BF151" i="17"/>
  <c r="T151" i="17"/>
  <c r="R151" i="17"/>
  <c r="P151" i="17"/>
  <c r="BI148" i="17"/>
  <c r="BH148" i="17"/>
  <c r="BG148" i="17"/>
  <c r="BF148" i="17"/>
  <c r="T148" i="17"/>
  <c r="R148" i="17"/>
  <c r="P148" i="17"/>
  <c r="BI143" i="17"/>
  <c r="BH143" i="17"/>
  <c r="BG143" i="17"/>
  <c r="BF143" i="17"/>
  <c r="T143" i="17"/>
  <c r="R143" i="17"/>
  <c r="P143" i="17"/>
  <c r="BI141" i="17"/>
  <c r="BH141" i="17"/>
  <c r="BG141" i="17"/>
  <c r="BF141" i="17"/>
  <c r="T141" i="17"/>
  <c r="R141" i="17"/>
  <c r="P141" i="17"/>
  <c r="BI138" i="17"/>
  <c r="BH138" i="17"/>
  <c r="BG138" i="17"/>
  <c r="BF138" i="17"/>
  <c r="T138" i="17"/>
  <c r="R138" i="17"/>
  <c r="P138" i="17"/>
  <c r="BI134" i="17"/>
  <c r="BH134" i="17"/>
  <c r="BG134" i="17"/>
  <c r="BF134" i="17"/>
  <c r="T134" i="17"/>
  <c r="R134" i="17"/>
  <c r="P134" i="17"/>
  <c r="BI132" i="17"/>
  <c r="BH132" i="17"/>
  <c r="BG132" i="17"/>
  <c r="BF132" i="17"/>
  <c r="T132" i="17"/>
  <c r="R132" i="17"/>
  <c r="P132" i="17"/>
  <c r="BI122" i="17"/>
  <c r="BH122" i="17"/>
  <c r="BG122" i="17"/>
  <c r="BF122" i="17"/>
  <c r="T122" i="17"/>
  <c r="R122" i="17"/>
  <c r="P122" i="17"/>
  <c r="BI113" i="17"/>
  <c r="BH113" i="17"/>
  <c r="BG113" i="17"/>
  <c r="BF113" i="17"/>
  <c r="T113" i="17"/>
  <c r="R113" i="17"/>
  <c r="P113" i="17"/>
  <c r="BI109" i="17"/>
  <c r="BH109" i="17"/>
  <c r="BG109" i="17"/>
  <c r="BF109" i="17"/>
  <c r="T109" i="17"/>
  <c r="R109" i="17"/>
  <c r="P109" i="17"/>
  <c r="BI105" i="17"/>
  <c r="BH105" i="17"/>
  <c r="BG105" i="17"/>
  <c r="BF105" i="17"/>
  <c r="T105" i="17"/>
  <c r="R105" i="17"/>
  <c r="P105" i="17"/>
  <c r="BI102" i="17"/>
  <c r="BH102" i="17"/>
  <c r="BG102" i="17"/>
  <c r="BF102" i="17"/>
  <c r="T102" i="17"/>
  <c r="R102" i="17"/>
  <c r="P102" i="17"/>
  <c r="BI99" i="17"/>
  <c r="BH99" i="17"/>
  <c r="BG99" i="17"/>
  <c r="BF99" i="17"/>
  <c r="T99" i="17"/>
  <c r="R99" i="17"/>
  <c r="P99" i="17"/>
  <c r="BI96" i="17"/>
  <c r="BH96" i="17"/>
  <c r="BG96" i="17"/>
  <c r="BF96" i="17"/>
  <c r="T96" i="17"/>
  <c r="R96" i="17"/>
  <c r="P96" i="17"/>
  <c r="BI91" i="17"/>
  <c r="BH91" i="17"/>
  <c r="BG91" i="17"/>
  <c r="BF91" i="17"/>
  <c r="T91" i="17"/>
  <c r="R91" i="17"/>
  <c r="P91" i="17"/>
  <c r="BI85" i="17"/>
  <c r="BH85" i="17"/>
  <c r="BG85" i="17"/>
  <c r="BF85" i="17"/>
  <c r="T85" i="17"/>
  <c r="R85" i="17"/>
  <c r="P85" i="17"/>
  <c r="J80" i="17"/>
  <c r="J79" i="17"/>
  <c r="F79" i="17"/>
  <c r="F77" i="17"/>
  <c r="E75" i="17"/>
  <c r="J55" i="17"/>
  <c r="J54" i="17"/>
  <c r="F54" i="17"/>
  <c r="F52" i="17"/>
  <c r="E50" i="17"/>
  <c r="J18" i="17"/>
  <c r="E18" i="17"/>
  <c r="F80" i="17" s="1"/>
  <c r="J17" i="17"/>
  <c r="J12" i="17"/>
  <c r="J52" i="17" s="1"/>
  <c r="E7" i="17"/>
  <c r="E48" i="17" s="1"/>
  <c r="J39" i="16"/>
  <c r="J38" i="16"/>
  <c r="AY72" i="1"/>
  <c r="J37" i="16"/>
  <c r="AX72" i="1"/>
  <c r="BI107" i="16"/>
  <c r="BH107" i="16"/>
  <c r="BG107" i="16"/>
  <c r="BF107" i="16"/>
  <c r="T107" i="16"/>
  <c r="R107" i="16"/>
  <c r="P107" i="16"/>
  <c r="BI105" i="16"/>
  <c r="BH105" i="16"/>
  <c r="BG105" i="16"/>
  <c r="BF105" i="16"/>
  <c r="T105" i="16"/>
  <c r="R105" i="16"/>
  <c r="P105" i="16"/>
  <c r="BI103" i="16"/>
  <c r="BH103" i="16"/>
  <c r="BG103" i="16"/>
  <c r="BF103" i="16"/>
  <c r="T103" i="16"/>
  <c r="R103" i="16"/>
  <c r="P103" i="16"/>
  <c r="BI99" i="16"/>
  <c r="BH99" i="16"/>
  <c r="BG99" i="16"/>
  <c r="BF99" i="16"/>
  <c r="T99" i="16"/>
  <c r="R99" i="16"/>
  <c r="P99" i="16"/>
  <c r="BI97" i="16"/>
  <c r="BH97" i="16"/>
  <c r="BG97" i="16"/>
  <c r="BF97" i="16"/>
  <c r="T97" i="16"/>
  <c r="R97" i="16"/>
  <c r="P97" i="16"/>
  <c r="BI95" i="16"/>
  <c r="BH95" i="16"/>
  <c r="BG95" i="16"/>
  <c r="BF95" i="16"/>
  <c r="T95" i="16"/>
  <c r="R95" i="16"/>
  <c r="P95" i="16"/>
  <c r="BI89" i="16"/>
  <c r="BH89" i="16"/>
  <c r="BG89" i="16"/>
  <c r="BF89" i="16"/>
  <c r="T89" i="16"/>
  <c r="R89" i="16"/>
  <c r="P89" i="16"/>
  <c r="BI86" i="16"/>
  <c r="BH86" i="16"/>
  <c r="BG86" i="16"/>
  <c r="F37" i="16" s="1"/>
  <c r="BF86" i="16"/>
  <c r="T86" i="16"/>
  <c r="R86" i="16"/>
  <c r="P86" i="16"/>
  <c r="J82" i="16"/>
  <c r="J81" i="16"/>
  <c r="F81" i="16"/>
  <c r="F79" i="16"/>
  <c r="E77" i="16"/>
  <c r="J59" i="16"/>
  <c r="J58" i="16"/>
  <c r="F58" i="16"/>
  <c r="F56" i="16"/>
  <c r="E54" i="16"/>
  <c r="J20" i="16"/>
  <c r="E20" i="16"/>
  <c r="F82" i="16" s="1"/>
  <c r="J19" i="16"/>
  <c r="J14" i="16"/>
  <c r="J79" i="16"/>
  <c r="E7" i="16"/>
  <c r="E50" i="16" s="1"/>
  <c r="J39" i="15"/>
  <c r="J38" i="15"/>
  <c r="AY71" i="1" s="1"/>
  <c r="J37" i="15"/>
  <c r="AX71" i="1"/>
  <c r="BI100" i="15"/>
  <c r="BH100" i="15"/>
  <c r="BG100" i="15"/>
  <c r="BF100" i="15"/>
  <c r="T100" i="15"/>
  <c r="R100" i="15"/>
  <c r="P100" i="15"/>
  <c r="BI97" i="15"/>
  <c r="BH97" i="15"/>
  <c r="BG97" i="15"/>
  <c r="BF97" i="15"/>
  <c r="T97" i="15"/>
  <c r="R97" i="15"/>
  <c r="P97" i="15"/>
  <c r="BI95" i="15"/>
  <c r="BH95" i="15"/>
  <c r="BG95" i="15"/>
  <c r="BF95" i="15"/>
  <c r="T95" i="15"/>
  <c r="R95" i="15"/>
  <c r="P95" i="15"/>
  <c r="BI92" i="15"/>
  <c r="BH92" i="15"/>
  <c r="BG92" i="15"/>
  <c r="BF92" i="15"/>
  <c r="T92" i="15"/>
  <c r="R92" i="15"/>
  <c r="P92" i="15"/>
  <c r="BI89" i="15"/>
  <c r="BH89" i="15"/>
  <c r="BG89" i="15"/>
  <c r="BF89" i="15"/>
  <c r="T89" i="15"/>
  <c r="R89" i="15"/>
  <c r="P89" i="15"/>
  <c r="BI86" i="15"/>
  <c r="BH86" i="15"/>
  <c r="BG86" i="15"/>
  <c r="BF86" i="15"/>
  <c r="T86" i="15"/>
  <c r="R86" i="15"/>
  <c r="P86" i="15"/>
  <c r="J82" i="15"/>
  <c r="J81" i="15"/>
  <c r="F81" i="15"/>
  <c r="F79" i="15"/>
  <c r="E77" i="15"/>
  <c r="J59" i="15"/>
  <c r="J58" i="15"/>
  <c r="F58" i="15"/>
  <c r="F56" i="15"/>
  <c r="E54" i="15"/>
  <c r="J20" i="15"/>
  <c r="E20" i="15"/>
  <c r="F59" i="15" s="1"/>
  <c r="J19" i="15"/>
  <c r="J14" i="15"/>
  <c r="J79" i="15" s="1"/>
  <c r="E7" i="15"/>
  <c r="E73" i="15" s="1"/>
  <c r="J39" i="14"/>
  <c r="J38" i="14"/>
  <c r="AY70" i="1"/>
  <c r="J37" i="14"/>
  <c r="AX70" i="1"/>
  <c r="BI97" i="14"/>
  <c r="BH97" i="14"/>
  <c r="BG97" i="14"/>
  <c r="BF97" i="14"/>
  <c r="T97" i="14"/>
  <c r="R97" i="14"/>
  <c r="P97" i="14"/>
  <c r="BI95" i="14"/>
  <c r="BH95" i="14"/>
  <c r="BG95" i="14"/>
  <c r="BF95" i="14"/>
  <c r="T95" i="14"/>
  <c r="R95" i="14"/>
  <c r="P95" i="14"/>
  <c r="BI92" i="14"/>
  <c r="BH92" i="14"/>
  <c r="BG92" i="14"/>
  <c r="BF92" i="14"/>
  <c r="T92" i="14"/>
  <c r="R92" i="14"/>
  <c r="P92" i="14"/>
  <c r="BI89" i="14"/>
  <c r="BH89" i="14"/>
  <c r="BG89" i="14"/>
  <c r="BF89" i="14"/>
  <c r="T89" i="14"/>
  <c r="R89" i="14"/>
  <c r="P89" i="14"/>
  <c r="BI86" i="14"/>
  <c r="BH86" i="14"/>
  <c r="BG86" i="14"/>
  <c r="BF86" i="14"/>
  <c r="T86" i="14"/>
  <c r="R86" i="14"/>
  <c r="P86" i="14"/>
  <c r="J82" i="14"/>
  <c r="J81" i="14"/>
  <c r="F81" i="14"/>
  <c r="F79" i="14"/>
  <c r="E77" i="14"/>
  <c r="J59" i="14"/>
  <c r="J58" i="14"/>
  <c r="F58" i="14"/>
  <c r="F56" i="14"/>
  <c r="E54" i="14"/>
  <c r="J20" i="14"/>
  <c r="E20" i="14"/>
  <c r="F59" i="14"/>
  <c r="J19" i="14"/>
  <c r="J14" i="14"/>
  <c r="J79" i="14" s="1"/>
  <c r="E7" i="14"/>
  <c r="E73" i="14" s="1"/>
  <c r="J39" i="13"/>
  <c r="J38" i="13"/>
  <c r="AY69" i="1"/>
  <c r="J37" i="13"/>
  <c r="AX69" i="1" s="1"/>
  <c r="BI100" i="13"/>
  <c r="BH100" i="13"/>
  <c r="BG100" i="13"/>
  <c r="BF100" i="13"/>
  <c r="T100" i="13"/>
  <c r="R100" i="13"/>
  <c r="P100" i="13"/>
  <c r="BI98" i="13"/>
  <c r="BH98" i="13"/>
  <c r="BG98" i="13"/>
  <c r="BF98" i="13"/>
  <c r="T98" i="13"/>
  <c r="R98" i="13"/>
  <c r="P98" i="13"/>
  <c r="BI95" i="13"/>
  <c r="BH95" i="13"/>
  <c r="BG95" i="13"/>
  <c r="BF95" i="13"/>
  <c r="T95" i="13"/>
  <c r="R95" i="13"/>
  <c r="P95" i="13"/>
  <c r="BI92" i="13"/>
  <c r="BH92" i="13"/>
  <c r="BG92" i="13"/>
  <c r="BF92" i="13"/>
  <c r="T92" i="13"/>
  <c r="R92" i="13"/>
  <c r="P92" i="13"/>
  <c r="BI89" i="13"/>
  <c r="BH89" i="13"/>
  <c r="BG89" i="13"/>
  <c r="BF89" i="13"/>
  <c r="T89" i="13"/>
  <c r="R89" i="13"/>
  <c r="P89" i="13"/>
  <c r="BI86" i="13"/>
  <c r="BH86" i="13"/>
  <c r="BG86" i="13"/>
  <c r="BF86" i="13"/>
  <c r="T86" i="13"/>
  <c r="R86" i="13"/>
  <c r="P86" i="13"/>
  <c r="J82" i="13"/>
  <c r="J81" i="13"/>
  <c r="F81" i="13"/>
  <c r="F79" i="13"/>
  <c r="E77" i="13"/>
  <c r="J59" i="13"/>
  <c r="J58" i="13"/>
  <c r="F58" i="13"/>
  <c r="F56" i="13"/>
  <c r="E54" i="13"/>
  <c r="J20" i="13"/>
  <c r="E20" i="13"/>
  <c r="F59" i="13" s="1"/>
  <c r="J19" i="13"/>
  <c r="J14" i="13"/>
  <c r="J56" i="13"/>
  <c r="E7" i="13"/>
  <c r="E50" i="13" s="1"/>
  <c r="J37" i="12"/>
  <c r="J36" i="12"/>
  <c r="AY68" i="1" s="1"/>
  <c r="J35" i="12"/>
  <c r="AX68" i="1"/>
  <c r="BI146" i="12"/>
  <c r="BH146" i="12"/>
  <c r="BG146" i="12"/>
  <c r="BF146" i="12"/>
  <c r="T146" i="12"/>
  <c r="R146" i="12"/>
  <c r="P146" i="12"/>
  <c r="BI143" i="12"/>
  <c r="BH143" i="12"/>
  <c r="BG143" i="12"/>
  <c r="BF143" i="12"/>
  <c r="T143" i="12"/>
  <c r="R143" i="12"/>
  <c r="P143" i="12"/>
  <c r="BI141" i="12"/>
  <c r="BH141" i="12"/>
  <c r="BG141" i="12"/>
  <c r="BF141" i="12"/>
  <c r="T141" i="12"/>
  <c r="R141" i="12"/>
  <c r="P141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3" i="12"/>
  <c r="BH133" i="12"/>
  <c r="BG133" i="12"/>
  <c r="BF133" i="12"/>
  <c r="T133" i="12"/>
  <c r="R133" i="12"/>
  <c r="P133" i="12"/>
  <c r="BI130" i="12"/>
  <c r="BH130" i="12"/>
  <c r="BG130" i="12"/>
  <c r="BF130" i="12"/>
  <c r="T130" i="12"/>
  <c r="R130" i="12"/>
  <c r="P130" i="12"/>
  <c r="BI128" i="12"/>
  <c r="BH128" i="12"/>
  <c r="BG128" i="12"/>
  <c r="BF128" i="12"/>
  <c r="T128" i="12"/>
  <c r="R128" i="12"/>
  <c r="P128" i="12"/>
  <c r="BI126" i="12"/>
  <c r="BH126" i="12"/>
  <c r="BG126" i="12"/>
  <c r="BF126" i="12"/>
  <c r="T126" i="12"/>
  <c r="R126" i="12"/>
  <c r="P126" i="12"/>
  <c r="BI123" i="12"/>
  <c r="BH123" i="12"/>
  <c r="BG123" i="12"/>
  <c r="BF123" i="12"/>
  <c r="T123" i="12"/>
  <c r="R123" i="12"/>
  <c r="P123" i="12"/>
  <c r="BI121" i="12"/>
  <c r="BH121" i="12"/>
  <c r="BG121" i="12"/>
  <c r="BF121" i="12"/>
  <c r="T121" i="12"/>
  <c r="R121" i="12"/>
  <c r="P121" i="12"/>
  <c r="BI119" i="12"/>
  <c r="BH119" i="12"/>
  <c r="BG119" i="12"/>
  <c r="BF119" i="12"/>
  <c r="T119" i="12"/>
  <c r="R119" i="12"/>
  <c r="P119" i="12"/>
  <c r="BI117" i="12"/>
  <c r="BH117" i="12"/>
  <c r="BG117" i="12"/>
  <c r="BF117" i="12"/>
  <c r="T117" i="12"/>
  <c r="R117" i="12"/>
  <c r="P117" i="12"/>
  <c r="BI115" i="12"/>
  <c r="BH115" i="12"/>
  <c r="BG115" i="12"/>
  <c r="BF115" i="12"/>
  <c r="T115" i="12"/>
  <c r="R115" i="12"/>
  <c r="P115" i="12"/>
  <c r="BI113" i="12"/>
  <c r="BH113" i="12"/>
  <c r="BG113" i="12"/>
  <c r="BF113" i="12"/>
  <c r="T113" i="12"/>
  <c r="R113" i="12"/>
  <c r="P113" i="12"/>
  <c r="BI110" i="12"/>
  <c r="BH110" i="12"/>
  <c r="BG110" i="12"/>
  <c r="BF110" i="12"/>
  <c r="T110" i="12"/>
  <c r="R110" i="12"/>
  <c r="P110" i="12"/>
  <c r="BI108" i="12"/>
  <c r="BH108" i="12"/>
  <c r="BG108" i="12"/>
  <c r="BF108" i="12"/>
  <c r="T108" i="12"/>
  <c r="R108" i="12"/>
  <c r="P108" i="12"/>
  <c r="BI105" i="12"/>
  <c r="BH105" i="12"/>
  <c r="BG105" i="12"/>
  <c r="BF105" i="12"/>
  <c r="T105" i="12"/>
  <c r="R105" i="12"/>
  <c r="P105" i="12"/>
  <c r="BI103" i="12"/>
  <c r="BH103" i="12"/>
  <c r="BG103" i="12"/>
  <c r="BF103" i="12"/>
  <c r="T103" i="12"/>
  <c r="R103" i="12"/>
  <c r="P103" i="12"/>
  <c r="BI100" i="12"/>
  <c r="BH100" i="12"/>
  <c r="BG100" i="12"/>
  <c r="BF100" i="12"/>
  <c r="T100" i="12"/>
  <c r="R100" i="12"/>
  <c r="P100" i="12"/>
  <c r="BI97" i="12"/>
  <c r="BH97" i="12"/>
  <c r="BG97" i="12"/>
  <c r="BF97" i="12"/>
  <c r="T97" i="12"/>
  <c r="R97" i="12"/>
  <c r="P97" i="12"/>
  <c r="BI93" i="12"/>
  <c r="BH93" i="12"/>
  <c r="BG93" i="12"/>
  <c r="BF93" i="12"/>
  <c r="T93" i="12"/>
  <c r="R93" i="12"/>
  <c r="P93" i="12"/>
  <c r="BI91" i="12"/>
  <c r="BH91" i="12"/>
  <c r="BG91" i="12"/>
  <c r="BF91" i="12"/>
  <c r="T91" i="12"/>
  <c r="R91" i="12"/>
  <c r="P91" i="12"/>
  <c r="BI88" i="12"/>
  <c r="BH88" i="12"/>
  <c r="BG88" i="12"/>
  <c r="BF88" i="12"/>
  <c r="T88" i="12"/>
  <c r="R88" i="12"/>
  <c r="P88" i="12"/>
  <c r="BI86" i="12"/>
  <c r="BH86" i="12"/>
  <c r="BG86" i="12"/>
  <c r="BF86" i="12"/>
  <c r="T86" i="12"/>
  <c r="R86" i="12"/>
  <c r="P86" i="12"/>
  <c r="BI84" i="12"/>
  <c r="BH84" i="12"/>
  <c r="BG84" i="12"/>
  <c r="BF84" i="12"/>
  <c r="T84" i="12"/>
  <c r="R84" i="12"/>
  <c r="P84" i="12"/>
  <c r="BI82" i="12"/>
  <c r="BH82" i="12"/>
  <c r="BG82" i="12"/>
  <c r="BF82" i="12"/>
  <c r="T82" i="12"/>
  <c r="R82" i="12"/>
  <c r="P82" i="12"/>
  <c r="BI80" i="12"/>
  <c r="BH80" i="12"/>
  <c r="BG80" i="12"/>
  <c r="BF80" i="12"/>
  <c r="T80" i="12"/>
  <c r="R80" i="12"/>
  <c r="P80" i="12"/>
  <c r="J76" i="12"/>
  <c r="J75" i="12"/>
  <c r="F75" i="12"/>
  <c r="F73" i="12"/>
  <c r="E71" i="12"/>
  <c r="J55" i="12"/>
  <c r="J54" i="12"/>
  <c r="F54" i="12"/>
  <c r="F52" i="12"/>
  <c r="E50" i="12"/>
  <c r="J18" i="12"/>
  <c r="E18" i="12"/>
  <c r="F76" i="12"/>
  <c r="J17" i="12"/>
  <c r="J12" i="12"/>
  <c r="J52" i="12"/>
  <c r="E7" i="12"/>
  <c r="E69" i="12" s="1"/>
  <c r="J39" i="11"/>
  <c r="J38" i="11"/>
  <c r="AY66" i="1"/>
  <c r="J37" i="11"/>
  <c r="AX66" i="1"/>
  <c r="BI107" i="11"/>
  <c r="BH107" i="11"/>
  <c r="BG107" i="11"/>
  <c r="BF107" i="11"/>
  <c r="T107" i="11"/>
  <c r="R107" i="11"/>
  <c r="P107" i="11"/>
  <c r="BI105" i="11"/>
  <c r="BH105" i="11"/>
  <c r="BG105" i="11"/>
  <c r="BF105" i="11"/>
  <c r="T105" i="11"/>
  <c r="R105" i="11"/>
  <c r="P105" i="11"/>
  <c r="BI103" i="11"/>
  <c r="BH103" i="11"/>
  <c r="BG103" i="11"/>
  <c r="BF103" i="11"/>
  <c r="T103" i="11"/>
  <c r="R103" i="11"/>
  <c r="P103" i="11"/>
  <c r="BI99" i="11"/>
  <c r="BH99" i="11"/>
  <c r="BG99" i="11"/>
  <c r="BF99" i="11"/>
  <c r="T99" i="11"/>
  <c r="R99" i="11"/>
  <c r="P99" i="11"/>
  <c r="BI97" i="11"/>
  <c r="BH97" i="11"/>
  <c r="BG97" i="11"/>
  <c r="BF97" i="11"/>
  <c r="T97" i="11"/>
  <c r="R97" i="11"/>
  <c r="P97" i="11"/>
  <c r="BI95" i="11"/>
  <c r="BH95" i="11"/>
  <c r="BG95" i="11"/>
  <c r="BF95" i="11"/>
  <c r="T95" i="11"/>
  <c r="R95" i="11"/>
  <c r="P95" i="11"/>
  <c r="BI89" i="11"/>
  <c r="BH89" i="11"/>
  <c r="BG89" i="11"/>
  <c r="BF89" i="11"/>
  <c r="T89" i="11"/>
  <c r="R89" i="11"/>
  <c r="P89" i="11"/>
  <c r="BI86" i="11"/>
  <c r="BH86" i="11"/>
  <c r="BG86" i="11"/>
  <c r="BF86" i="11"/>
  <c r="T86" i="11"/>
  <c r="R86" i="11"/>
  <c r="P86" i="11"/>
  <c r="J82" i="11"/>
  <c r="J81" i="11"/>
  <c r="F81" i="11"/>
  <c r="F79" i="11"/>
  <c r="E77" i="11"/>
  <c r="J59" i="11"/>
  <c r="J58" i="11"/>
  <c r="F58" i="11"/>
  <c r="F56" i="11"/>
  <c r="E54" i="11"/>
  <c r="J20" i="11"/>
  <c r="E20" i="11"/>
  <c r="F59" i="11"/>
  <c r="J19" i="11"/>
  <c r="J14" i="11"/>
  <c r="J56" i="11" s="1"/>
  <c r="E7" i="11"/>
  <c r="E50" i="11"/>
  <c r="J39" i="10"/>
  <c r="J38" i="10"/>
  <c r="AY65" i="1"/>
  <c r="J37" i="10"/>
  <c r="AX65" i="1" s="1"/>
  <c r="BI100" i="10"/>
  <c r="BH100" i="10"/>
  <c r="BG100" i="10"/>
  <c r="BF100" i="10"/>
  <c r="T100" i="10"/>
  <c r="R100" i="10"/>
  <c r="P100" i="10"/>
  <c r="BI97" i="10"/>
  <c r="BH97" i="10"/>
  <c r="BG97" i="10"/>
  <c r="BF97" i="10"/>
  <c r="T97" i="10"/>
  <c r="R97" i="10"/>
  <c r="P97" i="10"/>
  <c r="BI95" i="10"/>
  <c r="BH95" i="10"/>
  <c r="BG95" i="10"/>
  <c r="BF95" i="10"/>
  <c r="T95" i="10"/>
  <c r="R95" i="10"/>
  <c r="P95" i="10"/>
  <c r="BI92" i="10"/>
  <c r="BH92" i="10"/>
  <c r="BG92" i="10"/>
  <c r="BF92" i="10"/>
  <c r="T92" i="10"/>
  <c r="R92" i="10"/>
  <c r="P92" i="10"/>
  <c r="BI89" i="10"/>
  <c r="BH89" i="10"/>
  <c r="BG89" i="10"/>
  <c r="BF89" i="10"/>
  <c r="T89" i="10"/>
  <c r="R89" i="10"/>
  <c r="P89" i="10"/>
  <c r="BI86" i="10"/>
  <c r="BH86" i="10"/>
  <c r="BG86" i="10"/>
  <c r="BF86" i="10"/>
  <c r="T86" i="10"/>
  <c r="R86" i="10"/>
  <c r="P86" i="10"/>
  <c r="J82" i="10"/>
  <c r="J81" i="10"/>
  <c r="F81" i="10"/>
  <c r="F79" i="10"/>
  <c r="E77" i="10"/>
  <c r="J59" i="10"/>
  <c r="J58" i="10"/>
  <c r="F58" i="10"/>
  <c r="F56" i="10"/>
  <c r="E54" i="10"/>
  <c r="J20" i="10"/>
  <c r="E20" i="10"/>
  <c r="F82" i="10"/>
  <c r="J19" i="10"/>
  <c r="J14" i="10"/>
  <c r="J79" i="10" s="1"/>
  <c r="E7" i="10"/>
  <c r="E73" i="10" s="1"/>
  <c r="J39" i="9"/>
  <c r="J38" i="9"/>
  <c r="AY64" i="1"/>
  <c r="J37" i="9"/>
  <c r="AX64" i="1"/>
  <c r="BI97" i="9"/>
  <c r="BH97" i="9"/>
  <c r="BG97" i="9"/>
  <c r="BF97" i="9"/>
  <c r="T97" i="9"/>
  <c r="R97" i="9"/>
  <c r="P97" i="9"/>
  <c r="BI95" i="9"/>
  <c r="BH95" i="9"/>
  <c r="BG95" i="9"/>
  <c r="BF95" i="9"/>
  <c r="T95" i="9"/>
  <c r="R95" i="9"/>
  <c r="P95" i="9"/>
  <c r="BI92" i="9"/>
  <c r="BH92" i="9"/>
  <c r="BG92" i="9"/>
  <c r="BF92" i="9"/>
  <c r="T92" i="9"/>
  <c r="R92" i="9"/>
  <c r="P92" i="9"/>
  <c r="BI89" i="9"/>
  <c r="BH89" i="9"/>
  <c r="BG89" i="9"/>
  <c r="BF89" i="9"/>
  <c r="T89" i="9"/>
  <c r="R89" i="9"/>
  <c r="P89" i="9"/>
  <c r="BI86" i="9"/>
  <c r="BH86" i="9"/>
  <c r="BG86" i="9"/>
  <c r="BF86" i="9"/>
  <c r="T86" i="9"/>
  <c r="R86" i="9"/>
  <c r="P86" i="9"/>
  <c r="J82" i="9"/>
  <c r="J81" i="9"/>
  <c r="F81" i="9"/>
  <c r="F79" i="9"/>
  <c r="E77" i="9"/>
  <c r="J59" i="9"/>
  <c r="J58" i="9"/>
  <c r="F58" i="9"/>
  <c r="F56" i="9"/>
  <c r="E54" i="9"/>
  <c r="J20" i="9"/>
  <c r="E20" i="9"/>
  <c r="F82" i="9"/>
  <c r="J19" i="9"/>
  <c r="J14" i="9"/>
  <c r="J79" i="9" s="1"/>
  <c r="E7" i="9"/>
  <c r="E73" i="9"/>
  <c r="J39" i="8"/>
  <c r="J38" i="8"/>
  <c r="AY63" i="1"/>
  <c r="J37" i="8"/>
  <c r="AX63" i="1"/>
  <c r="BI100" i="8"/>
  <c r="BH100" i="8"/>
  <c r="BG100" i="8"/>
  <c r="BF100" i="8"/>
  <c r="T100" i="8"/>
  <c r="R100" i="8"/>
  <c r="P100" i="8"/>
  <c r="BI98" i="8"/>
  <c r="BH98" i="8"/>
  <c r="BG98" i="8"/>
  <c r="BF98" i="8"/>
  <c r="T98" i="8"/>
  <c r="R98" i="8"/>
  <c r="P98" i="8"/>
  <c r="BI95" i="8"/>
  <c r="BH95" i="8"/>
  <c r="BG95" i="8"/>
  <c r="BF95" i="8"/>
  <c r="T95" i="8"/>
  <c r="R95" i="8"/>
  <c r="P95" i="8"/>
  <c r="BI92" i="8"/>
  <c r="BH92" i="8"/>
  <c r="BG92" i="8"/>
  <c r="BF92" i="8"/>
  <c r="T92" i="8"/>
  <c r="R92" i="8"/>
  <c r="P92" i="8"/>
  <c r="BI89" i="8"/>
  <c r="BH89" i="8"/>
  <c r="BG89" i="8"/>
  <c r="BF89" i="8"/>
  <c r="T89" i="8"/>
  <c r="R89" i="8"/>
  <c r="P89" i="8"/>
  <c r="BI86" i="8"/>
  <c r="BH86" i="8"/>
  <c r="BG86" i="8"/>
  <c r="BF86" i="8"/>
  <c r="T86" i="8"/>
  <c r="R86" i="8"/>
  <c r="P86" i="8"/>
  <c r="J82" i="8"/>
  <c r="J81" i="8"/>
  <c r="F81" i="8"/>
  <c r="F79" i="8"/>
  <c r="E77" i="8"/>
  <c r="J59" i="8"/>
  <c r="J58" i="8"/>
  <c r="F58" i="8"/>
  <c r="F56" i="8"/>
  <c r="E54" i="8"/>
  <c r="J20" i="8"/>
  <c r="E20" i="8"/>
  <c r="F82" i="8" s="1"/>
  <c r="J19" i="8"/>
  <c r="J14" i="8"/>
  <c r="J56" i="8"/>
  <c r="E7" i="8"/>
  <c r="E73" i="8"/>
  <c r="J37" i="7"/>
  <c r="J36" i="7"/>
  <c r="AY62" i="1"/>
  <c r="J35" i="7"/>
  <c r="AX62" i="1" s="1"/>
  <c r="BI142" i="7"/>
  <c r="BH142" i="7"/>
  <c r="BG142" i="7"/>
  <c r="BF142" i="7"/>
  <c r="T142" i="7"/>
  <c r="R142" i="7"/>
  <c r="P142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BI124" i="7"/>
  <c r="BH124" i="7"/>
  <c r="BG124" i="7"/>
  <c r="BF124" i="7"/>
  <c r="T124" i="7"/>
  <c r="R124" i="7"/>
  <c r="P124" i="7"/>
  <c r="BI122" i="7"/>
  <c r="BH122" i="7"/>
  <c r="BG122" i="7"/>
  <c r="BF122" i="7"/>
  <c r="T122" i="7"/>
  <c r="R122" i="7"/>
  <c r="P122" i="7"/>
  <c r="BI119" i="7"/>
  <c r="BH119" i="7"/>
  <c r="BG119" i="7"/>
  <c r="BF119" i="7"/>
  <c r="T119" i="7"/>
  <c r="R119" i="7"/>
  <c r="P119" i="7"/>
  <c r="BI117" i="7"/>
  <c r="BH117" i="7"/>
  <c r="BG117" i="7"/>
  <c r="BF117" i="7"/>
  <c r="T117" i="7"/>
  <c r="R117" i="7"/>
  <c r="P117" i="7"/>
  <c r="BI109" i="7"/>
  <c r="BH109" i="7"/>
  <c r="BG109" i="7"/>
  <c r="BF109" i="7"/>
  <c r="T109" i="7"/>
  <c r="R109" i="7"/>
  <c r="P109" i="7"/>
  <c r="BI107" i="7"/>
  <c r="BH107" i="7"/>
  <c r="BG107" i="7"/>
  <c r="BF107" i="7"/>
  <c r="T107" i="7"/>
  <c r="R107" i="7"/>
  <c r="P107" i="7"/>
  <c r="BI105" i="7"/>
  <c r="BH105" i="7"/>
  <c r="BG105" i="7"/>
  <c r="BF105" i="7"/>
  <c r="T105" i="7"/>
  <c r="R105" i="7"/>
  <c r="P105" i="7"/>
  <c r="BI102" i="7"/>
  <c r="BH102" i="7"/>
  <c r="BG102" i="7"/>
  <c r="BF102" i="7"/>
  <c r="T102" i="7"/>
  <c r="R102" i="7"/>
  <c r="P102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BI92" i="7"/>
  <c r="BH92" i="7"/>
  <c r="BG92" i="7"/>
  <c r="BF92" i="7"/>
  <c r="T92" i="7"/>
  <c r="R92" i="7"/>
  <c r="P92" i="7"/>
  <c r="BI89" i="7"/>
  <c r="BH89" i="7"/>
  <c r="BG89" i="7"/>
  <c r="BF89" i="7"/>
  <c r="T89" i="7"/>
  <c r="R89" i="7"/>
  <c r="P89" i="7"/>
  <c r="BI86" i="7"/>
  <c r="BH86" i="7"/>
  <c r="BG86" i="7"/>
  <c r="BF86" i="7"/>
  <c r="T86" i="7"/>
  <c r="R86" i="7"/>
  <c r="P86" i="7"/>
  <c r="BI83" i="7"/>
  <c r="BH83" i="7"/>
  <c r="BG83" i="7"/>
  <c r="BF83" i="7"/>
  <c r="T83" i="7"/>
  <c r="R83" i="7"/>
  <c r="P83" i="7"/>
  <c r="BI80" i="7"/>
  <c r="BH80" i="7"/>
  <c r="BG80" i="7"/>
  <c r="BF80" i="7"/>
  <c r="T80" i="7"/>
  <c r="R80" i="7"/>
  <c r="P80" i="7"/>
  <c r="J76" i="7"/>
  <c r="J75" i="7"/>
  <c r="F75" i="7"/>
  <c r="F73" i="7"/>
  <c r="E71" i="7"/>
  <c r="J55" i="7"/>
  <c r="J54" i="7"/>
  <c r="F54" i="7"/>
  <c r="F52" i="7"/>
  <c r="E50" i="7"/>
  <c r="J18" i="7"/>
  <c r="E18" i="7"/>
  <c r="F55" i="7"/>
  <c r="J17" i="7"/>
  <c r="J12" i="7"/>
  <c r="J73" i="7"/>
  <c r="E7" i="7"/>
  <c r="E69" i="7"/>
  <c r="J39" i="6"/>
  <c r="J38" i="6"/>
  <c r="AY60" i="1" s="1"/>
  <c r="J37" i="6"/>
  <c r="AX60" i="1" s="1"/>
  <c r="BI107" i="6"/>
  <c r="BH107" i="6"/>
  <c r="BG107" i="6"/>
  <c r="BF107" i="6"/>
  <c r="T107" i="6"/>
  <c r="R107" i="6"/>
  <c r="P107" i="6"/>
  <c r="BI105" i="6"/>
  <c r="BH105" i="6"/>
  <c r="BG105" i="6"/>
  <c r="BF105" i="6"/>
  <c r="T105" i="6"/>
  <c r="R105" i="6"/>
  <c r="P105" i="6"/>
  <c r="BI103" i="6"/>
  <c r="BH103" i="6"/>
  <c r="BG103" i="6"/>
  <c r="BF103" i="6"/>
  <c r="T103" i="6"/>
  <c r="R103" i="6"/>
  <c r="P103" i="6"/>
  <c r="BI99" i="6"/>
  <c r="BH99" i="6"/>
  <c r="BG99" i="6"/>
  <c r="BF99" i="6"/>
  <c r="T99" i="6"/>
  <c r="R99" i="6"/>
  <c r="P99" i="6"/>
  <c r="BI97" i="6"/>
  <c r="BH97" i="6"/>
  <c r="BG97" i="6"/>
  <c r="BF97" i="6"/>
  <c r="T97" i="6"/>
  <c r="R97" i="6"/>
  <c r="P97" i="6"/>
  <c r="BI95" i="6"/>
  <c r="BH95" i="6"/>
  <c r="BG95" i="6"/>
  <c r="BF95" i="6"/>
  <c r="T95" i="6"/>
  <c r="R95" i="6"/>
  <c r="P95" i="6"/>
  <c r="BI89" i="6"/>
  <c r="BH89" i="6"/>
  <c r="BG89" i="6"/>
  <c r="BF89" i="6"/>
  <c r="T89" i="6"/>
  <c r="R89" i="6"/>
  <c r="P89" i="6"/>
  <c r="BI86" i="6"/>
  <c r="BH86" i="6"/>
  <c r="BG86" i="6"/>
  <c r="BF86" i="6"/>
  <c r="T86" i="6"/>
  <c r="R86" i="6"/>
  <c r="P86" i="6"/>
  <c r="J82" i="6"/>
  <c r="J81" i="6"/>
  <c r="F81" i="6"/>
  <c r="F79" i="6"/>
  <c r="E77" i="6"/>
  <c r="J59" i="6"/>
  <c r="J58" i="6"/>
  <c r="F58" i="6"/>
  <c r="F56" i="6"/>
  <c r="E54" i="6"/>
  <c r="J20" i="6"/>
  <c r="E20" i="6"/>
  <c r="F82" i="6"/>
  <c r="J19" i="6"/>
  <c r="J14" i="6"/>
  <c r="J79" i="6" s="1"/>
  <c r="E7" i="6"/>
  <c r="E73" i="6" s="1"/>
  <c r="J39" i="5"/>
  <c r="J38" i="5"/>
  <c r="AY59" i="1"/>
  <c r="J37" i="5"/>
  <c r="AX59" i="1"/>
  <c r="BI100" i="5"/>
  <c r="BH100" i="5"/>
  <c r="BG100" i="5"/>
  <c r="BF100" i="5"/>
  <c r="T100" i="5"/>
  <c r="R100" i="5"/>
  <c r="P100" i="5"/>
  <c r="BI97" i="5"/>
  <c r="BH97" i="5"/>
  <c r="BG97" i="5"/>
  <c r="BF97" i="5"/>
  <c r="T97" i="5"/>
  <c r="R97" i="5"/>
  <c r="P97" i="5"/>
  <c r="BI95" i="5"/>
  <c r="BH95" i="5"/>
  <c r="BG95" i="5"/>
  <c r="BF95" i="5"/>
  <c r="T95" i="5"/>
  <c r="R95" i="5"/>
  <c r="P95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BI86" i="5"/>
  <c r="BH86" i="5"/>
  <c r="BG86" i="5"/>
  <c r="BF86" i="5"/>
  <c r="T86" i="5"/>
  <c r="R86" i="5"/>
  <c r="P86" i="5"/>
  <c r="J82" i="5"/>
  <c r="J81" i="5"/>
  <c r="F81" i="5"/>
  <c r="F79" i="5"/>
  <c r="E77" i="5"/>
  <c r="J59" i="5"/>
  <c r="J58" i="5"/>
  <c r="F58" i="5"/>
  <c r="F56" i="5"/>
  <c r="E54" i="5"/>
  <c r="J20" i="5"/>
  <c r="E20" i="5"/>
  <c r="F59" i="5"/>
  <c r="J19" i="5"/>
  <c r="J14" i="5"/>
  <c r="J79" i="5" s="1"/>
  <c r="E7" i="5"/>
  <c r="E73" i="5"/>
  <c r="J39" i="4"/>
  <c r="J38" i="4"/>
  <c r="AY58" i="1"/>
  <c r="J37" i="4"/>
  <c r="AX58" i="1" s="1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2" i="4"/>
  <c r="BH92" i="4"/>
  <c r="BG92" i="4"/>
  <c r="BF92" i="4"/>
  <c r="T92" i="4"/>
  <c r="R92" i="4"/>
  <c r="P92" i="4"/>
  <c r="BI89" i="4"/>
  <c r="BH89" i="4"/>
  <c r="BG89" i="4"/>
  <c r="BF89" i="4"/>
  <c r="T89" i="4"/>
  <c r="R89" i="4"/>
  <c r="P89" i="4"/>
  <c r="BI86" i="4"/>
  <c r="BH86" i="4"/>
  <c r="BG86" i="4"/>
  <c r="BF86" i="4"/>
  <c r="T86" i="4"/>
  <c r="R86" i="4"/>
  <c r="P86" i="4"/>
  <c r="J82" i="4"/>
  <c r="J81" i="4"/>
  <c r="F81" i="4"/>
  <c r="F79" i="4"/>
  <c r="E77" i="4"/>
  <c r="J59" i="4"/>
  <c r="J58" i="4"/>
  <c r="F58" i="4"/>
  <c r="F56" i="4"/>
  <c r="E54" i="4"/>
  <c r="J20" i="4"/>
  <c r="E20" i="4"/>
  <c r="F82" i="4" s="1"/>
  <c r="J19" i="4"/>
  <c r="J14" i="4"/>
  <c r="J56" i="4"/>
  <c r="E7" i="4"/>
  <c r="E73" i="4" s="1"/>
  <c r="J39" i="3"/>
  <c r="J38" i="3"/>
  <c r="AY57" i="1" s="1"/>
  <c r="J37" i="3"/>
  <c r="AX57" i="1"/>
  <c r="BI100" i="3"/>
  <c r="BH100" i="3"/>
  <c r="BG100" i="3"/>
  <c r="BF100" i="3"/>
  <c r="T100" i="3"/>
  <c r="R100" i="3"/>
  <c r="P100" i="3"/>
  <c r="BI98" i="3"/>
  <c r="BH98" i="3"/>
  <c r="BG98" i="3"/>
  <c r="BF98" i="3"/>
  <c r="T98" i="3"/>
  <c r="R98" i="3"/>
  <c r="P98" i="3"/>
  <c r="BI95" i="3"/>
  <c r="BH95" i="3"/>
  <c r="BG95" i="3"/>
  <c r="BF95" i="3"/>
  <c r="T95" i="3"/>
  <c r="R95" i="3"/>
  <c r="P95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82" i="3"/>
  <c r="J81" i="3"/>
  <c r="F81" i="3"/>
  <c r="F79" i="3"/>
  <c r="E77" i="3"/>
  <c r="J59" i="3"/>
  <c r="J58" i="3"/>
  <c r="F58" i="3"/>
  <c r="F56" i="3"/>
  <c r="E54" i="3"/>
  <c r="J20" i="3"/>
  <c r="E20" i="3"/>
  <c r="F59" i="3" s="1"/>
  <c r="J19" i="3"/>
  <c r="J14" i="3"/>
  <c r="J79" i="3" s="1"/>
  <c r="E7" i="3"/>
  <c r="E73" i="3"/>
  <c r="J37" i="2"/>
  <c r="J36" i="2"/>
  <c r="AY56" i="1" s="1"/>
  <c r="J35" i="2"/>
  <c r="AX56" i="1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R122" i="2"/>
  <c r="P122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2" i="2"/>
  <c r="BH92" i="2"/>
  <c r="BG92" i="2"/>
  <c r="BF92" i="2"/>
  <c r="T92" i="2"/>
  <c r="R92" i="2"/>
  <c r="P92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BI83" i="2"/>
  <c r="BH83" i="2"/>
  <c r="BG83" i="2"/>
  <c r="BF83" i="2"/>
  <c r="T83" i="2"/>
  <c r="R83" i="2"/>
  <c r="P83" i="2"/>
  <c r="BI80" i="2"/>
  <c r="BH80" i="2"/>
  <c r="BG80" i="2"/>
  <c r="BF80" i="2"/>
  <c r="T80" i="2"/>
  <c r="R80" i="2"/>
  <c r="P80" i="2"/>
  <c r="J76" i="2"/>
  <c r="J75" i="2"/>
  <c r="F75" i="2"/>
  <c r="F73" i="2"/>
  <c r="E71" i="2"/>
  <c r="J55" i="2"/>
  <c r="J54" i="2"/>
  <c r="F54" i="2"/>
  <c r="F52" i="2"/>
  <c r="E50" i="2"/>
  <c r="J18" i="2"/>
  <c r="E18" i="2"/>
  <c r="F55" i="2" s="1"/>
  <c r="J17" i="2"/>
  <c r="J12" i="2"/>
  <c r="J73" i="2"/>
  <c r="E7" i="2"/>
  <c r="E69" i="2" s="1"/>
  <c r="L50" i="1"/>
  <c r="AM50" i="1"/>
  <c r="AM49" i="1"/>
  <c r="L49" i="1"/>
  <c r="AM47" i="1"/>
  <c r="L47" i="1"/>
  <c r="L45" i="1"/>
  <c r="L44" i="1"/>
  <c r="BK100" i="2"/>
  <c r="BK129" i="2"/>
  <c r="BK109" i="2"/>
  <c r="J83" i="2"/>
  <c r="BK97" i="7"/>
  <c r="J92" i="7"/>
  <c r="BK126" i="7"/>
  <c r="J86" i="8"/>
  <c r="BK95" i="10"/>
  <c r="J113" i="12"/>
  <c r="J80" i="12"/>
  <c r="BK97" i="12"/>
  <c r="J133" i="12"/>
  <c r="BK95" i="13"/>
  <c r="BK89" i="14"/>
  <c r="BK107" i="16"/>
  <c r="BK103" i="16"/>
  <c r="J181" i="17"/>
  <c r="J185" i="17"/>
  <c r="BK196" i="17"/>
  <c r="J132" i="17"/>
  <c r="BK185" i="17"/>
  <c r="BK95" i="18"/>
  <c r="AS61" i="1"/>
  <c r="J89" i="5"/>
  <c r="BK86" i="6"/>
  <c r="BK129" i="7"/>
  <c r="BK124" i="7"/>
  <c r="J97" i="7"/>
  <c r="J83" i="7"/>
  <c r="BK92" i="9"/>
  <c r="BK99" i="11"/>
  <c r="BK136" i="12"/>
  <c r="J136" i="12"/>
  <c r="J98" i="13"/>
  <c r="BK97" i="15"/>
  <c r="J86" i="16"/>
  <c r="BK179" i="17"/>
  <c r="J99" i="17"/>
  <c r="BK219" i="17"/>
  <c r="J179" i="17"/>
  <c r="J177" i="17"/>
  <c r="J113" i="17"/>
  <c r="BK143" i="17"/>
  <c r="BK104" i="18"/>
  <c r="J101" i="19"/>
  <c r="J89" i="21"/>
  <c r="J107" i="2"/>
  <c r="J132" i="2"/>
  <c r="BK119" i="2"/>
  <c r="J92" i="3"/>
  <c r="J92" i="5"/>
  <c r="BK95" i="6"/>
  <c r="BK134" i="7"/>
  <c r="J119" i="7"/>
  <c r="BK109" i="7"/>
  <c r="J95" i="7"/>
  <c r="BK97" i="9"/>
  <c r="BK86" i="10"/>
  <c r="J95" i="11"/>
  <c r="BK117" i="12"/>
  <c r="BK93" i="12"/>
  <c r="J108" i="12"/>
  <c r="J92" i="13"/>
  <c r="J97" i="14"/>
  <c r="J92" i="15"/>
  <c r="J105" i="16"/>
  <c r="J199" i="17"/>
  <c r="J214" i="17"/>
  <c r="BK109" i="17"/>
  <c r="BK134" i="17"/>
  <c r="J148" i="17"/>
  <c r="J86" i="18"/>
  <c r="J98" i="20"/>
  <c r="J105" i="21"/>
  <c r="BK127" i="2"/>
  <c r="J86" i="2"/>
  <c r="BK125" i="2"/>
  <c r="BK86" i="3"/>
  <c r="BK97" i="5"/>
  <c r="J103" i="6"/>
  <c r="BK102" i="7"/>
  <c r="BK83" i="7"/>
  <c r="J98" i="8"/>
  <c r="BK121" i="12"/>
  <c r="BK100" i="12"/>
  <c r="J97" i="12"/>
  <c r="J92" i="14"/>
  <c r="BK92" i="15"/>
  <c r="BK97" i="16"/>
  <c r="BK186" i="17"/>
  <c r="J105" i="17"/>
  <c r="BK204" i="17"/>
  <c r="J168" i="17"/>
  <c r="BK99" i="17"/>
  <c r="J151" i="17"/>
  <c r="J104" i="18"/>
  <c r="BK95" i="19"/>
  <c r="BK106" i="20"/>
  <c r="BK97" i="21"/>
  <c r="J80" i="2"/>
  <c r="BK102" i="2"/>
  <c r="BK95" i="2"/>
  <c r="BK100" i="3"/>
  <c r="BK98" i="3"/>
  <c r="BK97" i="4"/>
  <c r="BK86" i="5"/>
  <c r="BK92" i="5"/>
  <c r="J107" i="6"/>
  <c r="J89" i="6"/>
  <c r="J139" i="7"/>
  <c r="J129" i="7"/>
  <c r="J117" i="7"/>
  <c r="J89" i="8"/>
  <c r="J89" i="9"/>
  <c r="BK89" i="10"/>
  <c r="J99" i="11"/>
  <c r="BK103" i="12"/>
  <c r="J103" i="12"/>
  <c r="BK80" i="12"/>
  <c r="BK105" i="12"/>
  <c r="BK92" i="14"/>
  <c r="J97" i="15"/>
  <c r="J89" i="16"/>
  <c r="BK192" i="17"/>
  <c r="J197" i="17"/>
  <c r="BK207" i="17"/>
  <c r="BK151" i="17"/>
  <c r="J196" i="17"/>
  <c r="BK91" i="17"/>
  <c r="J106" i="19"/>
  <c r="BK109" i="20"/>
  <c r="J109" i="20"/>
  <c r="BK99" i="21"/>
  <c r="BK107" i="21"/>
  <c r="BK137" i="2"/>
  <c r="J92" i="2"/>
  <c r="J127" i="2"/>
  <c r="J100" i="2"/>
  <c r="BK89" i="2"/>
  <c r="J97" i="2"/>
  <c r="J95" i="3"/>
  <c r="BK89" i="4"/>
  <c r="J97" i="5"/>
  <c r="BK103" i="6"/>
  <c r="J86" i="7"/>
  <c r="J122" i="7"/>
  <c r="J124" i="7"/>
  <c r="J97" i="9"/>
  <c r="J97" i="10"/>
  <c r="BK95" i="11"/>
  <c r="J82" i="12"/>
  <c r="J93" i="12"/>
  <c r="BK86" i="13"/>
  <c r="BK89" i="15"/>
  <c r="BK197" i="17"/>
  <c r="BK138" i="17"/>
  <c r="J221" i="17"/>
  <c r="J187" i="17"/>
  <c r="J143" i="17"/>
  <c r="BK165" i="17"/>
  <c r="BK187" i="17"/>
  <c r="J106" i="18"/>
  <c r="J95" i="19"/>
  <c r="BK104" i="20"/>
  <c r="BK86" i="21"/>
  <c r="J135" i="2"/>
  <c r="J137" i="2"/>
  <c r="BK80" i="2"/>
  <c r="BK105" i="2"/>
  <c r="J86" i="4"/>
  <c r="BK105" i="6"/>
  <c r="BK122" i="7"/>
  <c r="J102" i="7"/>
  <c r="BK92" i="7"/>
  <c r="J92" i="8"/>
  <c r="BK89" i="9"/>
  <c r="BK97" i="10"/>
  <c r="BK97" i="11"/>
  <c r="J146" i="12"/>
  <c r="J110" i="12"/>
  <c r="BK146" i="12"/>
  <c r="BK91" i="12"/>
  <c r="J89" i="13"/>
  <c r="J86" i="15"/>
  <c r="J95" i="16"/>
  <c r="BK89" i="16"/>
  <c r="BK168" i="17"/>
  <c r="BK181" i="17"/>
  <c r="J155" i="17"/>
  <c r="J200" i="17"/>
  <c r="BK96" i="17"/>
  <c r="BK104" i="19"/>
  <c r="J104" i="20"/>
  <c r="BK105" i="21"/>
  <c r="AS55" i="1"/>
  <c r="J89" i="2"/>
  <c r="J97" i="4"/>
  <c r="BK100" i="5"/>
  <c r="J95" i="6"/>
  <c r="J80" i="7"/>
  <c r="BK117" i="7"/>
  <c r="BK98" i="8"/>
  <c r="BK86" i="9"/>
  <c r="J86" i="9"/>
  <c r="BK92" i="10"/>
  <c r="BK89" i="11"/>
  <c r="J89" i="11"/>
  <c r="J126" i="12"/>
  <c r="BK115" i="12"/>
  <c r="J141" i="12"/>
  <c r="BK123" i="12"/>
  <c r="BK86" i="12"/>
  <c r="BK100" i="13"/>
  <c r="BK86" i="14"/>
  <c r="BK95" i="15"/>
  <c r="BK86" i="16"/>
  <c r="BK198" i="17"/>
  <c r="J198" i="17"/>
  <c r="J85" i="17"/>
  <c r="J186" i="17"/>
  <c r="BK189" i="17"/>
  <c r="J101" i="18"/>
  <c r="BK86" i="19"/>
  <c r="J107" i="21"/>
  <c r="J103" i="21"/>
  <c r="J129" i="2"/>
  <c r="BK135" i="2"/>
  <c r="BK132" i="2"/>
  <c r="J109" i="2"/>
  <c r="BK89" i="3"/>
  <c r="J95" i="4"/>
  <c r="BK86" i="4"/>
  <c r="J86" i="5"/>
  <c r="J99" i="6"/>
  <c r="BK99" i="6"/>
  <c r="J109" i="7"/>
  <c r="J100" i="7"/>
  <c r="BK86" i="8"/>
  <c r="BK95" i="9"/>
  <c r="BK103" i="11"/>
  <c r="J100" i="12"/>
  <c r="BK141" i="12"/>
  <c r="BK84" i="12"/>
  <c r="J121" i="12"/>
  <c r="BK98" i="13"/>
  <c r="J95" i="15"/>
  <c r="J107" i="16"/>
  <c r="J204" i="17"/>
  <c r="BK155" i="17"/>
  <c r="J102" i="17"/>
  <c r="BK175" i="17"/>
  <c r="BK221" i="17"/>
  <c r="J122" i="17"/>
  <c r="BK106" i="19"/>
  <c r="BK98" i="19"/>
  <c r="BK98" i="20"/>
  <c r="BK101" i="20"/>
  <c r="BK103" i="21"/>
  <c r="BK145" i="2"/>
  <c r="BK116" i="2"/>
  <c r="AS67" i="1"/>
  <c r="AS73" i="1"/>
  <c r="J100" i="3"/>
  <c r="J95" i="5"/>
  <c r="J86" i="6"/>
  <c r="J107" i="7"/>
  <c r="J89" i="7"/>
  <c r="BK86" i="7"/>
  <c r="BK89" i="8"/>
  <c r="J95" i="9"/>
  <c r="J92" i="10"/>
  <c r="BK108" i="12"/>
  <c r="BK113" i="12"/>
  <c r="J95" i="13"/>
  <c r="J89" i="14"/>
  <c r="J219" i="17"/>
  <c r="BK209" i="17"/>
  <c r="BK113" i="17"/>
  <c r="BK86" i="18"/>
  <c r="BK101" i="19"/>
  <c r="J95" i="20"/>
  <c r="BK95" i="21"/>
  <c r="BK83" i="2"/>
  <c r="BK107" i="2"/>
  <c r="J102" i="2"/>
  <c r="BK95" i="3"/>
  <c r="BK95" i="4"/>
  <c r="BK89" i="5"/>
  <c r="BK97" i="6"/>
  <c r="J142" i="7"/>
  <c r="J132" i="7"/>
  <c r="BK119" i="7"/>
  <c r="BK92" i="8"/>
  <c r="BK100" i="10"/>
  <c r="J97" i="11"/>
  <c r="J86" i="11"/>
  <c r="J123" i="12"/>
  <c r="BK128" i="12"/>
  <c r="BK126" i="12"/>
  <c r="BK89" i="13"/>
  <c r="J100" i="15"/>
  <c r="J103" i="16"/>
  <c r="J216" i="17"/>
  <c r="BK199" i="17"/>
  <c r="J91" i="17"/>
  <c r="J109" i="17"/>
  <c r="BK177" i="17"/>
  <c r="J98" i="18"/>
  <c r="J98" i="19"/>
  <c r="J86" i="20"/>
  <c r="J97" i="21"/>
  <c r="BK86" i="2"/>
  <c r="BK97" i="2"/>
  <c r="J105" i="2"/>
  <c r="J98" i="3"/>
  <c r="J92" i="4"/>
  <c r="BK89" i="6"/>
  <c r="BK132" i="7"/>
  <c r="BK107" i="7"/>
  <c r="BK95" i="7"/>
  <c r="J95" i="8"/>
  <c r="J92" i="9"/>
  <c r="J86" i="10"/>
  <c r="J107" i="11"/>
  <c r="J103" i="11"/>
  <c r="BK138" i="12"/>
  <c r="BK119" i="12"/>
  <c r="J105" i="12"/>
  <c r="J88" i="12"/>
  <c r="J115" i="12"/>
  <c r="BK82" i="12"/>
  <c r="J86" i="13"/>
  <c r="J86" i="14"/>
  <c r="J97" i="16"/>
  <c r="BK99" i="16"/>
  <c r="BK162" i="17"/>
  <c r="J192" i="17"/>
  <c r="BK216" i="17"/>
  <c r="BK201" i="17"/>
  <c r="BK122" i="17"/>
  <c r="J175" i="17"/>
  <c r="BK105" i="17"/>
  <c r="J104" i="19"/>
  <c r="BK95" i="20"/>
  <c r="J86" i="21"/>
  <c r="J140" i="2"/>
  <c r="BK140" i="2"/>
  <c r="J95" i="2"/>
  <c r="J119" i="2"/>
  <c r="J137" i="7"/>
  <c r="BK105" i="7"/>
  <c r="BK89" i="7"/>
  <c r="BK100" i="8"/>
  <c r="J89" i="10"/>
  <c r="J105" i="11"/>
  <c r="BK130" i="12"/>
  <c r="J119" i="12"/>
  <c r="BK88" i="12"/>
  <c r="J138" i="12"/>
  <c r="J86" i="12"/>
  <c r="BK97" i="14"/>
  <c r="BK100" i="15"/>
  <c r="J99" i="16"/>
  <c r="J209" i="17"/>
  <c r="J162" i="17"/>
  <c r="J195" i="17"/>
  <c r="BK102" i="17"/>
  <c r="J141" i="17"/>
  <c r="BK98" i="18"/>
  <c r="J86" i="3"/>
  <c r="BK92" i="4"/>
  <c r="J89" i="4"/>
  <c r="BK107" i="6"/>
  <c r="BK139" i="7"/>
  <c r="BK142" i="7"/>
  <c r="J105" i="7"/>
  <c r="J100" i="8"/>
  <c r="J95" i="10"/>
  <c r="BK86" i="11"/>
  <c r="BK110" i="12"/>
  <c r="J130" i="12"/>
  <c r="J100" i="13"/>
  <c r="BK95" i="14"/>
  <c r="J201" i="17"/>
  <c r="BK148" i="17"/>
  <c r="BK225" i="17"/>
  <c r="BK200" i="17"/>
  <c r="J96" i="17"/>
  <c r="J138" i="17"/>
  <c r="J225" i="17"/>
  <c r="J165" i="17"/>
  <c r="BK106" i="18"/>
  <c r="J106" i="20"/>
  <c r="J99" i="21"/>
  <c r="J145" i="2"/>
  <c r="J142" i="2"/>
  <c r="BK92" i="2"/>
  <c r="J122" i="2"/>
  <c r="BK92" i="3"/>
  <c r="BK95" i="5"/>
  <c r="J105" i="6"/>
  <c r="BK100" i="7"/>
  <c r="BK80" i="7"/>
  <c r="BK137" i="7"/>
  <c r="BK95" i="8"/>
  <c r="J100" i="10"/>
  <c r="BK107" i="11"/>
  <c r="BK105" i="11"/>
  <c r="J128" i="12"/>
  <c r="J143" i="12"/>
  <c r="BK133" i="12"/>
  <c r="J84" i="12"/>
  <c r="J95" i="14"/>
  <c r="BK86" i="15"/>
  <c r="BK95" i="16"/>
  <c r="J189" i="17"/>
  <c r="BK195" i="17"/>
  <c r="J184" i="17"/>
  <c r="BK85" i="17"/>
  <c r="BK132" i="17"/>
  <c r="BK101" i="18"/>
  <c r="J86" i="19"/>
  <c r="J95" i="21"/>
  <c r="BK142" i="2"/>
  <c r="J125" i="2"/>
  <c r="BK122" i="2"/>
  <c r="J116" i="2"/>
  <c r="J89" i="3"/>
  <c r="J100" i="5"/>
  <c r="J97" i="6"/>
  <c r="J126" i="7"/>
  <c r="J134" i="7"/>
  <c r="BK143" i="12"/>
  <c r="J91" i="12"/>
  <c r="J117" i="12"/>
  <c r="BK92" i="13"/>
  <c r="J89" i="15"/>
  <c r="BK105" i="16"/>
  <c r="J207" i="17"/>
  <c r="BK211" i="17"/>
  <c r="BK184" i="17"/>
  <c r="BK214" i="17"/>
  <c r="BK141" i="17"/>
  <c r="J211" i="17"/>
  <c r="J134" i="17"/>
  <c r="J95" i="18"/>
  <c r="J101" i="20"/>
  <c r="BK86" i="20"/>
  <c r="BK89" i="21"/>
  <c r="R79" i="2" l="1"/>
  <c r="T85" i="3"/>
  <c r="R85" i="4"/>
  <c r="BK85" i="5"/>
  <c r="J85" i="5" s="1"/>
  <c r="T85" i="6"/>
  <c r="T79" i="7"/>
  <c r="T85" i="8"/>
  <c r="T85" i="9"/>
  <c r="T85" i="10"/>
  <c r="BK85" i="11"/>
  <c r="J85" i="11" s="1"/>
  <c r="J32" i="11" s="1"/>
  <c r="P79" i="12"/>
  <c r="AU68" i="1"/>
  <c r="P85" i="13"/>
  <c r="AU69" i="1" s="1"/>
  <c r="R85" i="14"/>
  <c r="T85" i="15"/>
  <c r="R112" i="17"/>
  <c r="P154" i="17"/>
  <c r="BK85" i="18"/>
  <c r="J85" i="18"/>
  <c r="J32" i="18" s="1"/>
  <c r="J63" i="18"/>
  <c r="R85" i="19"/>
  <c r="BK85" i="20"/>
  <c r="J85" i="20"/>
  <c r="T79" i="2"/>
  <c r="P85" i="3"/>
  <c r="AU57" i="1"/>
  <c r="P85" i="4"/>
  <c r="AU58" i="1"/>
  <c r="T85" i="5"/>
  <c r="P85" i="6"/>
  <c r="AU60" i="1"/>
  <c r="P79" i="7"/>
  <c r="AU62" i="1" s="1"/>
  <c r="P85" i="8"/>
  <c r="AU63" i="1"/>
  <c r="R85" i="9"/>
  <c r="R85" i="10"/>
  <c r="T85" i="11"/>
  <c r="BK79" i="12"/>
  <c r="J79" i="12"/>
  <c r="J30" i="12" s="1"/>
  <c r="T85" i="13"/>
  <c r="T85" i="14"/>
  <c r="R85" i="15"/>
  <c r="BK85" i="16"/>
  <c r="J85" i="16" s="1"/>
  <c r="BK112" i="17"/>
  <c r="J112" i="17" s="1"/>
  <c r="J61" i="17" s="1"/>
  <c r="BK154" i="17"/>
  <c r="J154" i="17"/>
  <c r="J62" i="17" s="1"/>
  <c r="P85" i="18"/>
  <c r="AU75" i="1"/>
  <c r="P85" i="19"/>
  <c r="AU76" i="1" s="1"/>
  <c r="T85" i="20"/>
  <c r="BK79" i="2"/>
  <c r="J79" i="2"/>
  <c r="J30" i="2" s="1"/>
  <c r="BK85" i="3"/>
  <c r="J85" i="3" s="1"/>
  <c r="T85" i="4"/>
  <c r="R85" i="5"/>
  <c r="BK85" i="6"/>
  <c r="J85" i="6"/>
  <c r="J63" i="6"/>
  <c r="BK79" i="7"/>
  <c r="J79" i="7" s="1"/>
  <c r="BK85" i="8"/>
  <c r="J85" i="8"/>
  <c r="J63" i="8" s="1"/>
  <c r="BK85" i="9"/>
  <c r="J85" i="9"/>
  <c r="J32" i="9" s="1"/>
  <c r="BK85" i="10"/>
  <c r="J85" i="10" s="1"/>
  <c r="P85" i="11"/>
  <c r="AU66" i="1"/>
  <c r="R79" i="12"/>
  <c r="BK85" i="13"/>
  <c r="J85" i="13"/>
  <c r="J63" i="13"/>
  <c r="BK85" i="14"/>
  <c r="J85" i="14" s="1"/>
  <c r="BK85" i="15"/>
  <c r="J85" i="15"/>
  <c r="J32" i="15" s="1"/>
  <c r="P85" i="16"/>
  <c r="AU72" i="1"/>
  <c r="P84" i="17"/>
  <c r="T84" i="17"/>
  <c r="P112" i="17"/>
  <c r="T154" i="17"/>
  <c r="R85" i="18"/>
  <c r="R85" i="20"/>
  <c r="BK85" i="21"/>
  <c r="J85" i="21"/>
  <c r="J63" i="21"/>
  <c r="R85" i="21"/>
  <c r="P79" i="2"/>
  <c r="AU56" i="1" s="1"/>
  <c r="R85" i="3"/>
  <c r="BK85" i="4"/>
  <c r="J85" i="4" s="1"/>
  <c r="P85" i="5"/>
  <c r="AU59" i="1"/>
  <c r="R85" i="6"/>
  <c r="R79" i="7"/>
  <c r="R85" i="8"/>
  <c r="P85" i="9"/>
  <c r="AU64" i="1"/>
  <c r="P85" i="10"/>
  <c r="AU65" i="1"/>
  <c r="R85" i="11"/>
  <c r="T79" i="12"/>
  <c r="R85" i="13"/>
  <c r="P85" i="14"/>
  <c r="AU70" i="1"/>
  <c r="P85" i="15"/>
  <c r="AU71" i="1" s="1"/>
  <c r="R85" i="16"/>
  <c r="T85" i="16"/>
  <c r="BK84" i="17"/>
  <c r="J84" i="17" s="1"/>
  <c r="J60" i="17" s="1"/>
  <c r="R84" i="17"/>
  <c r="T112" i="17"/>
  <c r="R154" i="17"/>
  <c r="T85" i="18"/>
  <c r="BK85" i="19"/>
  <c r="J85" i="19"/>
  <c r="J32" i="19" s="1"/>
  <c r="T85" i="19"/>
  <c r="P85" i="20"/>
  <c r="AU77" i="1"/>
  <c r="P85" i="21"/>
  <c r="AU78" i="1" s="1"/>
  <c r="T85" i="21"/>
  <c r="BK224" i="17"/>
  <c r="J224" i="17"/>
  <c r="J63" i="17" s="1"/>
  <c r="F59" i="19"/>
  <c r="F82" i="21"/>
  <c r="BE97" i="21"/>
  <c r="J63" i="20"/>
  <c r="E73" i="21"/>
  <c r="BE99" i="21"/>
  <c r="BE103" i="21"/>
  <c r="BE86" i="21"/>
  <c r="BE89" i="21"/>
  <c r="BE105" i="21"/>
  <c r="BE107" i="21"/>
  <c r="J56" i="21"/>
  <c r="BE95" i="21"/>
  <c r="F59" i="20"/>
  <c r="J63" i="19"/>
  <c r="E50" i="20"/>
  <c r="J56" i="20"/>
  <c r="BE86" i="20"/>
  <c r="BE95" i="20"/>
  <c r="BE98" i="20"/>
  <c r="BE101" i="20"/>
  <c r="BE104" i="20"/>
  <c r="BE106" i="20"/>
  <c r="BE109" i="20"/>
  <c r="E73" i="19"/>
  <c r="J79" i="19"/>
  <c r="BE95" i="19"/>
  <c r="BE104" i="19"/>
  <c r="BE98" i="19"/>
  <c r="BE106" i="19"/>
  <c r="BE86" i="19"/>
  <c r="BE101" i="19"/>
  <c r="BE98" i="18"/>
  <c r="BE106" i="18"/>
  <c r="E73" i="18"/>
  <c r="BE95" i="18"/>
  <c r="F82" i="18"/>
  <c r="BE86" i="18"/>
  <c r="BE104" i="18"/>
  <c r="J56" i="18"/>
  <c r="BE101" i="18"/>
  <c r="E73" i="17"/>
  <c r="J77" i="17"/>
  <c r="BE99" i="17"/>
  <c r="BE155" i="17"/>
  <c r="BE175" i="17"/>
  <c r="BE179" i="17"/>
  <c r="BE185" i="17"/>
  <c r="BE189" i="17"/>
  <c r="BE192" i="17"/>
  <c r="BE196" i="17"/>
  <c r="BE198" i="17"/>
  <c r="BE200" i="17"/>
  <c r="BE211" i="17"/>
  <c r="BE214" i="17"/>
  <c r="BE216" i="17"/>
  <c r="BE221" i="17"/>
  <c r="BE225" i="17"/>
  <c r="BE109" i="17"/>
  <c r="BE143" i="17"/>
  <c r="BE177" i="17"/>
  <c r="BE181" i="17"/>
  <c r="BE186" i="17"/>
  <c r="BE187" i="17"/>
  <c r="BE197" i="17"/>
  <c r="BE199" i="17"/>
  <c r="BE207" i="17"/>
  <c r="F55" i="17"/>
  <c r="BE96" i="17"/>
  <c r="BE113" i="17"/>
  <c r="BE132" i="17"/>
  <c r="BE138" i="17"/>
  <c r="BE148" i="17"/>
  <c r="BE162" i="17"/>
  <c r="BE165" i="17"/>
  <c r="BE201" i="17"/>
  <c r="BE204" i="17"/>
  <c r="BE85" i="17"/>
  <c r="BE91" i="17"/>
  <c r="BE102" i="17"/>
  <c r="BE105" i="17"/>
  <c r="BE122" i="17"/>
  <c r="BE134" i="17"/>
  <c r="BE141" i="17"/>
  <c r="BE151" i="17"/>
  <c r="BE168" i="17"/>
  <c r="BE184" i="17"/>
  <c r="BE195" i="17"/>
  <c r="BE209" i="17"/>
  <c r="BE219" i="17"/>
  <c r="J63" i="15"/>
  <c r="J56" i="16"/>
  <c r="BE86" i="16"/>
  <c r="BE97" i="16"/>
  <c r="BE99" i="16"/>
  <c r="BE105" i="16"/>
  <c r="E73" i="16"/>
  <c r="BE89" i="16"/>
  <c r="BE103" i="16"/>
  <c r="F59" i="16"/>
  <c r="BE95" i="16"/>
  <c r="BE107" i="16"/>
  <c r="BB72" i="1"/>
  <c r="F82" i="15"/>
  <c r="BE95" i="15"/>
  <c r="BE97" i="15"/>
  <c r="E50" i="15"/>
  <c r="BE86" i="15"/>
  <c r="BE92" i="15"/>
  <c r="J56" i="15"/>
  <c r="BE89" i="15"/>
  <c r="BE100" i="15"/>
  <c r="J56" i="14"/>
  <c r="BE89" i="14"/>
  <c r="BE92" i="14"/>
  <c r="BE97" i="14"/>
  <c r="E50" i="14"/>
  <c r="F82" i="14"/>
  <c r="BE95" i="14"/>
  <c r="BE86" i="14"/>
  <c r="E73" i="13"/>
  <c r="F82" i="13"/>
  <c r="BE89" i="13"/>
  <c r="BE92" i="13"/>
  <c r="BE100" i="13"/>
  <c r="J79" i="13"/>
  <c r="BE86" i="13"/>
  <c r="BE95" i="13"/>
  <c r="BE98" i="13"/>
  <c r="F55" i="12"/>
  <c r="J73" i="12"/>
  <c r="BE100" i="12"/>
  <c r="BE119" i="12"/>
  <c r="BE121" i="12"/>
  <c r="BE128" i="12"/>
  <c r="BE138" i="12"/>
  <c r="BE103" i="12"/>
  <c r="BE108" i="12"/>
  <c r="BE110" i="12"/>
  <c r="BE115" i="12"/>
  <c r="BE126" i="12"/>
  <c r="BE136" i="12"/>
  <c r="E48" i="12"/>
  <c r="BE82" i="12"/>
  <c r="BE84" i="12"/>
  <c r="BE86" i="12"/>
  <c r="BE91" i="12"/>
  <c r="BE97" i="12"/>
  <c r="BE105" i="12"/>
  <c r="BE113" i="12"/>
  <c r="BE117" i="12"/>
  <c r="BE123" i="12"/>
  <c r="BE130" i="12"/>
  <c r="BE133" i="12"/>
  <c r="BE146" i="12"/>
  <c r="BE80" i="12"/>
  <c r="BE88" i="12"/>
  <c r="BE93" i="12"/>
  <c r="BE141" i="12"/>
  <c r="BE143" i="12"/>
  <c r="J79" i="11"/>
  <c r="BE97" i="11"/>
  <c r="E73" i="11"/>
  <c r="F82" i="11"/>
  <c r="BE86" i="11"/>
  <c r="BE103" i="11"/>
  <c r="BE89" i="11"/>
  <c r="BE99" i="11"/>
  <c r="BE95" i="11"/>
  <c r="BE105" i="11"/>
  <c r="BE107" i="11"/>
  <c r="F59" i="10"/>
  <c r="BE92" i="10"/>
  <c r="BE97" i="10"/>
  <c r="E50" i="10"/>
  <c r="J56" i="10"/>
  <c r="BE100" i="10"/>
  <c r="BE95" i="10"/>
  <c r="BE86" i="10"/>
  <c r="BE89" i="10"/>
  <c r="BE86" i="9"/>
  <c r="BE92" i="9"/>
  <c r="BE95" i="9"/>
  <c r="J56" i="9"/>
  <c r="F59" i="9"/>
  <c r="BE89" i="9"/>
  <c r="E50" i="9"/>
  <c r="BE97" i="9"/>
  <c r="J79" i="8"/>
  <c r="BE86" i="8"/>
  <c r="BE95" i="8"/>
  <c r="F59" i="8"/>
  <c r="BE92" i="8"/>
  <c r="BE98" i="8"/>
  <c r="E50" i="8"/>
  <c r="BE89" i="8"/>
  <c r="BE100" i="8"/>
  <c r="J52" i="7"/>
  <c r="F76" i="7"/>
  <c r="BE83" i="7"/>
  <c r="BE86" i="7"/>
  <c r="BE89" i="7"/>
  <c r="BE95" i="7"/>
  <c r="BE97" i="7"/>
  <c r="BE119" i="7"/>
  <c r="BE126" i="7"/>
  <c r="BE132" i="7"/>
  <c r="BE137" i="7"/>
  <c r="BE139" i="7"/>
  <c r="BE102" i="7"/>
  <c r="BE105" i="7"/>
  <c r="BE107" i="7"/>
  <c r="BE117" i="7"/>
  <c r="BE129" i="7"/>
  <c r="BE142" i="7"/>
  <c r="E48" i="7"/>
  <c r="BE92" i="7"/>
  <c r="BE100" i="7"/>
  <c r="BE109" i="7"/>
  <c r="BE122" i="7"/>
  <c r="BE134" i="7"/>
  <c r="BE80" i="7"/>
  <c r="BE124" i="7"/>
  <c r="E50" i="6"/>
  <c r="F59" i="6"/>
  <c r="BE105" i="6"/>
  <c r="J56" i="6"/>
  <c r="BE95" i="6"/>
  <c r="BE97" i="6"/>
  <c r="BE99" i="6"/>
  <c r="BE107" i="6"/>
  <c r="BE86" i="6"/>
  <c r="BE89" i="6"/>
  <c r="BE103" i="6"/>
  <c r="E50" i="5"/>
  <c r="J56" i="5"/>
  <c r="F82" i="5"/>
  <c r="BE86" i="5"/>
  <c r="BE89" i="5"/>
  <c r="BE95" i="5"/>
  <c r="BE97" i="5"/>
  <c r="BE100" i="5"/>
  <c r="BE92" i="5"/>
  <c r="E50" i="4"/>
  <c r="F59" i="4"/>
  <c r="J79" i="4"/>
  <c r="BE86" i="4"/>
  <c r="BE89" i="4"/>
  <c r="BE97" i="4"/>
  <c r="BE92" i="4"/>
  <c r="BE95" i="4"/>
  <c r="F82" i="3"/>
  <c r="BE89" i="3"/>
  <c r="BE95" i="3"/>
  <c r="E50" i="3"/>
  <c r="J56" i="3"/>
  <c r="BE86" i="3"/>
  <c r="BE100" i="3"/>
  <c r="BE92" i="3"/>
  <c r="BE98" i="3"/>
  <c r="J52" i="2"/>
  <c r="F76" i="2"/>
  <c r="BE92" i="2"/>
  <c r="BE100" i="2"/>
  <c r="E48" i="2"/>
  <c r="BE80" i="2"/>
  <c r="BE83" i="2"/>
  <c r="BE89" i="2"/>
  <c r="BE97" i="2"/>
  <c r="BE125" i="2"/>
  <c r="BE102" i="2"/>
  <c r="BE109" i="2"/>
  <c r="BE116" i="2"/>
  <c r="BE119" i="2"/>
  <c r="BE127" i="2"/>
  <c r="BE129" i="2"/>
  <c r="BE137" i="2"/>
  <c r="BE86" i="2"/>
  <c r="BE95" i="2"/>
  <c r="BE105" i="2"/>
  <c r="BE107" i="2"/>
  <c r="BE122" i="2"/>
  <c r="BE132" i="2"/>
  <c r="BE135" i="2"/>
  <c r="BE140" i="2"/>
  <c r="BE142" i="2"/>
  <c r="BE145" i="2"/>
  <c r="F36" i="3"/>
  <c r="BA57" i="1" s="1"/>
  <c r="F37" i="5"/>
  <c r="BB59" i="1"/>
  <c r="F39" i="9"/>
  <c r="BD64" i="1"/>
  <c r="F38" i="11"/>
  <c r="BC66" i="1" s="1"/>
  <c r="F39" i="14"/>
  <c r="BD70" i="1" s="1"/>
  <c r="F35" i="17"/>
  <c r="BB74" i="1"/>
  <c r="F38" i="3"/>
  <c r="BC57" i="1"/>
  <c r="F39" i="5"/>
  <c r="BD59" i="1"/>
  <c r="F38" i="9"/>
  <c r="BC64" i="1" s="1"/>
  <c r="F39" i="13"/>
  <c r="BD69" i="1" s="1"/>
  <c r="F37" i="15"/>
  <c r="BB71" i="1"/>
  <c r="F36" i="18"/>
  <c r="BA75" i="1" s="1"/>
  <c r="F37" i="20"/>
  <c r="BB77" i="1"/>
  <c r="J34" i="2"/>
  <c r="AW56" i="1" s="1"/>
  <c r="F36" i="10"/>
  <c r="BA65" i="1" s="1"/>
  <c r="F35" i="12"/>
  <c r="BB68" i="1"/>
  <c r="F38" i="19"/>
  <c r="BC76" i="1" s="1"/>
  <c r="F39" i="21"/>
  <c r="BD78" i="1"/>
  <c r="F39" i="3"/>
  <c r="BD57" i="1" s="1"/>
  <c r="F38" i="5"/>
  <c r="BC59" i="1"/>
  <c r="F38" i="10"/>
  <c r="BC65" i="1" s="1"/>
  <c r="J36" i="14"/>
  <c r="AW70" i="1"/>
  <c r="F36" i="17"/>
  <c r="BC74" i="1" s="1"/>
  <c r="F37" i="3"/>
  <c r="BB57" i="1"/>
  <c r="J34" i="7"/>
  <c r="AW62" i="1" s="1"/>
  <c r="J34" i="12"/>
  <c r="AW68" i="1"/>
  <c r="F38" i="15"/>
  <c r="BC71" i="1" s="1"/>
  <c r="F38" i="20"/>
  <c r="BC77" i="1"/>
  <c r="AS54" i="1"/>
  <c r="J36" i="4"/>
  <c r="AW58" i="1"/>
  <c r="F39" i="6"/>
  <c r="BD60" i="1"/>
  <c r="F36" i="8"/>
  <c r="BA63" i="1"/>
  <c r="F37" i="10"/>
  <c r="BB65" i="1"/>
  <c r="F36" i="13"/>
  <c r="BA69" i="1"/>
  <c r="F36" i="15"/>
  <c r="BA71" i="1"/>
  <c r="J34" i="17"/>
  <c r="AW74" i="1"/>
  <c r="F34" i="2"/>
  <c r="BA56" i="1" s="1"/>
  <c r="F37" i="9"/>
  <c r="BB64" i="1"/>
  <c r="J36" i="11"/>
  <c r="AW66" i="1" s="1"/>
  <c r="J32" i="13"/>
  <c r="J36" i="15"/>
  <c r="AW71" i="1"/>
  <c r="F37" i="17"/>
  <c r="BD74" i="1"/>
  <c r="F36" i="4"/>
  <c r="BA58" i="1" s="1"/>
  <c r="F36" i="7"/>
  <c r="BC62" i="1"/>
  <c r="F36" i="9"/>
  <c r="BA64" i="1"/>
  <c r="F34" i="12"/>
  <c r="BA68" i="1"/>
  <c r="F39" i="15"/>
  <c r="BD71" i="1" s="1"/>
  <c r="J36" i="19"/>
  <c r="AW76" i="1"/>
  <c r="F36" i="21"/>
  <c r="BA78" i="1"/>
  <c r="F35" i="2"/>
  <c r="BB56" i="1"/>
  <c r="J32" i="6"/>
  <c r="F38" i="8"/>
  <c r="BC63" i="1"/>
  <c r="F39" i="10"/>
  <c r="BD65" i="1" s="1"/>
  <c r="F38" i="13"/>
  <c r="BC69" i="1"/>
  <c r="J36" i="16"/>
  <c r="AW72" i="1" s="1"/>
  <c r="F36" i="19"/>
  <c r="BA76" i="1"/>
  <c r="J32" i="20"/>
  <c r="F37" i="2"/>
  <c r="BD56" i="1" s="1"/>
  <c r="J36" i="6"/>
  <c r="AW60" i="1"/>
  <c r="F36" i="11"/>
  <c r="BA66" i="1" s="1"/>
  <c r="F38" i="14"/>
  <c r="BC70" i="1"/>
  <c r="F39" i="18"/>
  <c r="BD75" i="1"/>
  <c r="F39" i="19"/>
  <c r="BD76" i="1" s="1"/>
  <c r="F38" i="21"/>
  <c r="BC78" i="1"/>
  <c r="J36" i="3"/>
  <c r="AW57" i="1" s="1"/>
  <c r="F36" i="5"/>
  <c r="BA59" i="1"/>
  <c r="F37" i="8"/>
  <c r="BB63" i="1" s="1"/>
  <c r="F39" i="11"/>
  <c r="BD66" i="1"/>
  <c r="F37" i="14"/>
  <c r="BB70" i="1" s="1"/>
  <c r="J36" i="18"/>
  <c r="AW75" i="1"/>
  <c r="J36" i="21"/>
  <c r="AW78" i="1" s="1"/>
  <c r="F39" i="4"/>
  <c r="BD58" i="1"/>
  <c r="F37" i="6"/>
  <c r="BB60" i="1"/>
  <c r="F37" i="11"/>
  <c r="BB66" i="1" s="1"/>
  <c r="F36" i="16"/>
  <c r="BA72" i="1" s="1"/>
  <c r="F34" i="17"/>
  <c r="BA74" i="1"/>
  <c r="F36" i="20"/>
  <c r="BA77" i="1"/>
  <c r="F37" i="4"/>
  <c r="BB58" i="1" s="1"/>
  <c r="F38" i="6"/>
  <c r="BC60" i="1"/>
  <c r="J32" i="8"/>
  <c r="J36" i="9"/>
  <c r="AW64" i="1"/>
  <c r="J36" i="13"/>
  <c r="AW69" i="1"/>
  <c r="F36" i="14"/>
  <c r="BA70" i="1" s="1"/>
  <c r="F38" i="18"/>
  <c r="BC75" i="1"/>
  <c r="F37" i="21"/>
  <c r="BB78" i="1"/>
  <c r="J36" i="5"/>
  <c r="AW59" i="1"/>
  <c r="F35" i="7"/>
  <c r="BB62" i="1" s="1"/>
  <c r="F39" i="8"/>
  <c r="BD63" i="1"/>
  <c r="F37" i="12"/>
  <c r="BD68" i="1"/>
  <c r="F39" i="16"/>
  <c r="BD72" i="1"/>
  <c r="F37" i="18"/>
  <c r="BB75" i="1" s="1"/>
  <c r="F39" i="20"/>
  <c r="BD77" i="1"/>
  <c r="F38" i="4"/>
  <c r="BC58" i="1"/>
  <c r="F36" i="6"/>
  <c r="BA60" i="1" s="1"/>
  <c r="F37" i="7"/>
  <c r="BD62" i="1"/>
  <c r="F37" i="13"/>
  <c r="BB69" i="1" s="1"/>
  <c r="F38" i="16"/>
  <c r="BC72" i="1"/>
  <c r="J36" i="20"/>
  <c r="AW77" i="1" s="1"/>
  <c r="F36" i="2"/>
  <c r="BC56" i="1" s="1"/>
  <c r="F34" i="7"/>
  <c r="BA62" i="1"/>
  <c r="J36" i="8"/>
  <c r="AW63" i="1" s="1"/>
  <c r="J36" i="10"/>
  <c r="AW65" i="1"/>
  <c r="F36" i="12"/>
  <c r="BC68" i="1" s="1"/>
  <c r="F37" i="19"/>
  <c r="BB76" i="1"/>
  <c r="J63" i="3" l="1"/>
  <c r="J32" i="3"/>
  <c r="J59" i="7"/>
  <c r="J30" i="7"/>
  <c r="AG62" i="1" s="1"/>
  <c r="J63" i="5"/>
  <c r="J32" i="5"/>
  <c r="J63" i="14"/>
  <c r="J32" i="14"/>
  <c r="AG70" i="1" s="1"/>
  <c r="J63" i="16"/>
  <c r="J32" i="16"/>
  <c r="J32" i="4"/>
  <c r="J63" i="4"/>
  <c r="J63" i="10"/>
  <c r="J32" i="10"/>
  <c r="J63" i="9"/>
  <c r="J59" i="2"/>
  <c r="J59" i="12"/>
  <c r="J63" i="11"/>
  <c r="R83" i="17"/>
  <c r="T83" i="17"/>
  <c r="P83" i="17"/>
  <c r="AU74" i="1"/>
  <c r="AG71" i="1"/>
  <c r="AG57" i="1"/>
  <c r="AG56" i="1"/>
  <c r="AG55" i="1" s="1"/>
  <c r="AG59" i="1"/>
  <c r="AG65" i="1"/>
  <c r="AG77" i="1"/>
  <c r="AN77" i="1" s="1"/>
  <c r="AG76" i="1"/>
  <c r="AG58" i="1"/>
  <c r="AG64" i="1"/>
  <c r="AN64" i="1" s="1"/>
  <c r="BK83" i="17"/>
  <c r="J83" i="17" s="1"/>
  <c r="J59" i="17" s="1"/>
  <c r="AG75" i="1"/>
  <c r="AG72" i="1"/>
  <c r="AG69" i="1"/>
  <c r="AG68" i="1"/>
  <c r="AN68" i="1" s="1"/>
  <c r="AG66" i="1"/>
  <c r="AG63" i="1"/>
  <c r="AG60" i="1"/>
  <c r="F35" i="4"/>
  <c r="AZ58" i="1" s="1"/>
  <c r="J35" i="9"/>
  <c r="AV64" i="1"/>
  <c r="AT64" i="1"/>
  <c r="BC61" i="1"/>
  <c r="AY61" i="1" s="1"/>
  <c r="J33" i="17"/>
  <c r="AV74" i="1" s="1"/>
  <c r="AT74" i="1" s="1"/>
  <c r="J35" i="10"/>
  <c r="AV65" i="1"/>
  <c r="AT65" i="1" s="1"/>
  <c r="AN65" i="1" s="1"/>
  <c r="BD67" i="1"/>
  <c r="F35" i="19"/>
  <c r="AZ76" i="1"/>
  <c r="BD61" i="1"/>
  <c r="J35" i="13"/>
  <c r="AV69" i="1" s="1"/>
  <c r="AT69" i="1" s="1"/>
  <c r="AN69" i="1" s="1"/>
  <c r="J35" i="21"/>
  <c r="AV78" i="1" s="1"/>
  <c r="AT78" i="1" s="1"/>
  <c r="J35" i="6"/>
  <c r="AV60" i="1"/>
  <c r="AT60" i="1" s="1"/>
  <c r="AN60" i="1" s="1"/>
  <c r="F35" i="9"/>
  <c r="AZ64" i="1"/>
  <c r="J35" i="15"/>
  <c r="AV71" i="1"/>
  <c r="AT71" i="1"/>
  <c r="AN71" i="1"/>
  <c r="AU73" i="1"/>
  <c r="BA55" i="1"/>
  <c r="AW55" i="1" s="1"/>
  <c r="BA61" i="1"/>
  <c r="AW61" i="1" s="1"/>
  <c r="F35" i="16"/>
  <c r="AZ72" i="1"/>
  <c r="F35" i="5"/>
  <c r="AZ59" i="1"/>
  <c r="F33" i="7"/>
  <c r="AZ62" i="1"/>
  <c r="BB67" i="1"/>
  <c r="AX67" i="1" s="1"/>
  <c r="BA73" i="1"/>
  <c r="AW73" i="1"/>
  <c r="F33" i="2"/>
  <c r="AZ56" i="1" s="1"/>
  <c r="J33" i="7"/>
  <c r="AV62" i="1"/>
  <c r="AT62" i="1" s="1"/>
  <c r="J35" i="14"/>
  <c r="AV70" i="1"/>
  <c r="AT70" i="1" s="1"/>
  <c r="AU67" i="1"/>
  <c r="BB55" i="1"/>
  <c r="AX55" i="1" s="1"/>
  <c r="F35" i="8"/>
  <c r="AZ63" i="1"/>
  <c r="BA67" i="1"/>
  <c r="AW67" i="1" s="1"/>
  <c r="J35" i="20"/>
  <c r="AV77" i="1"/>
  <c r="AT77" i="1"/>
  <c r="BC73" i="1"/>
  <c r="AY73" i="1"/>
  <c r="AU61" i="1"/>
  <c r="F35" i="6"/>
  <c r="AZ60" i="1" s="1"/>
  <c r="F35" i="14"/>
  <c r="AZ70" i="1"/>
  <c r="F35" i="21"/>
  <c r="AZ78" i="1"/>
  <c r="J33" i="2"/>
  <c r="AV56" i="1" s="1"/>
  <c r="AT56" i="1" s="1"/>
  <c r="AN56" i="1" s="1"/>
  <c r="J33" i="12"/>
  <c r="AV68" i="1"/>
  <c r="AT68" i="1" s="1"/>
  <c r="F35" i="20"/>
  <c r="AZ77" i="1"/>
  <c r="BD55" i="1"/>
  <c r="BB61" i="1"/>
  <c r="AX61" i="1"/>
  <c r="F33" i="17"/>
  <c r="AZ74" i="1" s="1"/>
  <c r="F35" i="3"/>
  <c r="AZ57" i="1"/>
  <c r="F33" i="12"/>
  <c r="AZ68" i="1" s="1"/>
  <c r="F35" i="18"/>
  <c r="AZ75" i="1"/>
  <c r="J35" i="3"/>
  <c r="AV57" i="1" s="1"/>
  <c r="AT57" i="1" s="1"/>
  <c r="AN57" i="1" s="1"/>
  <c r="J35" i="8"/>
  <c r="AV63" i="1" s="1"/>
  <c r="AT63" i="1" s="1"/>
  <c r="AN63" i="1" s="1"/>
  <c r="F35" i="13"/>
  <c r="AZ69" i="1" s="1"/>
  <c r="BD73" i="1"/>
  <c r="J32" i="21"/>
  <c r="AG78" i="1" s="1"/>
  <c r="AU55" i="1"/>
  <c r="BC55" i="1"/>
  <c r="AY55" i="1"/>
  <c r="F35" i="11"/>
  <c r="AZ66" i="1" s="1"/>
  <c r="F35" i="15"/>
  <c r="AZ71" i="1"/>
  <c r="J35" i="18"/>
  <c r="AV75" i="1" s="1"/>
  <c r="AT75" i="1" s="1"/>
  <c r="AN75" i="1" s="1"/>
  <c r="J35" i="5"/>
  <c r="AV59" i="1" s="1"/>
  <c r="AT59" i="1" s="1"/>
  <c r="AN59" i="1" s="1"/>
  <c r="F35" i="10"/>
  <c r="AZ65" i="1" s="1"/>
  <c r="J35" i="16"/>
  <c r="AV72" i="1"/>
  <c r="AT72" i="1" s="1"/>
  <c r="BB73" i="1"/>
  <c r="AX73" i="1"/>
  <c r="J35" i="4"/>
  <c r="AV58" i="1" s="1"/>
  <c r="AT58" i="1" s="1"/>
  <c r="AN58" i="1" s="1"/>
  <c r="J35" i="11"/>
  <c r="AV66" i="1" s="1"/>
  <c r="AT66" i="1" s="1"/>
  <c r="AN66" i="1" s="1"/>
  <c r="BC67" i="1"/>
  <c r="AY67" i="1" s="1"/>
  <c r="J35" i="19"/>
  <c r="AV76" i="1"/>
  <c r="AT76" i="1" s="1"/>
  <c r="AN76" i="1" s="1"/>
  <c r="AG61" i="1" l="1"/>
  <c r="AN62" i="1"/>
  <c r="AN70" i="1"/>
  <c r="AG67" i="1"/>
  <c r="AN67" i="1" s="1"/>
  <c r="AN72" i="1"/>
  <c r="J41" i="21"/>
  <c r="J41" i="20"/>
  <c r="J41" i="19"/>
  <c r="J41" i="18"/>
  <c r="J41" i="16"/>
  <c r="J41" i="15"/>
  <c r="J41" i="14"/>
  <c r="J41" i="13"/>
  <c r="J39" i="12"/>
  <c r="J41" i="11"/>
  <c r="J41" i="10"/>
  <c r="J41" i="9"/>
  <c r="J41" i="8"/>
  <c r="J39" i="7"/>
  <c r="J41" i="6"/>
  <c r="J41" i="5"/>
  <c r="J41" i="4"/>
  <c r="J41" i="3"/>
  <c r="J39" i="2"/>
  <c r="AN78" i="1"/>
  <c r="AZ67" i="1"/>
  <c r="AV67" i="1"/>
  <c r="AT67" i="1"/>
  <c r="AZ61" i="1"/>
  <c r="AV61" i="1"/>
  <c r="AT61" i="1"/>
  <c r="AN61" i="1" s="1"/>
  <c r="AZ73" i="1"/>
  <c r="AV73" i="1"/>
  <c r="AT73" i="1"/>
  <c r="AZ55" i="1"/>
  <c r="AV55" i="1" s="1"/>
  <c r="AT55" i="1" s="1"/>
  <c r="AN55" i="1" s="1"/>
  <c r="J30" i="17"/>
  <c r="AG74" i="1" s="1"/>
  <c r="AG73" i="1" s="1"/>
  <c r="AG54" i="1" s="1"/>
  <c r="BB54" i="1"/>
  <c r="W31" i="1" s="1"/>
  <c r="AU54" i="1"/>
  <c r="BD54" i="1"/>
  <c r="W33" i="1" s="1"/>
  <c r="BA54" i="1"/>
  <c r="W30" i="1" s="1"/>
  <c r="BC54" i="1"/>
  <c r="AY54" i="1" s="1"/>
  <c r="J39" i="17" l="1"/>
  <c r="AN74" i="1"/>
  <c r="AN73" i="1"/>
  <c r="AK26" i="1"/>
  <c r="AX54" i="1"/>
  <c r="AZ54" i="1"/>
  <c r="W29" i="1" s="1"/>
  <c r="AW54" i="1"/>
  <c r="AK30" i="1" s="1"/>
  <c r="W32" i="1"/>
  <c r="AV54" i="1" l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<sst xmlns="http://schemas.openxmlformats.org/spreadsheetml/2006/main" count="9144" uniqueCount="1041">
  <si>
    <t>Export Komplet</t>
  </si>
  <si>
    <t>VZ</t>
  </si>
  <si>
    <t>2.0</t>
  </si>
  <si>
    <t>ZAMOK</t>
  </si>
  <si>
    <t>False</t>
  </si>
  <si>
    <t>{3af3e273-9425-4665-9dcb-45a31d3d79c8}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</si>
  <si>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</si>
  <si>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</si>
  <si>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</si>
  <si>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</si>
  <si>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</si>
  <si>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</si>
  <si>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</si>
  <si>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</si>
  <si>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117-3369-24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</si>
  <si>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</si>
  <si>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</si>
  <si>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Výsadba IP3, IP14, IP18, IP29 a části NRBK K158 v k.ú. Němčičky u Hustopečí</t>
  </si>
  <si>
    <t>KSO:</t>
  </si>
  <si>
    <t/>
  </si>
  <si>
    <t>CC-CZ:</t>
  </si>
  <si>
    <t>Místo:</t>
  </si>
  <si>
    <t>Němčičky u Hustopečí</t>
  </si>
  <si>
    <t>Datum:</t>
  </si>
  <si>
    <t>22. 5. 2024</t>
  </si>
  <si>
    <t>Zadavatel:</t>
  </si>
  <si>
    <t>IČ:</t>
  </si>
  <si>
    <t xml:space="preserve">01312774 </t>
  </si>
  <si>
    <t>ČR-Státní pozemkový úřad</t>
  </si>
  <si>
    <t>DIČ:</t>
  </si>
  <si>
    <t>Uchazeč:</t>
  </si>
  <si>
    <t>Vyplň údaj</t>
  </si>
  <si>
    <t>Projektant:</t>
  </si>
  <si>
    <t>41601483</t>
  </si>
  <si>
    <t>AGROPROJEKT PSO,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</si>
  <si>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</si>
  <si>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</si>
  <si>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</si>
  <si>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</si>
  <si>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</si>
  <si>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</si>
  <si>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</si>
  <si>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</si>
  <si>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</si>
  <si>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</si>
  <si>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</si>
  <si>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</si>
  <si>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</si>
  <si>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</si>
  <si>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</si>
  <si>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</si>
  <si>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</si>
  <si>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</si>
  <si>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</si>
  <si>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</si>
  <si>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</si>
  <si>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</si>
  <si>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</si>
  <si>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</si>
  <si>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</si>
  <si>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</si>
  <si>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</si>
  <si>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</si>
  <si>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</si>
  <si>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</si>
  <si>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</si>
  <si>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</si>
  <si>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</si>
  <si>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</si>
  <si>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</si>
  <si>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</si>
  <si>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</si>
  <si>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</si>
  <si>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</si>
  <si>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</si>
  <si>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</si>
  <si>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</si>
  <si>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</si>
  <si>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IP3</t>
  </si>
  <si>
    <t>STA</t>
  </si>
  <si>
    <t>1</t>
  </si>
  <si>
    <t>{acf5cc78-8eff-4eb9-8641-0d5245e93679}</t>
  </si>
  <si>
    <t>2</t>
  </si>
  <si>
    <t>/</t>
  </si>
  <si>
    <t>Soupis</t>
  </si>
  <si>
    <t>###NOINSERT###</t>
  </si>
  <si>
    <t>SO-011</t>
  </si>
  <si>
    <t>1. rok pěstební péče</t>
  </si>
  <si>
    <t>{0222afe7-ecff-49ff-b454-9a19f45d588c}</t>
  </si>
  <si>
    <t>SO-012</t>
  </si>
  <si>
    <t>2. rok pěstební péče</t>
  </si>
  <si>
    <t>{f5ef893c-1d7e-4c80-ba1a-b1b003403ffb}</t>
  </si>
  <si>
    <t>SO-013</t>
  </si>
  <si>
    <t>3. rok pěstebné péče</t>
  </si>
  <si>
    <t>{3670aeb9-4d36-4483-9f5a-46e6c3aee082}</t>
  </si>
  <si>
    <t>VRN</t>
  </si>
  <si>
    <t>Vedlejší rozpočtové náklady SO-01</t>
  </si>
  <si>
    <t>{88d5c4dc-9042-4e14-bd9b-bbe264c221f5}</t>
  </si>
  <si>
    <t>SO-02</t>
  </si>
  <si>
    <t>IP14</t>
  </si>
  <si>
    <t>{a1c99c73-ef44-4087-a3ca-3094888b4e84}</t>
  </si>
  <si>
    <t>SO-021</t>
  </si>
  <si>
    <t>1. rok pěstebné péče</t>
  </si>
  <si>
    <t>{4c3ea918-63ac-4239-b376-071e1c282953}</t>
  </si>
  <si>
    <t>SO-022</t>
  </si>
  <si>
    <t>2. rok pěstebné péče</t>
  </si>
  <si>
    <t>{d5080235-2900-4e5e-b790-c7d51ec131f4}</t>
  </si>
  <si>
    <t>SO-023</t>
  </si>
  <si>
    <t>{a18a6193-e2e5-4506-a63f-8fabe793795d}</t>
  </si>
  <si>
    <t>Vedlejší rozpočtové náklady SO-02</t>
  </si>
  <si>
    <t>{279f48c3-21f2-4c07-9b89-d629f6f32916}</t>
  </si>
  <si>
    <t>SO-03</t>
  </si>
  <si>
    <t>IP18</t>
  </si>
  <si>
    <t>{7824ae48-5176-4be3-a9f3-b50ce595ca8a}</t>
  </si>
  <si>
    <t>SO-031</t>
  </si>
  <si>
    <t>{8bba5c0d-2e41-49e7-958f-3101f596624f}</t>
  </si>
  <si>
    <t>SO-032</t>
  </si>
  <si>
    <t>{9433f657-170d-4ccf-a9b9-802e5525889c}</t>
  </si>
  <si>
    <t>SO-033</t>
  </si>
  <si>
    <t>3. rok pěstební péče</t>
  </si>
  <si>
    <t>{4f6833b4-7746-4ce8-aa08-17ccdb9bfece}</t>
  </si>
  <si>
    <t>Vedlejší rozpočtové náklady SO-03</t>
  </si>
  <si>
    <t>{6da3a283-f930-486a-8af6-7b641a8caca3}</t>
  </si>
  <si>
    <t>SO-04</t>
  </si>
  <si>
    <t>IP29 a část NRBK K158</t>
  </si>
  <si>
    <t>{c4462c03-a0fd-4a60-8ebf-fa266d657090}</t>
  </si>
  <si>
    <t>SO-041</t>
  </si>
  <si>
    <t>{fc420f6f-3c45-47d9-9daa-710ec4df4702}</t>
  </si>
  <si>
    <t>SO-042</t>
  </si>
  <si>
    <t>{73cabe1e-b3f7-4d4c-a9aa-e6c8157a1632}</t>
  </si>
  <si>
    <t>SO-043</t>
  </si>
  <si>
    <t>{e258d3cd-070b-4030-a47d-558426738381}</t>
  </si>
  <si>
    <t>Vedlejší rozpočtové náklady SO-04</t>
  </si>
  <si>
    <t>{3e70212c-a45a-4fa4-b6d0-66b9977a2b93}</t>
  </si>
  <si>
    <t>KRYCÍ LIST SOUPISU PRACÍ</t>
  </si>
  <si>
    <t>Objekt:</t>
  </si>
  <si>
    <t>SO-01 - IP3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</si>
  <si>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</si>
  <si>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</si>
  <si>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</si>
  <si>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</si>
  <si>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</si>
  <si>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</si>
  <si>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</si>
  <si>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</si>
  <si>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</si>
  <si>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</si>
  <si>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</si>
  <si>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</si>
  <si>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</si>
  <si>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</si>
  <si>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</si>
  <si>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</si>
  <si>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</si>
  <si>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</si>
  <si>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111103212</t>
  </si>
  <si>
    <t>Kosení travin a vodních rostlin ve vegetačním období divokého porostu středně hustého</t>
  </si>
  <si>
    <t>ha</t>
  </si>
  <si>
    <t>CS ÚRS 2024 01</t>
  </si>
  <si>
    <t>4</t>
  </si>
  <si>
    <t>ROZPOCET</t>
  </si>
  <si>
    <t>301790254</t>
  </si>
  <si>
    <t>Online PSC</t>
  </si>
  <si>
    <t>https://podminky.urs.cz/item/CS_URS_2024_01/111103212</t>
  </si>
  <si>
    <t>VV</t>
  </si>
  <si>
    <t>"kosení stávajícího trávobylinného porostu před započetím prací" 1558/10000</t>
  </si>
  <si>
    <t>111151231</t>
  </si>
  <si>
    <t>Pokosení trávníku při souvislé ploše přes 1000 do 10000 m2 lučního v rovině nebo svahu do 1:5</t>
  </si>
  <si>
    <t>m2</t>
  </si>
  <si>
    <t>1356195041</t>
  </si>
  <si>
    <t>https://podminky.urs.cz/item/CS_URS_2024_01/111151231</t>
  </si>
  <si>
    <t>"odplevelovací seč před koncem vegetačního období po realizaci výsadeb" 1558-28</t>
  </si>
  <si>
    <t>3</t>
  </si>
  <si>
    <t>171201211_R.1</t>
  </si>
  <si>
    <t>Poplatek za uložení shrabku v kompostárně</t>
  </si>
  <si>
    <t>t</t>
  </si>
  <si>
    <t>-1466299329</t>
  </si>
  <si>
    <t>(1558)/10000*15</t>
  </si>
  <si>
    <t>Součet</t>
  </si>
  <si>
    <t>183101114</t>
  </si>
  <si>
    <t>Hloubení jamek pro vysazování rostlin v zemině skupiny 1 až 4 bez výměny půdy v rovině nebo na svahu do 1:5, objemu přes 0,05 do 0,125 m3</t>
  </si>
  <si>
    <t>kus</t>
  </si>
  <si>
    <t>-624336200</t>
  </si>
  <si>
    <t>https://podminky.urs.cz/item/CS_URS_2024_01/183101114</t>
  </si>
  <si>
    <t>"stromy" 28</t>
  </si>
  <si>
    <t>5</t>
  </si>
  <si>
    <t>185802113</t>
  </si>
  <si>
    <t>Hnojení půdy nebo trávníku v rovině nebo na svahu do 1:5 umělým hnojivem na široko</t>
  </si>
  <si>
    <t>-2122028339</t>
  </si>
  <si>
    <t>https://podminky.urs.cz/item/CS_URS_2024_01/185802113</t>
  </si>
  <si>
    <t>"aplikace půdního kondicionéru 100g/ks" (28)*0,0001</t>
  </si>
  <si>
    <t>6</t>
  </si>
  <si>
    <t>M</t>
  </si>
  <si>
    <t>25111111_D</t>
  </si>
  <si>
    <t>půdní kondicionér na bázi silkátových koloidů</t>
  </si>
  <si>
    <t>kg</t>
  </si>
  <si>
    <t>8</t>
  </si>
  <si>
    <t>-130872692</t>
  </si>
  <si>
    <t>"100g/ks" (28)*0,0001*1000</t>
  </si>
  <si>
    <t>7</t>
  </si>
  <si>
    <t>185802114_D</t>
  </si>
  <si>
    <t>Hnojení půdy nebo trávníku v rovině nebo na svahu do 1:5 umělým hnojivem s rozdělením k jednotlivým rostlinám</t>
  </si>
  <si>
    <t>726085530</t>
  </si>
  <si>
    <t>https://podminky.urs.cz/item/CS_URS_2024_01/185802114_D</t>
  </si>
  <si>
    <t>"aplikace hydrogelu" (28*80)/1000000</t>
  </si>
  <si>
    <t>251111110_D</t>
  </si>
  <si>
    <t>hydrogel (bal. 25 kg)</t>
  </si>
  <si>
    <t>1810018355</t>
  </si>
  <si>
    <t>"k dřevinám jednotlivě; stromy cca 80g/ks" ((28*80))/1000</t>
  </si>
  <si>
    <t>9</t>
  </si>
  <si>
    <t>185802114</t>
  </si>
  <si>
    <t>-1177765281</t>
  </si>
  <si>
    <t>https://podminky.urs.cz/item/CS_URS_2024_01/185802114</t>
  </si>
  <si>
    <t>(28)*80/1000000</t>
  </si>
  <si>
    <t>10</t>
  </si>
  <si>
    <t>25191155_D</t>
  </si>
  <si>
    <t>hnojivo průmyslové</t>
  </si>
  <si>
    <t>-704986504</t>
  </si>
  <si>
    <t>"k dřevinám jednotlivě; stromy cca 80g/ks" (28*80)/1000</t>
  </si>
  <si>
    <t>11</t>
  </si>
  <si>
    <t>184102113</t>
  </si>
  <si>
    <t>Výsadba dřeviny s balem do předem vyhloubené jamky se zalitím v rovině nebo na svahu do 1:5, při průměru balu přes 300 do 400 mm</t>
  </si>
  <si>
    <t>190647849</t>
  </si>
  <si>
    <t>https://podminky.urs.cz/item/CS_URS_2024_01/184102113</t>
  </si>
  <si>
    <t>0265606_D</t>
  </si>
  <si>
    <t>Prunus avium (třešeň); VK</t>
  </si>
  <si>
    <t>1182772236</t>
  </si>
  <si>
    <t>"P1 třešeň obecná; Rivan" 4</t>
  </si>
  <si>
    <t>"P2 třešeň obecná; Burlat" 4</t>
  </si>
  <si>
    <t>"P3 třešeň obecná; Karešova" 4</t>
  </si>
  <si>
    <t>"P4 třešeň obecná; Granát" 4</t>
  </si>
  <si>
    <t>"P5 třešeň obecná; Stella" 4</t>
  </si>
  <si>
    <t>13</t>
  </si>
  <si>
    <t>0265607_D</t>
  </si>
  <si>
    <t>Prunus cerasus (višeň); VK</t>
  </si>
  <si>
    <t>157376737</t>
  </si>
  <si>
    <t>"PC višeň obecná; Skleněnka" 4</t>
  </si>
  <si>
    <t>14</t>
  </si>
  <si>
    <t>0265702_D</t>
  </si>
  <si>
    <t>Prunus domestica (švestka); VK</t>
  </si>
  <si>
    <t>229254288</t>
  </si>
  <si>
    <t>"PD slivoň švestka; Ontario" 4</t>
  </si>
  <si>
    <t>15</t>
  </si>
  <si>
    <t>184215133</t>
  </si>
  <si>
    <t>Ukotvení dřeviny kůly v rovině nebo na svahu do 1:5 třemi kůly, délky přes 2 do 3 m</t>
  </si>
  <si>
    <t>177374015</t>
  </si>
  <si>
    <t>https://podminky.urs.cz/item/CS_URS_2024_01/184215133</t>
  </si>
  <si>
    <t>"slouží jako kotvení, ale i jako základ ochranného pláště soliterní dřeviny" 28</t>
  </si>
  <si>
    <t>16</t>
  </si>
  <si>
    <t>60591257</t>
  </si>
  <si>
    <t>kůl vyvazovací dřevěný impregnovaný D 8cm dl 3m</t>
  </si>
  <si>
    <t>-1586305708</t>
  </si>
  <si>
    <t>3*28</t>
  </si>
  <si>
    <t>17</t>
  </si>
  <si>
    <t>184813121D</t>
  </si>
  <si>
    <t>Ochrana dřevin před okusem zvěří mechanicky v rovině nebo ve svahu do 1:5, pletivem, výšky do 2 m</t>
  </si>
  <si>
    <t>170981656</t>
  </si>
  <si>
    <t>"ochranná konstrukce opory soliterní dřeviny ze tří kůlů spojených příčkami dole i nahoře; včetně veškerého materiálu" 28</t>
  </si>
  <si>
    <t>18</t>
  </si>
  <si>
    <t>184801121</t>
  </si>
  <si>
    <t>Ošetření vysazených dřevin solitérních v rovině nebo na svahu do 1:5</t>
  </si>
  <si>
    <t>810838650</t>
  </si>
  <si>
    <t>https://podminky.urs.cz/item/CS_URS_2024_01/184801121</t>
  </si>
  <si>
    <t>"nátěr kmene proti korsní spále, včetně dodání přípravku" 28</t>
  </si>
  <si>
    <t>19</t>
  </si>
  <si>
    <t>184911421</t>
  </si>
  <si>
    <t>Mulčování vysazených rostlin mulčovací kůrou, tl. do 100 mm v rovině nebo na svahu do 1:5</t>
  </si>
  <si>
    <t>1217364889</t>
  </si>
  <si>
    <t>https://podminky.urs.cz/item/CS_URS_2024_01/184911421</t>
  </si>
  <si>
    <t>28</t>
  </si>
  <si>
    <t>20</t>
  </si>
  <si>
    <t>103911001_D</t>
  </si>
  <si>
    <t xml:space="preserve">štěpka mulčovací VL </t>
  </si>
  <si>
    <t>m3</t>
  </si>
  <si>
    <t>-905134437</t>
  </si>
  <si>
    <t>(28)/10</t>
  </si>
  <si>
    <t>185804312</t>
  </si>
  <si>
    <t>Zalití rostlin vodou plochy záhonů jednotlivě přes 20 m2</t>
  </si>
  <si>
    <t>2105242466</t>
  </si>
  <si>
    <t>https://podminky.urs.cz/item/CS_URS_2024_01/185804312</t>
  </si>
  <si>
    <t>"stromy 30l (2x)" ((28)*0,03)*2</t>
  </si>
  <si>
    <t>22</t>
  </si>
  <si>
    <t>185851121</t>
  </si>
  <si>
    <t>Dovoz vody pro zálivku rostlin na vzdálenost do 1000 m</t>
  </si>
  <si>
    <t>-47911371</t>
  </si>
  <si>
    <t>https://podminky.urs.cz/item/CS_URS_2024_01/185851121</t>
  </si>
  <si>
    <t>23</t>
  </si>
  <si>
    <t>185851129</t>
  </si>
  <si>
    <t>Dovoz vody pro zálivku rostlin Příplatek k ceně za každých dalších i započatých 1000 m</t>
  </si>
  <si>
    <t>-2045764563</t>
  </si>
  <si>
    <t>https://podminky.urs.cz/item/CS_URS_2024_01/185851129</t>
  </si>
  <si>
    <t>"+ 2km" 2*1,68</t>
  </si>
  <si>
    <t>24</t>
  </si>
  <si>
    <t>998231311</t>
  </si>
  <si>
    <t>Přesun hmot pro sadovnické a krajinářské úpravy strojně dopravní vzdálenost do 5000 m</t>
  </si>
  <si>
    <t>-1285708856</t>
  </si>
  <si>
    <t>https://podminky.urs.cz/item/CS_URS_2024_01/998231311</t>
  </si>
  <si>
    <t>Soupis:</t>
  </si>
  <si>
    <t>SO-011 - 1. rok pěstební péče</t>
  </si>
  <si>
    <t>111151131</t>
  </si>
  <si>
    <t>Pokosení trávníku při souvislé ploše do 1000 m2 lučního v rovině nebo svahu do 1:5</t>
  </si>
  <si>
    <t>-1535954893</t>
  </si>
  <si>
    <t>https://podminky.urs.cz/item/CS_URS_2024_01/111151131</t>
  </si>
  <si>
    <t>"4x ročně" (1558-28)*4</t>
  </si>
  <si>
    <t>184911111</t>
  </si>
  <si>
    <t>Znovuuvázání dřeviny jedním úvazkem ke stávajícímu kůlu</t>
  </si>
  <si>
    <t>956851753</t>
  </si>
  <si>
    <t>https://podminky.urs.cz/item/CS_URS_2024_01/184911111</t>
  </si>
  <si>
    <t>"1x ročně; včetně kontroly kotvení" 28</t>
  </si>
  <si>
    <t>185804214</t>
  </si>
  <si>
    <t>Vypletí v rovině nebo na svahu do 1:5 dřevin ve skupinách</t>
  </si>
  <si>
    <t>1334990558</t>
  </si>
  <si>
    <t>https://podminky.urs.cz/item/CS_URS_2024_01/185804214</t>
  </si>
  <si>
    <t>"výsadbové mísy a okolí jednotlivých stromů; 2x ročně" 2*28</t>
  </si>
  <si>
    <t>-1283225952</t>
  </si>
  <si>
    <t>"stromy 30l (10x)" ((28)*0,03)*10</t>
  </si>
  <si>
    <t>1389147769</t>
  </si>
  <si>
    <t>2100284397</t>
  </si>
  <si>
    <t>"+ 2km" 2*8,4</t>
  </si>
  <si>
    <t>SO-012 - 2. rok pěstební péče</t>
  </si>
  <si>
    <t>-2081110101</t>
  </si>
  <si>
    <t>"2x ročně" (1558-28)*2</t>
  </si>
  <si>
    <t>-2132129973</t>
  </si>
  <si>
    <t>-1862767518</t>
  </si>
  <si>
    <t>"stromy 30l (6x)" ((28)*0,03)*6</t>
  </si>
  <si>
    <t>-1169152594</t>
  </si>
  <si>
    <t>-1001293216</t>
  </si>
  <si>
    <t>"+ 2km" 2*5,04</t>
  </si>
  <si>
    <t>SO-013 - 3. rok pěstebné péče</t>
  </si>
  <si>
    <t>-867626460</t>
  </si>
  <si>
    <t>-1320514250</t>
  </si>
  <si>
    <t>-1682562024</t>
  </si>
  <si>
    <t>-965213066</t>
  </si>
  <si>
    <t>1747555044</t>
  </si>
  <si>
    <t>184806111</t>
  </si>
  <si>
    <t>Řez stromů, keřů nebo růží průklestem stromů netrnitých, o průměru koruny do 2 m</t>
  </si>
  <si>
    <t>860391344</t>
  </si>
  <si>
    <t>https://podminky.urs.cz/item/CS_URS_2024_01/184806111</t>
  </si>
  <si>
    <t>"stromy podle potřeby" 28</t>
  </si>
  <si>
    <t>VRN - Vedlejší rozpočtové náklady SO-01</t>
  </si>
  <si>
    <t>012002000</t>
  </si>
  <si>
    <t>Geodetické práce</t>
  </si>
  <si>
    <t>soubor</t>
  </si>
  <si>
    <t>1024</t>
  </si>
  <si>
    <t>-454456120</t>
  </si>
  <si>
    <t>https://podminky.urs.cz/item/CS_URS_2024_01/012002000</t>
  </si>
  <si>
    <t>"vytyčení pozemku před výsadbou; vytyčení inženýrských sítí" 1</t>
  </si>
  <si>
    <t>011002000</t>
  </si>
  <si>
    <t>Průzkumné práce</t>
  </si>
  <si>
    <t>197124895</t>
  </si>
  <si>
    <t>https://podminky.urs.cz/item/CS_URS_2024_01/011002000</t>
  </si>
  <si>
    <t>"Náklady na přezkoumání podkladů objednatele o stavu inženýrských sítí"</t>
  </si>
  <si>
    <t>"na staveništi nebo dotčených stavbou i mimo území staveniště, kontrola"</t>
  </si>
  <si>
    <t>"a vytyčení jejich skutečné trasy a provedení ochranných opatření pro"</t>
  </si>
  <si>
    <t>"zabezpečení stávajících inženýrských sítí(např. chráničky, panely apod.)" 1</t>
  </si>
  <si>
    <t>011303000</t>
  </si>
  <si>
    <t>Archeologická činnost bez rozlišení</t>
  </si>
  <si>
    <t>1968492672</t>
  </si>
  <si>
    <t>https://podminky.urs.cz/item/CS_URS_2024_01/011303000</t>
  </si>
  <si>
    <t>013254000</t>
  </si>
  <si>
    <t>Dokumentace skutečného provedení stavby</t>
  </si>
  <si>
    <t>stavba</t>
  </si>
  <si>
    <t>-1005015388</t>
  </si>
  <si>
    <t>https://podminky.urs.cz/item/CS_URS_2024_01/013254000</t>
  </si>
  <si>
    <t>091504000</t>
  </si>
  <si>
    <t>Náklady související s publikační činností</t>
  </si>
  <si>
    <t>8095777</t>
  </si>
  <si>
    <t>https://podminky.urs.cz/item/CS_URS_2024_01/091504000</t>
  </si>
  <si>
    <t>"informační cedule trvalá (způsob financování) dle zadání" 1</t>
  </si>
  <si>
    <t>"(formát mim. A3 - trvanlivý, voděodolný materiál s potiskem na podpůrné konstrukci pevně ukotvené v terénu)"</t>
  </si>
  <si>
    <t>25000</t>
  </si>
  <si>
    <t>Zařízení staveniště</t>
  </si>
  <si>
    <t>-2102455517</t>
  </si>
  <si>
    <t>https://podminky.urs.cz/item/CS_URS_2024_01/25000</t>
  </si>
  <si>
    <t>039002000</t>
  </si>
  <si>
    <t>Zrušení zařízení staveniště</t>
  </si>
  <si>
    <t>-1618222594</t>
  </si>
  <si>
    <t>https://podminky.urs.cz/item/CS_URS_2024_01/039002000</t>
  </si>
  <si>
    <t>013294000</t>
  </si>
  <si>
    <t>Ostatní dokumentace</t>
  </si>
  <si>
    <t>-1476138750</t>
  </si>
  <si>
    <t>https://podminky.urs.cz/item/CS_URS_2024_01/013294000</t>
  </si>
  <si>
    <t>"Fotodokumentace stavby – náklady na pořizování fotodokumentace z realizace výsadeb, vč. fotodokumentace z provádění následné péče"1</t>
  </si>
  <si>
    <t>SO-02 - IP14</t>
  </si>
  <si>
    <t>1982288605</t>
  </si>
  <si>
    <t>"kosení stávajícího trávobylinného porostu před započetím prací" 2058/10000</t>
  </si>
  <si>
    <t>2125233820</t>
  </si>
  <si>
    <t>"odplevelovací seč před koncem vegetačního období po realizaci výsadeb" 2058-33</t>
  </si>
  <si>
    <t>1684742924</t>
  </si>
  <si>
    <t>(2058)/10000*15</t>
  </si>
  <si>
    <t>1415820515</t>
  </si>
  <si>
    <t>"stromy" 33</t>
  </si>
  <si>
    <t>-2109616839</t>
  </si>
  <si>
    <t>"aplikace půdního kondicionéru 100g/ks" (33)*0,0001</t>
  </si>
  <si>
    <t>-1644051801</t>
  </si>
  <si>
    <t>"100g/ks" (33)*0,0001*1000</t>
  </si>
  <si>
    <t>1366009909</t>
  </si>
  <si>
    <t>"aplikace hydrogelu" (33*80)/1000000</t>
  </si>
  <si>
    <t>332589702</t>
  </si>
  <si>
    <t>"k dřevinám jednotlivě; stromy cca 80g/ks" ((33*80))/1000</t>
  </si>
  <si>
    <t>-787372230</t>
  </si>
  <si>
    <t>(33)*50/1000000</t>
  </si>
  <si>
    <t>1016207116</t>
  </si>
  <si>
    <t>"k dřevinám jednotlivě; stromy cca 80g/ks" (33*80)/1000</t>
  </si>
  <si>
    <t>1531387080</t>
  </si>
  <si>
    <t>787992908</t>
  </si>
  <si>
    <t>"P1 třešeň obecná; Ladeho pozdní" 6</t>
  </si>
  <si>
    <t>"P2 třešeň obecná; Grollova" 6</t>
  </si>
  <si>
    <t>"P3 třešeň obecná; Granát" 3</t>
  </si>
  <si>
    <t>"P4 třešeň obecná; Stella" 3</t>
  </si>
  <si>
    <t>"P5 třešeň obecná; Moreau" 3</t>
  </si>
  <si>
    <t>"P6 třešeň obecná; Rychlice německá" 3</t>
  </si>
  <si>
    <t>25</t>
  </si>
  <si>
    <t>026100_dd</t>
  </si>
  <si>
    <t>Juglans regia /ořešák královský/ OK10-12, ZB</t>
  </si>
  <si>
    <t>578725047</t>
  </si>
  <si>
    <t>"J ořešák královský; Chandler" 9</t>
  </si>
  <si>
    <t>-1625536951</t>
  </si>
  <si>
    <t>"slouží jako kotvení, ale i jako základ ochranného pláště soliterní dřeviny" 33</t>
  </si>
  <si>
    <t>-1041212108</t>
  </si>
  <si>
    <t>3*33</t>
  </si>
  <si>
    <t>-1363622760</t>
  </si>
  <si>
    <t>"ochranná konstrukce opory soliterní dřeviny ze tří kůlů spojených příčkami dole i nahoře; včetně veškerého materiálu" 33</t>
  </si>
  <si>
    <t>-169564629</t>
  </si>
  <si>
    <t>"nátěr kmene proti korsní spále, včetně dodání přípravku" 33</t>
  </si>
  <si>
    <t>1715803067</t>
  </si>
  <si>
    <t>33</t>
  </si>
  <si>
    <t>-783325353</t>
  </si>
  <si>
    <t>(33)/10</t>
  </si>
  <si>
    <t>-1092695702</t>
  </si>
  <si>
    <t>"stromy 30l (2x)" ((33)*0,03)*2</t>
  </si>
  <si>
    <t>859406188</t>
  </si>
  <si>
    <t>-154662481</t>
  </si>
  <si>
    <t>"+ 2km" 2*1,98</t>
  </si>
  <si>
    <t>-680010190</t>
  </si>
  <si>
    <t>SO-021 - 1. rok pěstebné péče</t>
  </si>
  <si>
    <t>1117167862</t>
  </si>
  <si>
    <t>"4x ročně" (2058-33)*4</t>
  </si>
  <si>
    <t>1431931034</t>
  </si>
  <si>
    <t>"1x ročně; včetně kontroly kotvení" 33</t>
  </si>
  <si>
    <t>-1234805045</t>
  </si>
  <si>
    <t>"výsadbové mísy a okolí jednotlivých stromů; 2x ročně" 2*33</t>
  </si>
  <si>
    <t>2060940675</t>
  </si>
  <si>
    <t>"stromy 30l (10x)" ((33)*0,03)*10</t>
  </si>
  <si>
    <t>-1884504088</t>
  </si>
  <si>
    <t>-83042372</t>
  </si>
  <si>
    <t>"+ 2km" 2*9,9</t>
  </si>
  <si>
    <t>SO-022 - 2. rok pěstebné péče</t>
  </si>
  <si>
    <t>-955855229</t>
  </si>
  <si>
    <t>"2x ročně" (2058-33)*2</t>
  </si>
  <si>
    <t>-900318697</t>
  </si>
  <si>
    <t>-1355096070</t>
  </si>
  <si>
    <t>"stromy 30l (6x)" ((33)*0,03)*6</t>
  </si>
  <si>
    <t>-610833307</t>
  </si>
  <si>
    <t>266233885</t>
  </si>
  <si>
    <t>"+ 2km" 2*5,94</t>
  </si>
  <si>
    <t>SO-023 - 3. rok pěstebné péče</t>
  </si>
  <si>
    <t>175168647</t>
  </si>
  <si>
    <t>942217726</t>
  </si>
  <si>
    <t>-1112516652</t>
  </si>
  <si>
    <t>-111377312</t>
  </si>
  <si>
    <t>-2008171318</t>
  </si>
  <si>
    <t>-1562060127</t>
  </si>
  <si>
    <t>VRN - Vedlejší rozpočtové náklady SO-02</t>
  </si>
  <si>
    <t>-817065295</t>
  </si>
  <si>
    <t>-1874937399</t>
  </si>
  <si>
    <t>1381888011</t>
  </si>
  <si>
    <t>-1699327552</t>
  </si>
  <si>
    <t>260507114</t>
  </si>
  <si>
    <t>333101483</t>
  </si>
  <si>
    <t>-1219691387</t>
  </si>
  <si>
    <t>-1649694737</t>
  </si>
  <si>
    <t>SO-03 - IP18</t>
  </si>
  <si>
    <t>184853511</t>
  </si>
  <si>
    <t>Chemické odplevelení půdy před založením kultury, trávníku nebo zpevněných ploch strojně o výměře jednotlivě přes 20 m2 postřikem na široko v rovině nebo na svahu do 1:5</t>
  </si>
  <si>
    <t>827864156</t>
  </si>
  <si>
    <t>https://podminky.urs.cz/item/CS_URS_2024_01/184853511</t>
  </si>
  <si>
    <t>183403112</t>
  </si>
  <si>
    <t>Obdělání půdy oráním hl. přes 100 do 200 mm v rovině nebo na svahu do 1:5</t>
  </si>
  <si>
    <t>1933012546</t>
  </si>
  <si>
    <t>https://podminky.urs.cz/item/CS_URS_2024_01/183403112</t>
  </si>
  <si>
    <t>183403151</t>
  </si>
  <si>
    <t>Obdělání půdy smykováním v rovině nebo na svahu do 1:5</t>
  </si>
  <si>
    <t>822792509</t>
  </si>
  <si>
    <t>https://podminky.urs.cz/item/CS_URS_2024_01/183403151</t>
  </si>
  <si>
    <t>183403152</t>
  </si>
  <si>
    <t>Obdělání půdy vláčením v rovině nebo na svahu do 1:5</t>
  </si>
  <si>
    <t>-108814263</t>
  </si>
  <si>
    <t>https://podminky.urs.cz/item/CS_URS_2024_01/183403152</t>
  </si>
  <si>
    <t>181451121</t>
  </si>
  <si>
    <t>Založení trávníku na půdě předem připravené plochy přes 1000 m2 výsevem včetně utažení lučního v rovině nebo na svahu do 1:5</t>
  </si>
  <si>
    <t>1565852120</t>
  </si>
  <si>
    <t>https://podminky.urs.cz/item/CS_URS_2024_01/181451121</t>
  </si>
  <si>
    <t>400</t>
  </si>
  <si>
    <t>00572472</t>
  </si>
  <si>
    <t>osivo směs travní krajinná-rovinná</t>
  </si>
  <si>
    <t>-1904002430</t>
  </si>
  <si>
    <t>"travní směs viz TZ" (400)/100*2,5</t>
  </si>
  <si>
    <t>-692082141</t>
  </si>
  <si>
    <t>"odplevelovací seč v rámci založení" 400</t>
  </si>
  <si>
    <t>-547178351</t>
  </si>
  <si>
    <t>"stromy" 7</t>
  </si>
  <si>
    <t>-854196691</t>
  </si>
  <si>
    <t>"aplikace půdního kondicionéru 100g/ks" (7)*0,0001</t>
  </si>
  <si>
    <t>-1064400885</t>
  </si>
  <si>
    <t>"100g/ks" (7)*0,0001*1000</t>
  </si>
  <si>
    <t>-2013419998</t>
  </si>
  <si>
    <t>"aplikace hydrogelu" (7*80)/1000000</t>
  </si>
  <si>
    <t>311301677</t>
  </si>
  <si>
    <t>"k dřevinám jednotlivě; stromy cca 80g/ks" ((7*80))/1000</t>
  </si>
  <si>
    <t>335627997</t>
  </si>
  <si>
    <t>(21)*50/1000000</t>
  </si>
  <si>
    <t>852829229</t>
  </si>
  <si>
    <t>"k dřevinám jednotlivě; stromy cca 80g/ks" (7*80)/1000</t>
  </si>
  <si>
    <t>-329018564</t>
  </si>
  <si>
    <t>-1624897542</t>
  </si>
  <si>
    <t>"P třešeň obecná; Ladeho pozdní" 3</t>
  </si>
  <si>
    <t>0265608_D</t>
  </si>
  <si>
    <t>Sorbus aucuparia (jeřáb ptačí); VK</t>
  </si>
  <si>
    <t>-1271247121</t>
  </si>
  <si>
    <t>"S jeřáb ptačí; Moravský sladkoplodý" 2</t>
  </si>
  <si>
    <t>0265609_D</t>
  </si>
  <si>
    <t>Pyrus communis (hrušeň obecná); VK</t>
  </si>
  <si>
    <t>-2043516911</t>
  </si>
  <si>
    <t>"Py hrušeň obecná; Clappova máslovka" 2</t>
  </si>
  <si>
    <t>-957623310</t>
  </si>
  <si>
    <t>"slouží jako kotvení, ale i jako základ ochranného pláště soliterní dřeviny" 7</t>
  </si>
  <si>
    <t>-1361229641</t>
  </si>
  <si>
    <t>3*7</t>
  </si>
  <si>
    <t>-1921212433</t>
  </si>
  <si>
    <t>"ochranná konstrukce opory soliterní dřeviny ze tří kůlů spojených příčkami dole i nahoře; včetně veškerého materiálu" 7</t>
  </si>
  <si>
    <t>49632349</t>
  </si>
  <si>
    <t>"nátěr kmene proti korní spále, včetně dodání přípravku" 7</t>
  </si>
  <si>
    <t>1581297259</t>
  </si>
  <si>
    <t>-1884258967</t>
  </si>
  <si>
    <t>(7)/10</t>
  </si>
  <si>
    <t>11655372</t>
  </si>
  <si>
    <t>"stromy 30l (2x)" ((7)*0,03)*2</t>
  </si>
  <si>
    <t>26</t>
  </si>
  <si>
    <t>1723718570</t>
  </si>
  <si>
    <t>27</t>
  </si>
  <si>
    <t>2116381695</t>
  </si>
  <si>
    <t>"+ 2km" 2*0,42</t>
  </si>
  <si>
    <t>-309279441</t>
  </si>
  <si>
    <t>SO-031 - 1. rok pěstební péče</t>
  </si>
  <si>
    <t>-673398192</t>
  </si>
  <si>
    <t>"4x ročně" (407-7)*4</t>
  </si>
  <si>
    <t>2052566703</t>
  </si>
  <si>
    <t>"1x ročně; včetně kontroly kotvení" 7</t>
  </si>
  <si>
    <t>1034362228</t>
  </si>
  <si>
    <t>"výsadbové mísy a okolí jednotlivých stromů; 2x ročně" 2*7</t>
  </si>
  <si>
    <t>-816682538</t>
  </si>
  <si>
    <t>"stromy 30l (10x)" ((7)*0,03)*10</t>
  </si>
  <si>
    <t>815597279</t>
  </si>
  <si>
    <t>328836647</t>
  </si>
  <si>
    <t>"+ 2km" 2*2,1</t>
  </si>
  <si>
    <t>SO-032 - 2. rok pěstební péče</t>
  </si>
  <si>
    <t>1057444360</t>
  </si>
  <si>
    <t>"2x ročně" (407-7)*2</t>
  </si>
  <si>
    <t>-323610172</t>
  </si>
  <si>
    <t>314611028</t>
  </si>
  <si>
    <t>"stromy 30l (6x)" ((7)*0,03)*6</t>
  </si>
  <si>
    <t>1801700611</t>
  </si>
  <si>
    <t>-753391062</t>
  </si>
  <si>
    <t>"+ 2km" 2*1,26</t>
  </si>
  <si>
    <t>SO-033 - 3. rok pěstební péče</t>
  </si>
  <si>
    <t>2071142132</t>
  </si>
  <si>
    <t>271788200</t>
  </si>
  <si>
    <t>1431896103</t>
  </si>
  <si>
    <t>426787580</t>
  </si>
  <si>
    <t>-477359912</t>
  </si>
  <si>
    <t>815540083</t>
  </si>
  <si>
    <t>"stromy podle potřeby" 7</t>
  </si>
  <si>
    <t>VRN - Vedlejší rozpočtové náklady SO-03</t>
  </si>
  <si>
    <t>-92294987</t>
  </si>
  <si>
    <t>-1976082125</t>
  </si>
  <si>
    <t>-367855801</t>
  </si>
  <si>
    <t>2092022171</t>
  </si>
  <si>
    <t>1553607166</t>
  </si>
  <si>
    <t>-1204956978</t>
  </si>
  <si>
    <t>-1866130066</t>
  </si>
  <si>
    <t>-1732051721</t>
  </si>
  <si>
    <t>SO-04 - IP29 a část NRBK K158</t>
  </si>
  <si>
    <t>T - tůň</t>
  </si>
  <si>
    <t>V - vyčištění a úprava ploch</t>
  </si>
  <si>
    <t>Z - Založení zeleně</t>
  </si>
  <si>
    <t>998 - Přesun hmot</t>
  </si>
  <si>
    <t>T</t>
  </si>
  <si>
    <t>tůň</t>
  </si>
  <si>
    <t>111211101</t>
  </si>
  <si>
    <t>Odstranění křovin a stromů s odstraněním kořenů ručně průměru kmene do 100 mm jakékoliv plochy v rovině nebo ve svahu o sklonu do 1:5</t>
  </si>
  <si>
    <t>1055297569</t>
  </si>
  <si>
    <t>https://podminky.urs.cz/item/CS_URS_2024_01/111211101</t>
  </si>
  <si>
    <t>"plocha č. 1 - okraj plochy" 75</t>
  </si>
  <si>
    <t>"plocha č. 2 - plocha tůně a celá plocha č. 3" 299+204</t>
  </si>
  <si>
    <t>"plocha č. 5 - plocha uložení výkopku" 299</t>
  </si>
  <si>
    <t>111111311</t>
  </si>
  <si>
    <t>Odstranění ruderálního porostu z plochy do 100 m2 v rovině nebo na svahu do 1:5</t>
  </si>
  <si>
    <t>-296892266</t>
  </si>
  <si>
    <t>https://podminky.urs.cz/item/CS_URS_2024_01/111111311</t>
  </si>
  <si>
    <t>"část plochy č. 2 a plocha č. 3 "(583*0,66)+204</t>
  </si>
  <si>
    <t>"část plochy č. 5" (330*0,66)</t>
  </si>
  <si>
    <t>121151103</t>
  </si>
  <si>
    <t>Sejmutí ornice strojně při souvislé ploše do 100 m2, tl. vrstvy do 200 mm</t>
  </si>
  <si>
    <t>-1348854364</t>
  </si>
  <si>
    <t>https://podminky.urs.cz/item/CS_URS_2024_01/121151103</t>
  </si>
  <si>
    <t>"plocha tůně tl. 20 cm" 299</t>
  </si>
  <si>
    <t>127253115</t>
  </si>
  <si>
    <t>Vykopávky pod vodou dozerem s vodorovným přemístěním výkopku a jeho složením v hloubce do 6 m pod projektem stanovenou pracovní hladinou vody v hornině třídy těžitelnosti I skupiny 1 až 3, na vzdálenost přes 50 do 100 m</t>
  </si>
  <si>
    <t>1270512063</t>
  </si>
  <si>
    <t>https://podminky.urs.cz/item/CS_URS_2024_01/127253115</t>
  </si>
  <si>
    <t>"tůň" 175</t>
  </si>
  <si>
    <t>182151111</t>
  </si>
  <si>
    <t>Svahování trvalých svahů do projektovaných profilů strojně s potřebným přemístěním výkopku při svahování v zářezech v hornině třídy těžitelnosti I, skupiny 1 až 3</t>
  </si>
  <si>
    <t>751795341</t>
  </si>
  <si>
    <t>https://podminky.urs.cz/item/CS_URS_2024_01/182151111</t>
  </si>
  <si>
    <t>"tůň" 299</t>
  </si>
  <si>
    <t>182251101</t>
  </si>
  <si>
    <t>Svahování trvalých svahů do projektovaných profilů strojně s potřebným přemístěním výkopku při svahování násypů v jakékoliv hornině</t>
  </si>
  <si>
    <t>537459841</t>
  </si>
  <si>
    <t>https://podminky.urs.cz/item/CS_URS_2024_01/182251101</t>
  </si>
  <si>
    <t>"Uložení výkopku v bezprostřední blízkosti tůně v rámci pozemku" 299</t>
  </si>
  <si>
    <t>"navázání na současný svah v ploše č. 5</t>
  </si>
  <si>
    <t>181351003</t>
  </si>
  <si>
    <t>Rozprostření a urovnání ornice v rovině nebo ve svahu sklonu do 1:5 strojně při souvislé ploše do 100 m2, tl. vrstvy do 200 mm</t>
  </si>
  <si>
    <t>830246585</t>
  </si>
  <si>
    <t>https://podminky.urs.cz/item/CS_URS_2024_01/181351003</t>
  </si>
  <si>
    <t>"Plocha tůně a násyp; tl  10 cm" 299+299</t>
  </si>
  <si>
    <t>V</t>
  </si>
  <si>
    <t>vyčištění a úprava ploch</t>
  </si>
  <si>
    <t>864970163</t>
  </si>
  <si>
    <t>"kosení stávajícího trávobylinného porostu před započetím prací; plochy po odstraňovaného ruderálního porostu/odstranění stařiny a odstranění keřů"</t>
  </si>
  <si>
    <t>"plocha č. 1" 605/10000</t>
  </si>
  <si>
    <t>"plocha č. 2" (583-299)/10000</t>
  </si>
  <si>
    <t>"plocha č. 4" 522/10000</t>
  </si>
  <si>
    <t>"plocha č. 5" (330-200)/10000</t>
  </si>
  <si>
    <t>"okraje navazujících porostních skupin cca" 800/10000</t>
  </si>
  <si>
    <t>185811161</t>
  </si>
  <si>
    <t>Shrabání listí ručně nebo strojně souvislé plochy do 1000 m2 s pokryvnými rostlinami na svahu přes 1:5 do 1:2, ve vrstvě do 50 mm</t>
  </si>
  <si>
    <t>-1877496269</t>
  </si>
  <si>
    <t>https://podminky.urs.cz/item/CS_URS_2024_01/185811161</t>
  </si>
  <si>
    <t xml:space="preserve">"vyhrabání/vyčištění; plochy po odstraňovaného ruderálního porostu/odstranění stařiny a odstranění keřů" </t>
  </si>
  <si>
    <t>"plocha č. 1" 605</t>
  </si>
  <si>
    <t>"plocha č. 2" 583-299</t>
  </si>
  <si>
    <t>"plocha č. 3" 204</t>
  </si>
  <si>
    <t>"plocha č. 4" 522</t>
  </si>
  <si>
    <t>"plocha č. 5" 330-200</t>
  </si>
  <si>
    <t>"porosty č. 1 až č. 4; okraje porostů č. 6 a č. 8" 300+300+80+420+500</t>
  </si>
  <si>
    <t>171201211_R</t>
  </si>
  <si>
    <t>1889508421</t>
  </si>
  <si>
    <t>3345/10000*15</t>
  </si>
  <si>
    <t>997013501</t>
  </si>
  <si>
    <t>Odvoz suti a vybouraných hmot na skládku nebo meziskládku se složením, na vzdálenost do 1 km</t>
  </si>
  <si>
    <t>-1748231235</t>
  </si>
  <si>
    <t>https://podminky.urs.cz/item/CS_URS_2024_01/997013501</t>
  </si>
  <si>
    <t>"likvidace hromad stavební suti; likvidace odpadu"</t>
  </si>
  <si>
    <t>"v porostech č. 11, č. 12, č. 14, č. 20"4*1</t>
  </si>
  <si>
    <t>997013509</t>
  </si>
  <si>
    <t>Odvoz suti a vybouraných hmot na skládku nebo meziskládku se složením, na vzdálenost Příplatek k ceně za každý další započatý 1 km přes 1 km</t>
  </si>
  <si>
    <t>1492825292</t>
  </si>
  <si>
    <t>https://podminky.urs.cz/item/CS_URS_2024_01/997013509</t>
  </si>
  <si>
    <t>20*4</t>
  </si>
  <si>
    <t>997221615</t>
  </si>
  <si>
    <t>Poplatek za uložení stavebního odpadu na skládce (skládkovné) z prostého betonu zatříděného do Katalogu odpadů pod kódem 17 01 01</t>
  </si>
  <si>
    <t>934052489</t>
  </si>
  <si>
    <t>https://podminky.urs.cz/item/CS_URS_2024_01/997221615</t>
  </si>
  <si>
    <t>184806181</t>
  </si>
  <si>
    <t>Řez stromů, keřů nebo růží zmlazením keřů trnitých, o průměru koruny do 1,5 m</t>
  </si>
  <si>
    <t>1914944150</t>
  </si>
  <si>
    <t>https://podminky.urs.cz/item/CS_URS_2024_01/184806181</t>
  </si>
  <si>
    <t>"porost č. 6 a 8, soliterní keře v ploše č. 1; pročištění a zmlazení keřů především na okraji porostů" 25</t>
  </si>
  <si>
    <t>"porost č. 7 a 9; pročištění a zmlazení keřů" 15</t>
  </si>
  <si>
    <t>184806113</t>
  </si>
  <si>
    <t>Řez stromů, keřů nebo růží průklestem stromů netrnitých, o průměru koruny přes 4 do 6 m</t>
  </si>
  <si>
    <t>919154044</t>
  </si>
  <si>
    <t>https://podminky.urs.cz/item/CS_URS_2024_01/184806113</t>
  </si>
  <si>
    <t>"keře a proschlé větve u stromů v porostech č. 6 a č. 9" 8</t>
  </si>
  <si>
    <t>111209111</t>
  </si>
  <si>
    <t>Spálení proutí, klestu z prořezávek a odstraněných křovin pro jakoukoliv dřevinu</t>
  </si>
  <si>
    <t>-1377678667</t>
  </si>
  <si>
    <t>https://podminky.urs.cz/item/CS_URS_2024_01/111209111</t>
  </si>
  <si>
    <t>"zhruba 2/3 odstraňovaného objemu" (1100)/3*2</t>
  </si>
  <si>
    <t>Z</t>
  </si>
  <si>
    <t>Založení zeleně</t>
  </si>
  <si>
    <t>54</t>
  </si>
  <si>
    <t>184813512</t>
  </si>
  <si>
    <t>Chemické odplevelení půdy před založením kultury, trávníku nebo zpevněných ploch ručně o jakékoli výměře postřikem na široko na svahu přes 1:5 do 1:2</t>
  </si>
  <si>
    <t>-1598921317</t>
  </si>
  <si>
    <t>https://podminky.urs.cz/item/CS_URS_2024_01/184813512</t>
  </si>
  <si>
    <t>"plus navazující plochy s přiměřeným přesahem; cca 300 m2" 300</t>
  </si>
  <si>
    <t>183403211</t>
  </si>
  <si>
    <t>Obdělání půdy nakopáním hl. přes 50 do 100 mm na svahu přes 1:5 do 1:2</t>
  </si>
  <si>
    <t>-782814538</t>
  </si>
  <si>
    <t>https://podminky.urs.cz/item/CS_URS_2024_01/183403211</t>
  </si>
  <si>
    <t>"zhruba 1/3 plochy založení trávníku" (1177)/3</t>
  </si>
  <si>
    <t>183403115</t>
  </si>
  <si>
    <t>Obdělání půdy kultivátorováním na svahu přes 1:5 do 1:2</t>
  </si>
  <si>
    <t>785372348</t>
  </si>
  <si>
    <t>https://podminky.urs.cz/item/CS_URS_2024_01/183403115</t>
  </si>
  <si>
    <t>"zhruba 2/3 plochy založení trávníku" (1177)/3*2</t>
  </si>
  <si>
    <t>181411122</t>
  </si>
  <si>
    <t>Založení trávníku na půdě předem připravené plochy do 1000 m2 výsevem včetně utažení lučního na svahu přes 1:5 do 1:2</t>
  </si>
  <si>
    <t>1249812287</t>
  </si>
  <si>
    <t>https://podminky.urs.cz/item/CS_URS_2024_01/181411122</t>
  </si>
  <si>
    <t>1465227740</t>
  </si>
  <si>
    <t>(1177/100)*2,5</t>
  </si>
  <si>
    <t>183101115</t>
  </si>
  <si>
    <t>Hloubení jamek pro vysazování rostlin v zemině skupiny 1 až 4 bez výměny půdy v rovině nebo na svahu do 1:5, objemu přes 0,125 do 0,40 m3</t>
  </si>
  <si>
    <t>-618476560</t>
  </si>
  <si>
    <t>https://podminky.urs.cz/item/CS_URS_2024_01/183101115</t>
  </si>
  <si>
    <t>183101113</t>
  </si>
  <si>
    <t>Hloubení jamek pro vysazování rostlin v zemině skupiny 1 až 4 bez výměny půdy v rovině nebo na svahu do 1:5, objemu přes 0,02 do 0,05 m3</t>
  </si>
  <si>
    <t>1016739436</t>
  </si>
  <si>
    <t>https://podminky.urs.cz/item/CS_URS_2024_01/183101113</t>
  </si>
  <si>
    <t>184102120</t>
  </si>
  <si>
    <t>Výsadba dřeviny s balem do předem vyhloubené jamky se zalitím na svahu přes 1:5 do 1:2, při průměru balu do 100 mm</t>
  </si>
  <si>
    <t>-31789220</t>
  </si>
  <si>
    <t>https://podminky.urs.cz/item/CS_URS_2024_01/184102120</t>
  </si>
  <si>
    <t>"keře" 9</t>
  </si>
  <si>
    <t>026502_dd</t>
  </si>
  <si>
    <t>Crateagus monogyna (hloh jednosemenný); 125-150 cm; KK</t>
  </si>
  <si>
    <t>1976798272</t>
  </si>
  <si>
    <t>0265333_D</t>
  </si>
  <si>
    <t>Rosa canina (růže šípková); 125-150 cm; KK</t>
  </si>
  <si>
    <t>-1318592730</t>
  </si>
  <si>
    <t>0265332_D</t>
  </si>
  <si>
    <t>Salix cinerea (vrba popelavá); 125-150 cm; KK</t>
  </si>
  <si>
    <t>566082951</t>
  </si>
  <si>
    <t>184807912_R</t>
  </si>
  <si>
    <t>Dodání a osazení kůlu k sazenici délky 1,5 m, průměru od 40 do 60 mm, s upevněním sazenice ke kůlu motouzem, sazenice1 až 3 leté</t>
  </si>
  <si>
    <t>-1021868219</t>
  </si>
  <si>
    <t>"kůl ke keři - plní především signazizační funkci v porostu (vyžínání - viditelnost keře)" 9</t>
  </si>
  <si>
    <t>52</t>
  </si>
  <si>
    <t>184813134</t>
  </si>
  <si>
    <t>Ochrana dřevin před okusem zvěří chemicky nátěrem, v rovině nebo ve svahu do 1:5 listnatých, výšky přes 70 cm</t>
  </si>
  <si>
    <t>100 kus</t>
  </si>
  <si>
    <t>1549277319</t>
  </si>
  <si>
    <t>https://podminky.urs.cz/item/CS_URS_2024_01/184813134</t>
  </si>
  <si>
    <t>(9)/100</t>
  </si>
  <si>
    <t>29</t>
  </si>
  <si>
    <t>184102123</t>
  </si>
  <si>
    <t>Výsadba dřeviny s balem do předem vyhloubené jamky se zalitím na svahu přes 1:5 do 1:2, při průměru balu přes 300 do 400 mm</t>
  </si>
  <si>
    <t>1836806700</t>
  </si>
  <si>
    <t>https://podminky.urs.cz/item/CS_URS_2024_01/184102123</t>
  </si>
  <si>
    <t>"stromy" 27</t>
  </si>
  <si>
    <t>30</t>
  </si>
  <si>
    <t>026104_dd</t>
  </si>
  <si>
    <t>Quercus petraea /dub zimní/ OK10-12, ZB</t>
  </si>
  <si>
    <t>-127002857</t>
  </si>
  <si>
    <t>31</t>
  </si>
  <si>
    <t>1925314363</t>
  </si>
  <si>
    <t>32</t>
  </si>
  <si>
    <t>026101_dd</t>
  </si>
  <si>
    <t>Prunus avium /třešeň ptačí/ OK10-12, ZB</t>
  </si>
  <si>
    <t>-727457822</t>
  </si>
  <si>
    <t>026102_dd</t>
  </si>
  <si>
    <t>Pyrus pyraster /hrušeň planá/ OK10-12, ZB</t>
  </si>
  <si>
    <t>1122131274</t>
  </si>
  <si>
    <t>34</t>
  </si>
  <si>
    <t>026108_dd</t>
  </si>
  <si>
    <t>Salix caprea /vrba jíva/ OK10-12, ZB</t>
  </si>
  <si>
    <t>-317778944</t>
  </si>
  <si>
    <t>35</t>
  </si>
  <si>
    <t>026107_dd</t>
  </si>
  <si>
    <t>Sorbus torminalis /jeřáb břek/ OK10-12, ZB</t>
  </si>
  <si>
    <t>330583561</t>
  </si>
  <si>
    <t>48</t>
  </si>
  <si>
    <t>64568073</t>
  </si>
  <si>
    <t>"nátěr kmene proti korní spále, včetně dodání přípravku" 27</t>
  </si>
  <si>
    <t>49</t>
  </si>
  <si>
    <t>-1730516672</t>
  </si>
  <si>
    <t>"slouží jako kotvení, ale i jako základ ochranného pláště soliterní dřeviny" 27</t>
  </si>
  <si>
    <t>37</t>
  </si>
  <si>
    <t>60591255</t>
  </si>
  <si>
    <t>kůl vyvazovací dřevěný impregnovaný D 8cm dl 2,5m</t>
  </si>
  <si>
    <t>-1370943128</t>
  </si>
  <si>
    <t>27*3</t>
  </si>
  <si>
    <t>51</t>
  </si>
  <si>
    <t>184813121_R</t>
  </si>
  <si>
    <t>-1307409249</t>
  </si>
  <si>
    <t>"ochranná konstrukce z pletiva a opory soliterní dřeviny ze tří kůlů spojených příčkami dole i nahoře; včetně potřebného materiálu" 27</t>
  </si>
  <si>
    <t>39</t>
  </si>
  <si>
    <t>184911422</t>
  </si>
  <si>
    <t>Mulčování vysazených rostlin mulčovací kůrou, tl. do 100 mm na svahu přes 1:5 do 1:2</t>
  </si>
  <si>
    <t>-1169415755</t>
  </si>
  <si>
    <t>https://podminky.urs.cz/item/CS_URS_2024_01/184911422</t>
  </si>
  <si>
    <t>"1 ks dřeviny - 1 m čtvereční mulče" 27+9</t>
  </si>
  <si>
    <t>40</t>
  </si>
  <si>
    <t>10391102_R</t>
  </si>
  <si>
    <t>mulč (štěpka)</t>
  </si>
  <si>
    <t>1290359117</t>
  </si>
  <si>
    <t>"bude využita štěpka vzniklá při likvidaci větví kácených a ošetřovaných dřevin" (27+9)/10</t>
  </si>
  <si>
    <t>41</t>
  </si>
  <si>
    <t>1407691424</t>
  </si>
  <si>
    <t>"soliterní stromy 60l, a keře 10l (2x)" (27*0,06+(9)*0,010)*2</t>
  </si>
  <si>
    <t>42</t>
  </si>
  <si>
    <t>2010266544</t>
  </si>
  <si>
    <t>43</t>
  </si>
  <si>
    <t>1873574828</t>
  </si>
  <si>
    <t>"+ 4km" 4*3,42</t>
  </si>
  <si>
    <t>998</t>
  </si>
  <si>
    <t>Přesun hmot</t>
  </si>
  <si>
    <t>53</t>
  </si>
  <si>
    <t>-2571032</t>
  </si>
  <si>
    <t>SO-041 - 1. rok pěstební péče</t>
  </si>
  <si>
    <t>-725672045</t>
  </si>
  <si>
    <t>"kosení trávobylinného porostu (3x ročně)"</t>
  </si>
  <si>
    <t>"plocha č. 1" 605/10000*3</t>
  </si>
  <si>
    <t>"plocha č. 2" (583-299)/10000*3</t>
  </si>
  <si>
    <t>"plocha č. 4" 522/10000*3</t>
  </si>
  <si>
    <t>"plocha č. 5" (330-200)/10000*3</t>
  </si>
  <si>
    <t>"okraje navazujících porostních skupin cca" 800/10000*3</t>
  </si>
  <si>
    <t>397458571</t>
  </si>
  <si>
    <t>"výsadbové mísy a okolí jednotlivých stromů; 2x ročně" 2*(27+9)</t>
  </si>
  <si>
    <t>883117058</t>
  </si>
  <si>
    <t>"1x ročně; včetně kontroly kotvení" 27</t>
  </si>
  <si>
    <t>1750580830</t>
  </si>
  <si>
    <t>"soliterní stromy 60l, a keře 10l (10x)" (27*0,06+(9)*0,010)*10</t>
  </si>
  <si>
    <t>-1239244258</t>
  </si>
  <si>
    <t>-1569101946</t>
  </si>
  <si>
    <t>"+ 4km" 4*17,1</t>
  </si>
  <si>
    <t>SO-042 - 2. rok pěstební péče</t>
  </si>
  <si>
    <t>53920566</t>
  </si>
  <si>
    <t>"kosení trávobylinného porostu (2x ročně)"</t>
  </si>
  <si>
    <t>"plocha č. 1" 605/10000*2</t>
  </si>
  <si>
    <t>"plocha č. 2" (583-299)/10000*2</t>
  </si>
  <si>
    <t>"plocha č. 4" 522/10000*2</t>
  </si>
  <si>
    <t>"plocha č. 5" (330-200)/10000*2</t>
  </si>
  <si>
    <t>"okraje navazujících porostních skupin cca" 800/10000*2</t>
  </si>
  <si>
    <t>-1879848542</t>
  </si>
  <si>
    <t>-248320613</t>
  </si>
  <si>
    <t>486958243</t>
  </si>
  <si>
    <t>"soliterní stromy 60l, a keře 10l (6x)" (27*0,06+(9)*0,010)*6</t>
  </si>
  <si>
    <t>303854427</t>
  </si>
  <si>
    <t>1226782493</t>
  </si>
  <si>
    <t>"+ 4km" 4*10,26</t>
  </si>
  <si>
    <t>SO-043 - 3. rok pěstební péče</t>
  </si>
  <si>
    <t>-531651212</t>
  </si>
  <si>
    <t>795472553</t>
  </si>
  <si>
    <t>-1463696868</t>
  </si>
  <si>
    <t>538111400</t>
  </si>
  <si>
    <t>1188678192</t>
  </si>
  <si>
    <t>-2074669655</t>
  </si>
  <si>
    <t>1581364339</t>
  </si>
  <si>
    <t>"stromy podle potřeby" 27</t>
  </si>
  <si>
    <t>VRN - Vedlejší rozpočtové náklady SO-04</t>
  </si>
  <si>
    <t>967126369</t>
  </si>
  <si>
    <t>1367457610</t>
  </si>
  <si>
    <t>-1969614906</t>
  </si>
  <si>
    <t>1199924668</t>
  </si>
  <si>
    <t>-1259246476</t>
  </si>
  <si>
    <t>-671657043</t>
  </si>
  <si>
    <t>1163213852</t>
  </si>
  <si>
    <t>-1480033385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</si>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</sst>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4" xfId="0" applyFont="1" applyBorder="1" applyAlignment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4" xfId="0" applyFont="1" applyBorder="1" applyAlignment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6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21" xfId="0" applyFont="1" applyBorder="1" applyAlignment="1" applyProtection="1">
      <alignment horizontal="left" vertical="center"/>
    </xf>
    <xf numFmtId="0" fontId="9" fillId="0" borderId="21" xfId="0" applyFont="1" applyBorder="1" applyAlignment="1" applyProtection="1">
      <alignment vertical="center"/>
    </xf>
    <xf numFmtId="4" fontId="9" fillId="0" borderId="21" xfId="0" applyNumberFormat="1" applyFont="1" applyBorder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10" fillId="0" borderId="4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9" fillId="0" borderId="0" xfId="0" applyNumberFormat="1" applyFont="1" applyAlignment="1" applyProtection="1"/>
    <xf numFmtId="0" fontId="10" fillId="0" borderId="4" xfId="0" applyFont="1" applyBorder="1" applyAlignment="1"/>
    <xf numFmtId="0" fontId="10" fillId="0" borderId="15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6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29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5804312" TargetMode="External"/><Relationship Id="rId7" Type="http://schemas.openxmlformats.org/officeDocument/2006/relationships/drawing" Target="../drawings/drawing10.xml"/><Relationship Id="rId2" Type="http://schemas.openxmlformats.org/officeDocument/2006/relationships/hyperlink" Target="https://podminky.urs.cz/item/CS_URS_2024_01/184911111" TargetMode="External"/><Relationship Id="rId1" Type="http://schemas.openxmlformats.org/officeDocument/2006/relationships/hyperlink" Target="https://podminky.urs.cz/item/CS_URS_2024_01/111151131" TargetMode="External"/><Relationship Id="rId6" Type="http://schemas.openxmlformats.org/officeDocument/2006/relationships/hyperlink" Target="https://podminky.urs.cz/item/CS_URS_2024_01/184806111" TargetMode="External"/><Relationship Id="rId5" Type="http://schemas.openxmlformats.org/officeDocument/2006/relationships/hyperlink" Target="https://podminky.urs.cz/item/CS_URS_2024_01/185851129" TargetMode="External"/><Relationship Id="rId4" Type="http://schemas.openxmlformats.org/officeDocument/2006/relationships/hyperlink" Target="https://podminky.urs.cz/item/CS_URS_2024_01/185851121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13294000" TargetMode="External"/><Relationship Id="rId3" Type="http://schemas.openxmlformats.org/officeDocument/2006/relationships/hyperlink" Target="https://podminky.urs.cz/item/CS_URS_2024_01/011303000" TargetMode="External"/><Relationship Id="rId7" Type="http://schemas.openxmlformats.org/officeDocument/2006/relationships/hyperlink" Target="https://podminky.urs.cz/item/CS_URS_2024_01/039002000" TargetMode="External"/><Relationship Id="rId2" Type="http://schemas.openxmlformats.org/officeDocument/2006/relationships/hyperlink" Target="https://podminky.urs.cz/item/CS_URS_2024_01/011002000" TargetMode="External"/><Relationship Id="rId1" Type="http://schemas.openxmlformats.org/officeDocument/2006/relationships/hyperlink" Target="https://podminky.urs.cz/item/CS_URS_2024_01/012002000" TargetMode="External"/><Relationship Id="rId6" Type="http://schemas.openxmlformats.org/officeDocument/2006/relationships/hyperlink" Target="https://podminky.urs.cz/item/CS_URS_2024_01/25000" TargetMode="External"/><Relationship Id="rId5" Type="http://schemas.openxmlformats.org/officeDocument/2006/relationships/hyperlink" Target="https://podminky.urs.cz/item/CS_URS_2024_01/091504000" TargetMode="External"/><Relationship Id="rId4" Type="http://schemas.openxmlformats.org/officeDocument/2006/relationships/hyperlink" Target="https://podminky.urs.cz/item/CS_URS_2024_01/013254000" TargetMode="External"/><Relationship Id="rId9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5802113" TargetMode="External"/><Relationship Id="rId13" Type="http://schemas.openxmlformats.org/officeDocument/2006/relationships/hyperlink" Target="https://podminky.urs.cz/item/CS_URS_2024_01/184801121" TargetMode="External"/><Relationship Id="rId18" Type="http://schemas.openxmlformats.org/officeDocument/2006/relationships/hyperlink" Target="https://podminky.urs.cz/item/CS_URS_2024_01/998231311" TargetMode="External"/><Relationship Id="rId3" Type="http://schemas.openxmlformats.org/officeDocument/2006/relationships/hyperlink" Target="https://podminky.urs.cz/item/CS_URS_2024_01/183403151" TargetMode="External"/><Relationship Id="rId7" Type="http://schemas.openxmlformats.org/officeDocument/2006/relationships/hyperlink" Target="https://podminky.urs.cz/item/CS_URS_2024_01/183101114" TargetMode="External"/><Relationship Id="rId12" Type="http://schemas.openxmlformats.org/officeDocument/2006/relationships/hyperlink" Target="https://podminky.urs.cz/item/CS_URS_2024_01/184215133" TargetMode="External"/><Relationship Id="rId17" Type="http://schemas.openxmlformats.org/officeDocument/2006/relationships/hyperlink" Target="https://podminky.urs.cz/item/CS_URS_2024_01/185851129" TargetMode="External"/><Relationship Id="rId2" Type="http://schemas.openxmlformats.org/officeDocument/2006/relationships/hyperlink" Target="https://podminky.urs.cz/item/CS_URS_2024_01/183403112" TargetMode="External"/><Relationship Id="rId16" Type="http://schemas.openxmlformats.org/officeDocument/2006/relationships/hyperlink" Target="https://podminky.urs.cz/item/CS_URS_2024_01/185851121" TargetMode="External"/><Relationship Id="rId1" Type="http://schemas.openxmlformats.org/officeDocument/2006/relationships/hyperlink" Target="https://podminky.urs.cz/item/CS_URS_2024_01/184853511" TargetMode="External"/><Relationship Id="rId6" Type="http://schemas.openxmlformats.org/officeDocument/2006/relationships/hyperlink" Target="https://podminky.urs.cz/item/CS_URS_2024_01/111151231" TargetMode="External"/><Relationship Id="rId11" Type="http://schemas.openxmlformats.org/officeDocument/2006/relationships/hyperlink" Target="https://podminky.urs.cz/item/CS_URS_2024_01/184102113" TargetMode="External"/><Relationship Id="rId5" Type="http://schemas.openxmlformats.org/officeDocument/2006/relationships/hyperlink" Target="https://podminky.urs.cz/item/CS_URS_2024_01/181451121" TargetMode="External"/><Relationship Id="rId15" Type="http://schemas.openxmlformats.org/officeDocument/2006/relationships/hyperlink" Target="https://podminky.urs.cz/item/CS_URS_2024_01/185804312" TargetMode="External"/><Relationship Id="rId10" Type="http://schemas.openxmlformats.org/officeDocument/2006/relationships/hyperlink" Target="https://podminky.urs.cz/item/CS_URS_2024_01/185802114" TargetMode="External"/><Relationship Id="rId19" Type="http://schemas.openxmlformats.org/officeDocument/2006/relationships/drawing" Target="../drawings/drawing12.xml"/><Relationship Id="rId4" Type="http://schemas.openxmlformats.org/officeDocument/2006/relationships/hyperlink" Target="https://podminky.urs.cz/item/CS_URS_2024_01/183403152" TargetMode="External"/><Relationship Id="rId9" Type="http://schemas.openxmlformats.org/officeDocument/2006/relationships/hyperlink" Target="https://podminky.urs.cz/item/CS_URS_2024_01/185802114_D" TargetMode="External"/><Relationship Id="rId14" Type="http://schemas.openxmlformats.org/officeDocument/2006/relationships/hyperlink" Target="https://podminky.urs.cz/item/CS_URS_2024_01/184911421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5804214" TargetMode="External"/><Relationship Id="rId7" Type="http://schemas.openxmlformats.org/officeDocument/2006/relationships/drawing" Target="../drawings/drawing13.xml"/><Relationship Id="rId2" Type="http://schemas.openxmlformats.org/officeDocument/2006/relationships/hyperlink" Target="https://podminky.urs.cz/item/CS_URS_2024_01/184911111" TargetMode="External"/><Relationship Id="rId1" Type="http://schemas.openxmlformats.org/officeDocument/2006/relationships/hyperlink" Target="https://podminky.urs.cz/item/CS_URS_2024_01/111151131" TargetMode="External"/><Relationship Id="rId6" Type="http://schemas.openxmlformats.org/officeDocument/2006/relationships/hyperlink" Target="https://podminky.urs.cz/item/CS_URS_2024_01/185851129" TargetMode="External"/><Relationship Id="rId5" Type="http://schemas.openxmlformats.org/officeDocument/2006/relationships/hyperlink" Target="https://podminky.urs.cz/item/CS_URS_2024_01/185851121" TargetMode="External"/><Relationship Id="rId4" Type="http://schemas.openxmlformats.org/officeDocument/2006/relationships/hyperlink" Target="https://podminky.urs.cz/item/CS_URS_2024_01/185804312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5804312" TargetMode="External"/><Relationship Id="rId2" Type="http://schemas.openxmlformats.org/officeDocument/2006/relationships/hyperlink" Target="https://podminky.urs.cz/item/CS_URS_2024_01/184911111" TargetMode="External"/><Relationship Id="rId1" Type="http://schemas.openxmlformats.org/officeDocument/2006/relationships/hyperlink" Target="https://podminky.urs.cz/item/CS_URS_2024_01/111151131" TargetMode="External"/><Relationship Id="rId6" Type="http://schemas.openxmlformats.org/officeDocument/2006/relationships/drawing" Target="../drawings/drawing14.xml"/><Relationship Id="rId5" Type="http://schemas.openxmlformats.org/officeDocument/2006/relationships/hyperlink" Target="https://podminky.urs.cz/item/CS_URS_2024_01/185851129" TargetMode="External"/><Relationship Id="rId4" Type="http://schemas.openxmlformats.org/officeDocument/2006/relationships/hyperlink" Target="https://podminky.urs.cz/item/CS_URS_2024_01/185851121" TargetMode="Externa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5804312" TargetMode="External"/><Relationship Id="rId7" Type="http://schemas.openxmlformats.org/officeDocument/2006/relationships/drawing" Target="../drawings/drawing15.xml"/><Relationship Id="rId2" Type="http://schemas.openxmlformats.org/officeDocument/2006/relationships/hyperlink" Target="https://podminky.urs.cz/item/CS_URS_2024_01/184911111" TargetMode="External"/><Relationship Id="rId1" Type="http://schemas.openxmlformats.org/officeDocument/2006/relationships/hyperlink" Target="https://podminky.urs.cz/item/CS_URS_2024_01/111151131" TargetMode="External"/><Relationship Id="rId6" Type="http://schemas.openxmlformats.org/officeDocument/2006/relationships/hyperlink" Target="https://podminky.urs.cz/item/CS_URS_2024_01/184806111" TargetMode="External"/><Relationship Id="rId5" Type="http://schemas.openxmlformats.org/officeDocument/2006/relationships/hyperlink" Target="https://podminky.urs.cz/item/CS_URS_2024_01/185851129" TargetMode="External"/><Relationship Id="rId4" Type="http://schemas.openxmlformats.org/officeDocument/2006/relationships/hyperlink" Target="https://podminky.urs.cz/item/CS_URS_2024_01/185851121" TargetMode="Externa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13294000" TargetMode="External"/><Relationship Id="rId3" Type="http://schemas.openxmlformats.org/officeDocument/2006/relationships/hyperlink" Target="https://podminky.urs.cz/item/CS_URS_2024_01/011303000" TargetMode="External"/><Relationship Id="rId7" Type="http://schemas.openxmlformats.org/officeDocument/2006/relationships/hyperlink" Target="https://podminky.urs.cz/item/CS_URS_2024_01/039002000" TargetMode="External"/><Relationship Id="rId2" Type="http://schemas.openxmlformats.org/officeDocument/2006/relationships/hyperlink" Target="https://podminky.urs.cz/item/CS_URS_2024_01/011002000" TargetMode="External"/><Relationship Id="rId1" Type="http://schemas.openxmlformats.org/officeDocument/2006/relationships/hyperlink" Target="https://podminky.urs.cz/item/CS_URS_2024_01/012002000" TargetMode="External"/><Relationship Id="rId6" Type="http://schemas.openxmlformats.org/officeDocument/2006/relationships/hyperlink" Target="https://podminky.urs.cz/item/CS_URS_2024_01/25000" TargetMode="External"/><Relationship Id="rId5" Type="http://schemas.openxmlformats.org/officeDocument/2006/relationships/hyperlink" Target="https://podminky.urs.cz/item/CS_URS_2024_01/091504000" TargetMode="External"/><Relationship Id="rId4" Type="http://schemas.openxmlformats.org/officeDocument/2006/relationships/hyperlink" Target="https://podminky.urs.cz/item/CS_URS_2024_01/013254000" TargetMode="External"/><Relationship Id="rId9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11103212" TargetMode="External"/><Relationship Id="rId13" Type="http://schemas.openxmlformats.org/officeDocument/2006/relationships/hyperlink" Target="https://podminky.urs.cz/item/CS_URS_2024_01/184806181" TargetMode="External"/><Relationship Id="rId18" Type="http://schemas.openxmlformats.org/officeDocument/2006/relationships/hyperlink" Target="https://podminky.urs.cz/item/CS_URS_2024_01/183403115" TargetMode="External"/><Relationship Id="rId26" Type="http://schemas.openxmlformats.org/officeDocument/2006/relationships/hyperlink" Target="https://podminky.urs.cz/item/CS_URS_2024_01/184215133" TargetMode="External"/><Relationship Id="rId3" Type="http://schemas.openxmlformats.org/officeDocument/2006/relationships/hyperlink" Target="https://podminky.urs.cz/item/CS_URS_2024_01/121151103" TargetMode="External"/><Relationship Id="rId21" Type="http://schemas.openxmlformats.org/officeDocument/2006/relationships/hyperlink" Target="https://podminky.urs.cz/item/CS_URS_2024_01/183101113" TargetMode="External"/><Relationship Id="rId7" Type="http://schemas.openxmlformats.org/officeDocument/2006/relationships/hyperlink" Target="https://podminky.urs.cz/item/CS_URS_2024_01/181351003" TargetMode="External"/><Relationship Id="rId12" Type="http://schemas.openxmlformats.org/officeDocument/2006/relationships/hyperlink" Target="https://podminky.urs.cz/item/CS_URS_2024_01/997221615" TargetMode="External"/><Relationship Id="rId17" Type="http://schemas.openxmlformats.org/officeDocument/2006/relationships/hyperlink" Target="https://podminky.urs.cz/item/CS_URS_2024_01/183403211" TargetMode="External"/><Relationship Id="rId25" Type="http://schemas.openxmlformats.org/officeDocument/2006/relationships/hyperlink" Target="https://podminky.urs.cz/item/CS_URS_2024_01/184801121" TargetMode="External"/><Relationship Id="rId2" Type="http://schemas.openxmlformats.org/officeDocument/2006/relationships/hyperlink" Target="https://podminky.urs.cz/item/CS_URS_2024_01/111111311" TargetMode="External"/><Relationship Id="rId16" Type="http://schemas.openxmlformats.org/officeDocument/2006/relationships/hyperlink" Target="https://podminky.urs.cz/item/CS_URS_2024_01/184813512" TargetMode="External"/><Relationship Id="rId20" Type="http://schemas.openxmlformats.org/officeDocument/2006/relationships/hyperlink" Target="https://podminky.urs.cz/item/CS_URS_2024_01/183101115" TargetMode="External"/><Relationship Id="rId29" Type="http://schemas.openxmlformats.org/officeDocument/2006/relationships/hyperlink" Target="https://podminky.urs.cz/item/CS_URS_2024_01/185851121" TargetMode="External"/><Relationship Id="rId1" Type="http://schemas.openxmlformats.org/officeDocument/2006/relationships/hyperlink" Target="https://podminky.urs.cz/item/CS_URS_2024_01/111211101" TargetMode="External"/><Relationship Id="rId6" Type="http://schemas.openxmlformats.org/officeDocument/2006/relationships/hyperlink" Target="https://podminky.urs.cz/item/CS_URS_2024_01/182251101" TargetMode="External"/><Relationship Id="rId11" Type="http://schemas.openxmlformats.org/officeDocument/2006/relationships/hyperlink" Target="https://podminky.urs.cz/item/CS_URS_2024_01/997013509" TargetMode="External"/><Relationship Id="rId24" Type="http://schemas.openxmlformats.org/officeDocument/2006/relationships/hyperlink" Target="https://podminky.urs.cz/item/CS_URS_2024_01/184102123" TargetMode="External"/><Relationship Id="rId32" Type="http://schemas.openxmlformats.org/officeDocument/2006/relationships/drawing" Target="../drawings/drawing17.xml"/><Relationship Id="rId5" Type="http://schemas.openxmlformats.org/officeDocument/2006/relationships/hyperlink" Target="https://podminky.urs.cz/item/CS_URS_2024_01/182151111" TargetMode="External"/><Relationship Id="rId15" Type="http://schemas.openxmlformats.org/officeDocument/2006/relationships/hyperlink" Target="https://podminky.urs.cz/item/CS_URS_2024_01/111209111" TargetMode="External"/><Relationship Id="rId23" Type="http://schemas.openxmlformats.org/officeDocument/2006/relationships/hyperlink" Target="https://podminky.urs.cz/item/CS_URS_2024_01/184813134" TargetMode="External"/><Relationship Id="rId28" Type="http://schemas.openxmlformats.org/officeDocument/2006/relationships/hyperlink" Target="https://podminky.urs.cz/item/CS_URS_2024_01/185804312" TargetMode="External"/><Relationship Id="rId10" Type="http://schemas.openxmlformats.org/officeDocument/2006/relationships/hyperlink" Target="https://podminky.urs.cz/item/CS_URS_2024_01/997013501" TargetMode="External"/><Relationship Id="rId19" Type="http://schemas.openxmlformats.org/officeDocument/2006/relationships/hyperlink" Target="https://podminky.urs.cz/item/CS_URS_2024_01/181411122" TargetMode="External"/><Relationship Id="rId31" Type="http://schemas.openxmlformats.org/officeDocument/2006/relationships/hyperlink" Target="https://podminky.urs.cz/item/CS_URS_2024_01/998231311" TargetMode="External"/><Relationship Id="rId4" Type="http://schemas.openxmlformats.org/officeDocument/2006/relationships/hyperlink" Target="https://podminky.urs.cz/item/CS_URS_2024_01/127253115" TargetMode="External"/><Relationship Id="rId9" Type="http://schemas.openxmlformats.org/officeDocument/2006/relationships/hyperlink" Target="https://podminky.urs.cz/item/CS_URS_2024_01/185811161" TargetMode="External"/><Relationship Id="rId14" Type="http://schemas.openxmlformats.org/officeDocument/2006/relationships/hyperlink" Target="https://podminky.urs.cz/item/CS_URS_2024_01/184806113" TargetMode="External"/><Relationship Id="rId22" Type="http://schemas.openxmlformats.org/officeDocument/2006/relationships/hyperlink" Target="https://podminky.urs.cz/item/CS_URS_2024_01/184102120" TargetMode="External"/><Relationship Id="rId27" Type="http://schemas.openxmlformats.org/officeDocument/2006/relationships/hyperlink" Target="https://podminky.urs.cz/item/CS_URS_2024_01/184911422" TargetMode="External"/><Relationship Id="rId30" Type="http://schemas.openxmlformats.org/officeDocument/2006/relationships/hyperlink" Target="https://podminky.urs.cz/item/CS_URS_2024_01/185851129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4911111" TargetMode="External"/><Relationship Id="rId7" Type="http://schemas.openxmlformats.org/officeDocument/2006/relationships/drawing" Target="../drawings/drawing18.xml"/><Relationship Id="rId2" Type="http://schemas.openxmlformats.org/officeDocument/2006/relationships/hyperlink" Target="https://podminky.urs.cz/item/CS_URS_2024_01/185804214" TargetMode="External"/><Relationship Id="rId1" Type="http://schemas.openxmlformats.org/officeDocument/2006/relationships/hyperlink" Target="https://podminky.urs.cz/item/CS_URS_2024_01/111103212" TargetMode="External"/><Relationship Id="rId6" Type="http://schemas.openxmlformats.org/officeDocument/2006/relationships/hyperlink" Target="https://podminky.urs.cz/item/CS_URS_2024_01/185851129" TargetMode="External"/><Relationship Id="rId5" Type="http://schemas.openxmlformats.org/officeDocument/2006/relationships/hyperlink" Target="https://podminky.urs.cz/item/CS_URS_2024_01/185851121" TargetMode="External"/><Relationship Id="rId4" Type="http://schemas.openxmlformats.org/officeDocument/2006/relationships/hyperlink" Target="https://podminky.urs.cz/item/CS_URS_2024_01/185804312" TargetMode="Externa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4911111" TargetMode="External"/><Relationship Id="rId7" Type="http://schemas.openxmlformats.org/officeDocument/2006/relationships/drawing" Target="../drawings/drawing19.xml"/><Relationship Id="rId2" Type="http://schemas.openxmlformats.org/officeDocument/2006/relationships/hyperlink" Target="https://podminky.urs.cz/item/CS_URS_2024_01/185804214" TargetMode="External"/><Relationship Id="rId1" Type="http://schemas.openxmlformats.org/officeDocument/2006/relationships/hyperlink" Target="https://podminky.urs.cz/item/CS_URS_2024_01/111103212" TargetMode="External"/><Relationship Id="rId6" Type="http://schemas.openxmlformats.org/officeDocument/2006/relationships/hyperlink" Target="https://podminky.urs.cz/item/CS_URS_2024_01/185851129" TargetMode="External"/><Relationship Id="rId5" Type="http://schemas.openxmlformats.org/officeDocument/2006/relationships/hyperlink" Target="https://podminky.urs.cz/item/CS_URS_2024_01/185851121" TargetMode="External"/><Relationship Id="rId4" Type="http://schemas.openxmlformats.org/officeDocument/2006/relationships/hyperlink" Target="https://podminky.urs.cz/item/CS_URS_2024_01/185804312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4215133" TargetMode="External"/><Relationship Id="rId13" Type="http://schemas.openxmlformats.org/officeDocument/2006/relationships/hyperlink" Target="https://podminky.urs.cz/item/CS_URS_2024_01/185851129" TargetMode="External"/><Relationship Id="rId3" Type="http://schemas.openxmlformats.org/officeDocument/2006/relationships/hyperlink" Target="https://podminky.urs.cz/item/CS_URS_2024_01/183101114" TargetMode="External"/><Relationship Id="rId7" Type="http://schemas.openxmlformats.org/officeDocument/2006/relationships/hyperlink" Target="https://podminky.urs.cz/item/CS_URS_2024_01/184102113" TargetMode="External"/><Relationship Id="rId12" Type="http://schemas.openxmlformats.org/officeDocument/2006/relationships/hyperlink" Target="https://podminky.urs.cz/item/CS_URS_2024_01/185851121" TargetMode="External"/><Relationship Id="rId2" Type="http://schemas.openxmlformats.org/officeDocument/2006/relationships/hyperlink" Target="https://podminky.urs.cz/item/CS_URS_2024_01/111151231" TargetMode="External"/><Relationship Id="rId1" Type="http://schemas.openxmlformats.org/officeDocument/2006/relationships/hyperlink" Target="https://podminky.urs.cz/item/CS_URS_2024_01/111103212" TargetMode="External"/><Relationship Id="rId6" Type="http://schemas.openxmlformats.org/officeDocument/2006/relationships/hyperlink" Target="https://podminky.urs.cz/item/CS_URS_2024_01/185802114" TargetMode="External"/><Relationship Id="rId11" Type="http://schemas.openxmlformats.org/officeDocument/2006/relationships/hyperlink" Target="https://podminky.urs.cz/item/CS_URS_2024_01/185804312" TargetMode="External"/><Relationship Id="rId5" Type="http://schemas.openxmlformats.org/officeDocument/2006/relationships/hyperlink" Target="https://podminky.urs.cz/item/CS_URS_2024_01/185802114_D" TargetMode="External"/><Relationship Id="rId15" Type="http://schemas.openxmlformats.org/officeDocument/2006/relationships/drawing" Target="../drawings/drawing2.xml"/><Relationship Id="rId10" Type="http://schemas.openxmlformats.org/officeDocument/2006/relationships/hyperlink" Target="https://podminky.urs.cz/item/CS_URS_2024_01/184911421" TargetMode="External"/><Relationship Id="rId4" Type="http://schemas.openxmlformats.org/officeDocument/2006/relationships/hyperlink" Target="https://podminky.urs.cz/item/CS_URS_2024_01/185802113" TargetMode="External"/><Relationship Id="rId9" Type="http://schemas.openxmlformats.org/officeDocument/2006/relationships/hyperlink" Target="https://podminky.urs.cz/item/CS_URS_2024_01/184801121" TargetMode="External"/><Relationship Id="rId14" Type="http://schemas.openxmlformats.org/officeDocument/2006/relationships/hyperlink" Target="https://podminky.urs.cz/item/CS_URS_2024_01/998231311" TargetMode="Externa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20.xml"/><Relationship Id="rId3" Type="http://schemas.openxmlformats.org/officeDocument/2006/relationships/hyperlink" Target="https://podminky.urs.cz/item/CS_URS_2024_01/184911111" TargetMode="External"/><Relationship Id="rId7" Type="http://schemas.openxmlformats.org/officeDocument/2006/relationships/hyperlink" Target="https://podminky.urs.cz/item/CS_URS_2024_01/184806111" TargetMode="External"/><Relationship Id="rId2" Type="http://schemas.openxmlformats.org/officeDocument/2006/relationships/hyperlink" Target="https://podminky.urs.cz/item/CS_URS_2024_01/185804214" TargetMode="External"/><Relationship Id="rId1" Type="http://schemas.openxmlformats.org/officeDocument/2006/relationships/hyperlink" Target="https://podminky.urs.cz/item/CS_URS_2024_01/111103212" TargetMode="External"/><Relationship Id="rId6" Type="http://schemas.openxmlformats.org/officeDocument/2006/relationships/hyperlink" Target="https://podminky.urs.cz/item/CS_URS_2024_01/185851129" TargetMode="External"/><Relationship Id="rId5" Type="http://schemas.openxmlformats.org/officeDocument/2006/relationships/hyperlink" Target="https://podminky.urs.cz/item/CS_URS_2024_01/185851121" TargetMode="External"/><Relationship Id="rId4" Type="http://schemas.openxmlformats.org/officeDocument/2006/relationships/hyperlink" Target="https://podminky.urs.cz/item/CS_URS_2024_01/185804312" TargetMode="Externa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13294000" TargetMode="External"/><Relationship Id="rId3" Type="http://schemas.openxmlformats.org/officeDocument/2006/relationships/hyperlink" Target="https://podminky.urs.cz/item/CS_URS_2024_01/011303000" TargetMode="External"/><Relationship Id="rId7" Type="http://schemas.openxmlformats.org/officeDocument/2006/relationships/hyperlink" Target="https://podminky.urs.cz/item/CS_URS_2024_01/039002000" TargetMode="External"/><Relationship Id="rId2" Type="http://schemas.openxmlformats.org/officeDocument/2006/relationships/hyperlink" Target="https://podminky.urs.cz/item/CS_URS_2024_01/011002000" TargetMode="External"/><Relationship Id="rId1" Type="http://schemas.openxmlformats.org/officeDocument/2006/relationships/hyperlink" Target="https://podminky.urs.cz/item/CS_URS_2024_01/012002000" TargetMode="External"/><Relationship Id="rId6" Type="http://schemas.openxmlformats.org/officeDocument/2006/relationships/hyperlink" Target="https://podminky.urs.cz/item/CS_URS_2024_01/25000" TargetMode="External"/><Relationship Id="rId5" Type="http://schemas.openxmlformats.org/officeDocument/2006/relationships/hyperlink" Target="https://podminky.urs.cz/item/CS_URS_2024_01/091504000" TargetMode="External"/><Relationship Id="rId4" Type="http://schemas.openxmlformats.org/officeDocument/2006/relationships/hyperlink" Target="https://podminky.urs.cz/item/CS_URS_2024_01/013254000" TargetMode="External"/><Relationship Id="rId9" Type="http://schemas.openxmlformats.org/officeDocument/2006/relationships/drawing" Target="../drawings/drawing21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5804214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podminky.urs.cz/item/CS_URS_2024_01/184911111" TargetMode="External"/><Relationship Id="rId1" Type="http://schemas.openxmlformats.org/officeDocument/2006/relationships/hyperlink" Target="https://podminky.urs.cz/item/CS_URS_2024_01/111151131" TargetMode="External"/><Relationship Id="rId6" Type="http://schemas.openxmlformats.org/officeDocument/2006/relationships/hyperlink" Target="https://podminky.urs.cz/item/CS_URS_2024_01/185851129" TargetMode="External"/><Relationship Id="rId5" Type="http://schemas.openxmlformats.org/officeDocument/2006/relationships/hyperlink" Target="https://podminky.urs.cz/item/CS_URS_2024_01/185851121" TargetMode="External"/><Relationship Id="rId4" Type="http://schemas.openxmlformats.org/officeDocument/2006/relationships/hyperlink" Target="https://podminky.urs.cz/item/CS_URS_2024_01/185804312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5804312" TargetMode="External"/><Relationship Id="rId2" Type="http://schemas.openxmlformats.org/officeDocument/2006/relationships/hyperlink" Target="https://podminky.urs.cz/item/CS_URS_2024_01/184911111" TargetMode="External"/><Relationship Id="rId1" Type="http://schemas.openxmlformats.org/officeDocument/2006/relationships/hyperlink" Target="https://podminky.urs.cz/item/CS_URS_2024_01/111151131" TargetMode="External"/><Relationship Id="rId6" Type="http://schemas.openxmlformats.org/officeDocument/2006/relationships/drawing" Target="../drawings/drawing4.xml"/><Relationship Id="rId5" Type="http://schemas.openxmlformats.org/officeDocument/2006/relationships/hyperlink" Target="https://podminky.urs.cz/item/CS_URS_2024_01/185851129" TargetMode="External"/><Relationship Id="rId4" Type="http://schemas.openxmlformats.org/officeDocument/2006/relationships/hyperlink" Target="https://podminky.urs.cz/item/CS_URS_2024_01/185851121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5804312" TargetMode="External"/><Relationship Id="rId7" Type="http://schemas.openxmlformats.org/officeDocument/2006/relationships/drawing" Target="../drawings/drawing5.xml"/><Relationship Id="rId2" Type="http://schemas.openxmlformats.org/officeDocument/2006/relationships/hyperlink" Target="https://podminky.urs.cz/item/CS_URS_2024_01/184911111" TargetMode="External"/><Relationship Id="rId1" Type="http://schemas.openxmlformats.org/officeDocument/2006/relationships/hyperlink" Target="https://podminky.urs.cz/item/CS_URS_2024_01/111151131" TargetMode="External"/><Relationship Id="rId6" Type="http://schemas.openxmlformats.org/officeDocument/2006/relationships/hyperlink" Target="https://podminky.urs.cz/item/CS_URS_2024_01/184806111" TargetMode="External"/><Relationship Id="rId5" Type="http://schemas.openxmlformats.org/officeDocument/2006/relationships/hyperlink" Target="https://podminky.urs.cz/item/CS_URS_2024_01/185851129" TargetMode="External"/><Relationship Id="rId4" Type="http://schemas.openxmlformats.org/officeDocument/2006/relationships/hyperlink" Target="https://podminky.urs.cz/item/CS_URS_2024_01/18585112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013294000" TargetMode="External"/><Relationship Id="rId3" Type="http://schemas.openxmlformats.org/officeDocument/2006/relationships/hyperlink" Target="https://podminky.urs.cz/item/CS_URS_2024_01/011303000" TargetMode="External"/><Relationship Id="rId7" Type="http://schemas.openxmlformats.org/officeDocument/2006/relationships/hyperlink" Target="https://podminky.urs.cz/item/CS_URS_2024_01/039002000" TargetMode="External"/><Relationship Id="rId2" Type="http://schemas.openxmlformats.org/officeDocument/2006/relationships/hyperlink" Target="https://podminky.urs.cz/item/CS_URS_2024_01/011002000" TargetMode="External"/><Relationship Id="rId1" Type="http://schemas.openxmlformats.org/officeDocument/2006/relationships/hyperlink" Target="https://podminky.urs.cz/item/CS_URS_2024_01/012002000" TargetMode="External"/><Relationship Id="rId6" Type="http://schemas.openxmlformats.org/officeDocument/2006/relationships/hyperlink" Target="https://podminky.urs.cz/item/CS_URS_2024_01/25000" TargetMode="External"/><Relationship Id="rId5" Type="http://schemas.openxmlformats.org/officeDocument/2006/relationships/hyperlink" Target="https://podminky.urs.cz/item/CS_URS_2024_01/091504000" TargetMode="External"/><Relationship Id="rId4" Type="http://schemas.openxmlformats.org/officeDocument/2006/relationships/hyperlink" Target="https://podminky.urs.cz/item/CS_URS_2024_01/013254000" TargetMode="External"/><Relationship Id="rId9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184215133" TargetMode="External"/><Relationship Id="rId13" Type="http://schemas.openxmlformats.org/officeDocument/2006/relationships/hyperlink" Target="https://podminky.urs.cz/item/CS_URS_2024_01/185851129" TargetMode="External"/><Relationship Id="rId3" Type="http://schemas.openxmlformats.org/officeDocument/2006/relationships/hyperlink" Target="https://podminky.urs.cz/item/CS_URS_2024_01/183101114" TargetMode="External"/><Relationship Id="rId7" Type="http://schemas.openxmlformats.org/officeDocument/2006/relationships/hyperlink" Target="https://podminky.urs.cz/item/CS_URS_2024_01/184102113" TargetMode="External"/><Relationship Id="rId12" Type="http://schemas.openxmlformats.org/officeDocument/2006/relationships/hyperlink" Target="https://podminky.urs.cz/item/CS_URS_2024_01/185851121" TargetMode="External"/><Relationship Id="rId2" Type="http://schemas.openxmlformats.org/officeDocument/2006/relationships/hyperlink" Target="https://podminky.urs.cz/item/CS_URS_2024_01/111151231" TargetMode="External"/><Relationship Id="rId1" Type="http://schemas.openxmlformats.org/officeDocument/2006/relationships/hyperlink" Target="https://podminky.urs.cz/item/CS_URS_2024_01/111103212" TargetMode="External"/><Relationship Id="rId6" Type="http://schemas.openxmlformats.org/officeDocument/2006/relationships/hyperlink" Target="https://podminky.urs.cz/item/CS_URS_2024_01/185802114" TargetMode="External"/><Relationship Id="rId11" Type="http://schemas.openxmlformats.org/officeDocument/2006/relationships/hyperlink" Target="https://podminky.urs.cz/item/CS_URS_2024_01/185804312" TargetMode="External"/><Relationship Id="rId5" Type="http://schemas.openxmlformats.org/officeDocument/2006/relationships/hyperlink" Target="https://podminky.urs.cz/item/CS_URS_2024_01/185802114_D" TargetMode="External"/><Relationship Id="rId15" Type="http://schemas.openxmlformats.org/officeDocument/2006/relationships/drawing" Target="../drawings/drawing7.xml"/><Relationship Id="rId10" Type="http://schemas.openxmlformats.org/officeDocument/2006/relationships/hyperlink" Target="https://podminky.urs.cz/item/CS_URS_2024_01/184911421" TargetMode="External"/><Relationship Id="rId4" Type="http://schemas.openxmlformats.org/officeDocument/2006/relationships/hyperlink" Target="https://podminky.urs.cz/item/CS_URS_2024_01/185802113" TargetMode="External"/><Relationship Id="rId9" Type="http://schemas.openxmlformats.org/officeDocument/2006/relationships/hyperlink" Target="https://podminky.urs.cz/item/CS_URS_2024_01/184801121" TargetMode="External"/><Relationship Id="rId14" Type="http://schemas.openxmlformats.org/officeDocument/2006/relationships/hyperlink" Target="https://podminky.urs.cz/item/CS_URS_2024_01/998231311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5804214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s://podminky.urs.cz/item/CS_URS_2024_01/184911111" TargetMode="External"/><Relationship Id="rId1" Type="http://schemas.openxmlformats.org/officeDocument/2006/relationships/hyperlink" Target="https://podminky.urs.cz/item/CS_URS_2024_01/111151131" TargetMode="External"/><Relationship Id="rId6" Type="http://schemas.openxmlformats.org/officeDocument/2006/relationships/hyperlink" Target="https://podminky.urs.cz/item/CS_URS_2024_01/185851129" TargetMode="External"/><Relationship Id="rId5" Type="http://schemas.openxmlformats.org/officeDocument/2006/relationships/hyperlink" Target="https://podminky.urs.cz/item/CS_URS_2024_01/185851121" TargetMode="External"/><Relationship Id="rId4" Type="http://schemas.openxmlformats.org/officeDocument/2006/relationships/hyperlink" Target="https://podminky.urs.cz/item/CS_URS_2024_01/185804312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185804312" TargetMode="External"/><Relationship Id="rId2" Type="http://schemas.openxmlformats.org/officeDocument/2006/relationships/hyperlink" Target="https://podminky.urs.cz/item/CS_URS_2024_01/184911111" TargetMode="External"/><Relationship Id="rId1" Type="http://schemas.openxmlformats.org/officeDocument/2006/relationships/hyperlink" Target="https://podminky.urs.cz/item/CS_URS_2024_01/111151131" TargetMode="External"/><Relationship Id="rId6" Type="http://schemas.openxmlformats.org/officeDocument/2006/relationships/drawing" Target="../drawings/drawing9.xml"/><Relationship Id="rId5" Type="http://schemas.openxmlformats.org/officeDocument/2006/relationships/hyperlink" Target="https://podminky.urs.cz/item/CS_URS_2024_01/185851129" TargetMode="External"/><Relationship Id="rId4" Type="http://schemas.openxmlformats.org/officeDocument/2006/relationships/hyperlink" Target="https://podminky.urs.cz/item/CS_URS_2024_01/18585112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80"/>
  <sheetViews>
    <sheetView showGridLines="0" topLeftCell="A61" workbookViewId="0"/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58"/>
      <c r="AS2" s="358"/>
      <c r="AT2" s="358"/>
      <c r="AU2" s="358"/>
      <c r="AV2" s="358"/>
      <c r="AW2" s="358"/>
      <c r="AX2" s="358"/>
      <c r="AY2" s="358"/>
      <c r="AZ2" s="358"/>
      <c r="BA2" s="358"/>
      <c r="BB2" s="358"/>
      <c r="BC2" s="358"/>
      <c r="BD2" s="358"/>
      <c r="BE2" s="358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62" t="s">
        <v>14</v>
      </c>
      <c r="L5" s="363"/>
      <c r="M5" s="363"/>
      <c r="N5" s="363"/>
      <c r="O5" s="363"/>
      <c r="P5" s="363"/>
      <c r="Q5" s="363"/>
      <c r="R5" s="363"/>
      <c r="S5" s="363"/>
      <c r="T5" s="363"/>
      <c r="U5" s="363"/>
      <c r="V5" s="363"/>
      <c r="W5" s="363"/>
      <c r="X5" s="363"/>
      <c r="Y5" s="363"/>
      <c r="Z5" s="363"/>
      <c r="AA5" s="363"/>
      <c r="AB5" s="363"/>
      <c r="AC5" s="363"/>
      <c r="AD5" s="363"/>
      <c r="AE5" s="363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23"/>
      <c r="AQ5" s="23"/>
      <c r="AR5" s="21"/>
      <c r="BE5" s="359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64" t="s">
        <v>17</v>
      </c>
      <c r="L6" s="363"/>
      <c r="M6" s="363"/>
      <c r="N6" s="363"/>
      <c r="O6" s="363"/>
      <c r="P6" s="363"/>
      <c r="Q6" s="363"/>
      <c r="R6" s="363"/>
      <c r="S6" s="363"/>
      <c r="T6" s="363"/>
      <c r="U6" s="363"/>
      <c r="V6" s="363"/>
      <c r="W6" s="363"/>
      <c r="X6" s="363"/>
      <c r="Y6" s="363"/>
      <c r="Z6" s="363"/>
      <c r="AA6" s="363"/>
      <c r="AB6" s="363"/>
      <c r="AC6" s="363"/>
      <c r="AD6" s="363"/>
      <c r="AE6" s="363"/>
      <c r="AF6" s="363"/>
      <c r="AG6" s="363"/>
      <c r="AH6" s="363"/>
      <c r="AI6" s="363"/>
      <c r="AJ6" s="363"/>
      <c r="AK6" s="363"/>
      <c r="AL6" s="363"/>
      <c r="AM6" s="363"/>
      <c r="AN6" s="363"/>
      <c r="AO6" s="363"/>
      <c r="AP6" s="23"/>
      <c r="AQ6" s="23"/>
      <c r="AR6" s="21"/>
      <c r="BE6" s="36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60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60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60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60"/>
      <c r="BS10" s="18" t="s">
        <v>6</v>
      </c>
    </row>
    <row r="11" spans="1:74" s="1" customFormat="1" ht="18.45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60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60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31</v>
      </c>
      <c r="AO13" s="23"/>
      <c r="AP13" s="23"/>
      <c r="AQ13" s="23"/>
      <c r="AR13" s="21"/>
      <c r="BE13" s="360"/>
      <c r="BS13" s="18" t="s">
        <v>6</v>
      </c>
    </row>
    <row r="14" spans="1:74" ht="13.2">
      <c r="B14" s="22"/>
      <c r="C14" s="23"/>
      <c r="D14" s="23"/>
      <c r="E14" s="365" t="s">
        <v>31</v>
      </c>
      <c r="F14" s="366"/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66"/>
      <c r="S14" s="366"/>
      <c r="T14" s="366"/>
      <c r="U14" s="366"/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  <c r="AJ14" s="366"/>
      <c r="AK14" s="30" t="s">
        <v>29</v>
      </c>
      <c r="AL14" s="23"/>
      <c r="AM14" s="23"/>
      <c r="AN14" s="32" t="s">
        <v>31</v>
      </c>
      <c r="AO14" s="23"/>
      <c r="AP14" s="23"/>
      <c r="AQ14" s="23"/>
      <c r="AR14" s="21"/>
      <c r="BE14" s="360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60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60"/>
      <c r="BS16" s="18" t="s">
        <v>4</v>
      </c>
    </row>
    <row r="17" spans="1:71" s="1" customFormat="1" ht="18.45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60"/>
      <c r="BS17" s="18" t="s">
        <v>35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60"/>
      <c r="BS18" s="18" t="s">
        <v>6</v>
      </c>
    </row>
    <row r="19" spans="1:71" s="1" customFormat="1" ht="12" customHeight="1">
      <c r="B19" s="22"/>
      <c r="C19" s="23"/>
      <c r="D19" s="30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60"/>
      <c r="BS19" s="18" t="s">
        <v>6</v>
      </c>
    </row>
    <row r="20" spans="1:71" s="1" customFormat="1" ht="18.45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60"/>
      <c r="BS20" s="18" t="s">
        <v>4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60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60"/>
    </row>
    <row r="23" spans="1:71" s="1" customFormat="1" ht="47.25" customHeight="1">
      <c r="B23" s="22"/>
      <c r="C23" s="23"/>
      <c r="D23" s="23"/>
      <c r="E23" s="367" t="s">
        <v>38</v>
      </c>
      <c r="F23" s="367"/>
      <c r="G23" s="367"/>
      <c r="H23" s="367"/>
      <c r="I23" s="367"/>
      <c r="J23" s="367"/>
      <c r="K23" s="36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67"/>
      <c r="W23" s="367"/>
      <c r="X23" s="367"/>
      <c r="Y23" s="367"/>
      <c r="Z23" s="367"/>
      <c r="AA23" s="367"/>
      <c r="AB23" s="367"/>
      <c r="AC23" s="367"/>
      <c r="AD23" s="367"/>
      <c r="AE23" s="367"/>
      <c r="AF23" s="367"/>
      <c r="AG23" s="367"/>
      <c r="AH23" s="367"/>
      <c r="AI23" s="367"/>
      <c r="AJ23" s="367"/>
      <c r="AK23" s="367"/>
      <c r="AL23" s="367"/>
      <c r="AM23" s="367"/>
      <c r="AN23" s="367"/>
      <c r="AO23" s="23"/>
      <c r="AP23" s="23"/>
      <c r="AQ23" s="23"/>
      <c r="AR23" s="21"/>
      <c r="BE23" s="360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60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60"/>
    </row>
    <row r="26" spans="1:71" s="2" customFormat="1" ht="25.95" customHeight="1">
      <c r="A26" s="35"/>
      <c r="B26" s="36"/>
      <c r="C26" s="37"/>
      <c r="D26" s="38" t="s">
        <v>39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68">
        <f>ROUND(AG54,2)</f>
        <v>11</v>
      </c>
      <c r="AL26" s="369"/>
      <c r="AM26" s="369"/>
      <c r="AN26" s="369"/>
      <c r="AO26" s="369"/>
      <c r="AP26" s="37"/>
      <c r="AQ26" s="37"/>
      <c r="AR26" s="40"/>
      <c r="BE26" s="360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60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0" t="s">
        <v>40</v>
      </c>
      <c r="M28" s="370"/>
      <c r="N28" s="370"/>
      <c r="O28" s="370"/>
      <c r="P28" s="370"/>
      <c r="Q28" s="37"/>
      <c r="R28" s="37"/>
      <c r="S28" s="37"/>
      <c r="T28" s="37"/>
      <c r="U28" s="37"/>
      <c r="V28" s="37"/>
      <c r="W28" s="370" t="s">
        <v>41</v>
      </c>
      <c r="X28" s="370"/>
      <c r="Y28" s="370"/>
      <c r="Z28" s="370"/>
      <c r="AA28" s="370"/>
      <c r="AB28" s="370"/>
      <c r="AC28" s="370"/>
      <c r="AD28" s="370"/>
      <c r="AE28" s="370"/>
      <c r="AF28" s="37"/>
      <c r="AG28" s="37"/>
      <c r="AH28" s="37"/>
      <c r="AI28" s="37"/>
      <c r="AJ28" s="37"/>
      <c r="AK28" s="370" t="s">
        <v>42</v>
      </c>
      <c r="AL28" s="370"/>
      <c r="AM28" s="370"/>
      <c r="AN28" s="370"/>
      <c r="AO28" s="370"/>
      <c r="AP28" s="37"/>
      <c r="AQ28" s="37"/>
      <c r="AR28" s="40"/>
      <c r="BE28" s="360"/>
    </row>
    <row r="29" spans="1:71" s="3" customFormat="1" ht="14.4" customHeight="1"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350">
        <v>0.21</v>
      </c>
      <c r="M29" s="351"/>
      <c r="N29" s="351"/>
      <c r="O29" s="351"/>
      <c r="P29" s="351"/>
      <c r="Q29" s="42"/>
      <c r="R29" s="42"/>
      <c r="S29" s="42"/>
      <c r="T29" s="42"/>
      <c r="U29" s="42"/>
      <c r="V29" s="42"/>
      <c r="W29" s="352">
        <f>ROUND(AZ54, 2)</f>
        <v>11</v>
      </c>
      <c r="X29" s="351"/>
      <c r="Y29" s="351"/>
      <c r="Z29" s="351"/>
      <c r="AA29" s="351"/>
      <c r="AB29" s="351"/>
      <c r="AC29" s="351"/>
      <c r="AD29" s="351"/>
      <c r="AE29" s="351"/>
      <c r="AF29" s="42"/>
      <c r="AG29" s="42"/>
      <c r="AH29" s="42"/>
      <c r="AI29" s="42"/>
      <c r="AJ29" s="42"/>
      <c r="AK29" s="352">
        <f>ROUND(AV54, 2)</f>
        <v>2.31</v>
      </c>
      <c r="AL29" s="351"/>
      <c r="AM29" s="351"/>
      <c r="AN29" s="351"/>
      <c r="AO29" s="351"/>
      <c r="AP29" s="42"/>
      <c r="AQ29" s="42"/>
      <c r="AR29" s="43"/>
      <c r="BE29" s="361"/>
    </row>
    <row r="30" spans="1:71" s="3" customFormat="1" ht="14.4" customHeight="1"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350">
        <v>0.12</v>
      </c>
      <c r="M30" s="351"/>
      <c r="N30" s="351"/>
      <c r="O30" s="351"/>
      <c r="P30" s="351"/>
      <c r="Q30" s="42"/>
      <c r="R30" s="42"/>
      <c r="S30" s="42"/>
      <c r="T30" s="42"/>
      <c r="U30" s="42"/>
      <c r="V30" s="42"/>
      <c r="W30" s="352">
        <f>ROUND(BA54, 2)</f>
        <v>0</v>
      </c>
      <c r="X30" s="351"/>
      <c r="Y30" s="351"/>
      <c r="Z30" s="351"/>
      <c r="AA30" s="351"/>
      <c r="AB30" s="351"/>
      <c r="AC30" s="351"/>
      <c r="AD30" s="351"/>
      <c r="AE30" s="351"/>
      <c r="AF30" s="42"/>
      <c r="AG30" s="42"/>
      <c r="AH30" s="42"/>
      <c r="AI30" s="42"/>
      <c r="AJ30" s="42"/>
      <c r="AK30" s="352">
        <f>ROUND(AW54, 2)</f>
        <v>0</v>
      </c>
      <c r="AL30" s="351"/>
      <c r="AM30" s="351"/>
      <c r="AN30" s="351"/>
      <c r="AO30" s="351"/>
      <c r="AP30" s="42"/>
      <c r="AQ30" s="42"/>
      <c r="AR30" s="43"/>
      <c r="BE30" s="361"/>
    </row>
    <row r="31" spans="1:71" s="3" customFormat="1" ht="14.4" hidden="1" customHeight="1"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350">
        <v>0.21</v>
      </c>
      <c r="M31" s="351"/>
      <c r="N31" s="351"/>
      <c r="O31" s="351"/>
      <c r="P31" s="351"/>
      <c r="Q31" s="42"/>
      <c r="R31" s="42"/>
      <c r="S31" s="42"/>
      <c r="T31" s="42"/>
      <c r="U31" s="42"/>
      <c r="V31" s="42"/>
      <c r="W31" s="352">
        <f>ROUND(BB54, 2)</f>
        <v>0</v>
      </c>
      <c r="X31" s="351"/>
      <c r="Y31" s="351"/>
      <c r="Z31" s="351"/>
      <c r="AA31" s="351"/>
      <c r="AB31" s="351"/>
      <c r="AC31" s="351"/>
      <c r="AD31" s="351"/>
      <c r="AE31" s="351"/>
      <c r="AF31" s="42"/>
      <c r="AG31" s="42"/>
      <c r="AH31" s="42"/>
      <c r="AI31" s="42"/>
      <c r="AJ31" s="42"/>
      <c r="AK31" s="352">
        <v>0</v>
      </c>
      <c r="AL31" s="351"/>
      <c r="AM31" s="351"/>
      <c r="AN31" s="351"/>
      <c r="AO31" s="351"/>
      <c r="AP31" s="42"/>
      <c r="AQ31" s="42"/>
      <c r="AR31" s="43"/>
      <c r="BE31" s="361"/>
    </row>
    <row r="32" spans="1:71" s="3" customFormat="1" ht="14.4" hidden="1" customHeight="1"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350">
        <v>0.12</v>
      </c>
      <c r="M32" s="351"/>
      <c r="N32" s="351"/>
      <c r="O32" s="351"/>
      <c r="P32" s="351"/>
      <c r="Q32" s="42"/>
      <c r="R32" s="42"/>
      <c r="S32" s="42"/>
      <c r="T32" s="42"/>
      <c r="U32" s="42"/>
      <c r="V32" s="42"/>
      <c r="W32" s="352">
        <f>ROUND(BC54, 2)</f>
        <v>0</v>
      </c>
      <c r="X32" s="351"/>
      <c r="Y32" s="351"/>
      <c r="Z32" s="351"/>
      <c r="AA32" s="351"/>
      <c r="AB32" s="351"/>
      <c r="AC32" s="351"/>
      <c r="AD32" s="351"/>
      <c r="AE32" s="351"/>
      <c r="AF32" s="42"/>
      <c r="AG32" s="42"/>
      <c r="AH32" s="42"/>
      <c r="AI32" s="42"/>
      <c r="AJ32" s="42"/>
      <c r="AK32" s="352">
        <v>0</v>
      </c>
      <c r="AL32" s="351"/>
      <c r="AM32" s="351"/>
      <c r="AN32" s="351"/>
      <c r="AO32" s="351"/>
      <c r="AP32" s="42"/>
      <c r="AQ32" s="42"/>
      <c r="AR32" s="43"/>
      <c r="BE32" s="361"/>
    </row>
    <row r="33" spans="1:57" s="3" customFormat="1" ht="14.4" hidden="1" customHeight="1"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350">
        <v>0</v>
      </c>
      <c r="M33" s="351"/>
      <c r="N33" s="351"/>
      <c r="O33" s="351"/>
      <c r="P33" s="351"/>
      <c r="Q33" s="42"/>
      <c r="R33" s="42"/>
      <c r="S33" s="42"/>
      <c r="T33" s="42"/>
      <c r="U33" s="42"/>
      <c r="V33" s="42"/>
      <c r="W33" s="352">
        <f>ROUND(BD54, 2)</f>
        <v>0</v>
      </c>
      <c r="X33" s="351"/>
      <c r="Y33" s="351"/>
      <c r="Z33" s="351"/>
      <c r="AA33" s="351"/>
      <c r="AB33" s="351"/>
      <c r="AC33" s="351"/>
      <c r="AD33" s="351"/>
      <c r="AE33" s="351"/>
      <c r="AF33" s="42"/>
      <c r="AG33" s="42"/>
      <c r="AH33" s="42"/>
      <c r="AI33" s="42"/>
      <c r="AJ33" s="42"/>
      <c r="AK33" s="352">
        <v>0</v>
      </c>
      <c r="AL33" s="351"/>
      <c r="AM33" s="351"/>
      <c r="AN33" s="351"/>
      <c r="AO33" s="351"/>
      <c r="AP33" s="42"/>
      <c r="AQ33" s="42"/>
      <c r="AR33" s="43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5" customHeight="1">
      <c r="A35" s="35"/>
      <c r="B35" s="36"/>
      <c r="C35" s="44"/>
      <c r="D35" s="45" t="s">
        <v>49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50</v>
      </c>
      <c r="U35" s="46"/>
      <c r="V35" s="46"/>
      <c r="W35" s="46"/>
      <c r="X35" s="357" t="s">
        <v>51</v>
      </c>
      <c r="Y35" s="355"/>
      <c r="Z35" s="355"/>
      <c r="AA35" s="355"/>
      <c r="AB35" s="355"/>
      <c r="AC35" s="46"/>
      <c r="AD35" s="46"/>
      <c r="AE35" s="46"/>
      <c r="AF35" s="46"/>
      <c r="AG35" s="46"/>
      <c r="AH35" s="46"/>
      <c r="AI35" s="46"/>
      <c r="AJ35" s="46"/>
      <c r="AK35" s="354">
        <f>SUM(AK26:AK33)</f>
        <v>13.31</v>
      </c>
      <c r="AL35" s="355"/>
      <c r="AM35" s="355"/>
      <c r="AN35" s="355"/>
      <c r="AO35" s="356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" customHeight="1">
      <c r="A42" s="35"/>
      <c r="B42" s="36"/>
      <c r="C42" s="24" t="s">
        <v>52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117-3369-24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29" t="str">
        <f>K6</f>
        <v>Výsadba IP3, IP14, IP18, IP29 a části NRBK K158 v k.ú. Němčičky u Hustopečí</v>
      </c>
      <c r="M45" s="330"/>
      <c r="N45" s="330"/>
      <c r="O45" s="330"/>
      <c r="P45" s="330"/>
      <c r="Q45" s="330"/>
      <c r="R45" s="330"/>
      <c r="S45" s="330"/>
      <c r="T45" s="330"/>
      <c r="U45" s="330"/>
      <c r="V45" s="330"/>
      <c r="W45" s="330"/>
      <c r="X45" s="330"/>
      <c r="Y45" s="330"/>
      <c r="Z45" s="330"/>
      <c r="AA45" s="330"/>
      <c r="AB45" s="330"/>
      <c r="AC45" s="330"/>
      <c r="AD45" s="330"/>
      <c r="AE45" s="330"/>
      <c r="AF45" s="330"/>
      <c r="AG45" s="330"/>
      <c r="AH45" s="330"/>
      <c r="AI45" s="330"/>
      <c r="AJ45" s="330"/>
      <c r="AK45" s="330"/>
      <c r="AL45" s="330"/>
      <c r="AM45" s="330"/>
      <c r="AN45" s="330"/>
      <c r="AO45" s="330"/>
      <c r="AP45" s="57"/>
      <c r="AQ45" s="57"/>
      <c r="AR45" s="58"/>
    </row>
    <row r="46" spans="1:57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Němčičky u Hustopečí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3" t="str">
        <f>IF(AN8= "","",AN8)</f>
        <v>22. 5. 2024</v>
      </c>
      <c r="AN47" s="353"/>
      <c r="AO47" s="37"/>
      <c r="AP47" s="37"/>
      <c r="AQ47" s="37"/>
      <c r="AR47" s="40"/>
      <c r="BE47" s="35"/>
    </row>
    <row r="48" spans="1:57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25.65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ČR-Státní pozemkový úřad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32</v>
      </c>
      <c r="AJ49" s="37"/>
      <c r="AK49" s="37"/>
      <c r="AL49" s="37"/>
      <c r="AM49" s="340" t="str">
        <f>IF(E17="","",E17)</f>
        <v>AGROPROJEKT PSO, s.r.o.</v>
      </c>
      <c r="AN49" s="341"/>
      <c r="AO49" s="341"/>
      <c r="AP49" s="341"/>
      <c r="AQ49" s="37"/>
      <c r="AR49" s="40"/>
      <c r="AS49" s="334" t="s">
        <v>53</v>
      </c>
      <c r="AT49" s="33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25.65" customHeight="1">
      <c r="A50" s="35"/>
      <c r="B50" s="36"/>
      <c r="C50" s="30" t="s">
        <v>30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36</v>
      </c>
      <c r="AJ50" s="37"/>
      <c r="AK50" s="37"/>
      <c r="AL50" s="37"/>
      <c r="AM50" s="340" t="str">
        <f>IF(E20="","",E20)</f>
        <v>AGROPROJEKT PSO, s.r.o.</v>
      </c>
      <c r="AN50" s="341"/>
      <c r="AO50" s="341"/>
      <c r="AP50" s="341"/>
      <c r="AQ50" s="37"/>
      <c r="AR50" s="40"/>
      <c r="AS50" s="336"/>
      <c r="AT50" s="33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38"/>
      <c r="AT51" s="33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33" t="s">
        <v>54</v>
      </c>
      <c r="D52" s="332"/>
      <c r="E52" s="332"/>
      <c r="F52" s="332"/>
      <c r="G52" s="332"/>
      <c r="H52" s="67"/>
      <c r="I52" s="331" t="s">
        <v>55</v>
      </c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42" t="s">
        <v>56</v>
      </c>
      <c r="AH52" s="332"/>
      <c r="AI52" s="332"/>
      <c r="AJ52" s="332"/>
      <c r="AK52" s="332"/>
      <c r="AL52" s="332"/>
      <c r="AM52" s="332"/>
      <c r="AN52" s="331" t="s">
        <v>57</v>
      </c>
      <c r="AO52" s="332"/>
      <c r="AP52" s="332"/>
      <c r="AQ52" s="68" t="s">
        <v>58</v>
      </c>
      <c r="AR52" s="40"/>
      <c r="AS52" s="69" t="s">
        <v>59</v>
      </c>
      <c r="AT52" s="70" t="s">
        <v>60</v>
      </c>
      <c r="AU52" s="70" t="s">
        <v>61</v>
      </c>
      <c r="AV52" s="70" t="s">
        <v>62</v>
      </c>
      <c r="AW52" s="70" t="s">
        <v>63</v>
      </c>
      <c r="AX52" s="70" t="s">
        <v>64</v>
      </c>
      <c r="AY52" s="70" t="s">
        <v>65</v>
      </c>
      <c r="AZ52" s="70" t="s">
        <v>66</v>
      </c>
      <c r="BA52" s="70" t="s">
        <v>67</v>
      </c>
      <c r="BB52" s="70" t="s">
        <v>68</v>
      </c>
      <c r="BC52" s="70" t="s">
        <v>69</v>
      </c>
      <c r="BD52" s="71" t="s">
        <v>70</v>
      </c>
      <c r="BE52" s="35"/>
    </row>
    <row r="53" spans="1:91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" customHeight="1">
      <c r="B54" s="75"/>
      <c r="C54" s="76" t="s">
        <v>71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48">
        <f>ROUND(AG55+AG61+AG67+AG73,2)</f>
        <v>11</v>
      </c>
      <c r="AH54" s="348"/>
      <c r="AI54" s="348"/>
      <c r="AJ54" s="348"/>
      <c r="AK54" s="348"/>
      <c r="AL54" s="348"/>
      <c r="AM54" s="348"/>
      <c r="AN54" s="349">
        <f t="shared" ref="AN54:AN78" si="0">SUM(AG54,AT54)</f>
        <v>13.31</v>
      </c>
      <c r="AO54" s="349"/>
      <c r="AP54" s="349"/>
      <c r="AQ54" s="79" t="s">
        <v>19</v>
      </c>
      <c r="AR54" s="80"/>
      <c r="AS54" s="81">
        <f>ROUND(AS55+AS61+AS67+AS73,2)</f>
        <v>0</v>
      </c>
      <c r="AT54" s="82">
        <f t="shared" ref="AT54:AT78" si="1">ROUND(SUM(AV54:AW54),2)</f>
        <v>2.31</v>
      </c>
      <c r="AU54" s="83">
        <f>ROUND(AU55+AU61+AU67+AU73,5)</f>
        <v>0</v>
      </c>
      <c r="AV54" s="82">
        <f>ROUND(AZ54*L29,2)</f>
        <v>2.31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ROUND(AZ55+AZ61+AZ67+AZ73,2)</f>
        <v>11</v>
      </c>
      <c r="BA54" s="82">
        <f>ROUND(BA55+BA61+BA67+BA73,2)</f>
        <v>0</v>
      </c>
      <c r="BB54" s="82">
        <f>ROUND(BB55+BB61+BB67+BB73,2)</f>
        <v>0</v>
      </c>
      <c r="BC54" s="82">
        <f>ROUND(BC55+BC61+BC67+BC73,2)</f>
        <v>0</v>
      </c>
      <c r="BD54" s="84">
        <f>ROUND(BD55+BD61+BD67+BD73,2)</f>
        <v>0</v>
      </c>
      <c r="BS54" s="85" t="s">
        <v>72</v>
      </c>
      <c r="BT54" s="85" t="s">
        <v>73</v>
      </c>
      <c r="BU54" s="86" t="s">
        <v>74</v>
      </c>
      <c r="BV54" s="85" t="s">
        <v>75</v>
      </c>
      <c r="BW54" s="85" t="s">
        <v>5</v>
      </c>
      <c r="BX54" s="85" t="s">
        <v>76</v>
      </c>
      <c r="CL54" s="85" t="s">
        <v>19</v>
      </c>
    </row>
    <row r="55" spans="1:91" s="7" customFormat="1" ht="16.5" customHeight="1">
      <c r="B55" s="87"/>
      <c r="C55" s="88"/>
      <c r="D55" s="328" t="s">
        <v>77</v>
      </c>
      <c r="E55" s="328"/>
      <c r="F55" s="328"/>
      <c r="G55" s="328"/>
      <c r="H55" s="328"/>
      <c r="I55" s="89"/>
      <c r="J55" s="328" t="s">
        <v>78</v>
      </c>
      <c r="K55" s="328"/>
      <c r="L55" s="328"/>
      <c r="M55" s="328"/>
      <c r="N55" s="328"/>
      <c r="O55" s="328"/>
      <c r="P55" s="328"/>
      <c r="Q55" s="328"/>
      <c r="R55" s="328"/>
      <c r="S55" s="328"/>
      <c r="T55" s="328"/>
      <c r="U55" s="328"/>
      <c r="V55" s="328"/>
      <c r="W55" s="328"/>
      <c r="X55" s="328"/>
      <c r="Y55" s="328"/>
      <c r="Z55" s="328"/>
      <c r="AA55" s="328"/>
      <c r="AB55" s="328"/>
      <c r="AC55" s="328"/>
      <c r="AD55" s="328"/>
      <c r="AE55" s="328"/>
      <c r="AF55" s="328"/>
      <c r="AG55" s="345">
        <f>ROUND(SUM(AG56:AG60),2)</f>
        <v>0</v>
      </c>
      <c r="AH55" s="344"/>
      <c r="AI55" s="344"/>
      <c r="AJ55" s="344"/>
      <c r="AK55" s="344"/>
      <c r="AL55" s="344"/>
      <c r="AM55" s="344"/>
      <c r="AN55" s="343">
        <f t="shared" si="0"/>
        <v>0</v>
      </c>
      <c r="AO55" s="344"/>
      <c r="AP55" s="344"/>
      <c r="AQ55" s="90" t="s">
        <v>79</v>
      </c>
      <c r="AR55" s="91"/>
      <c r="AS55" s="92">
        <f>ROUND(SUM(AS56:AS60),2)</f>
        <v>0</v>
      </c>
      <c r="AT55" s="93">
        <f t="shared" si="1"/>
        <v>0</v>
      </c>
      <c r="AU55" s="94">
        <f>ROUND(SUM(AU56:AU60),5)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ROUND(SUM(AZ56:AZ60),2)</f>
        <v>0</v>
      </c>
      <c r="BA55" s="93">
        <f>ROUND(SUM(BA56:BA60),2)</f>
        <v>0</v>
      </c>
      <c r="BB55" s="93">
        <f>ROUND(SUM(BB56:BB60),2)</f>
        <v>0</v>
      </c>
      <c r="BC55" s="93">
        <f>ROUND(SUM(BC56:BC60),2)</f>
        <v>0</v>
      </c>
      <c r="BD55" s="95">
        <f>ROUND(SUM(BD56:BD60),2)</f>
        <v>0</v>
      </c>
      <c r="BS55" s="96" t="s">
        <v>72</v>
      </c>
      <c r="BT55" s="96" t="s">
        <v>80</v>
      </c>
      <c r="BV55" s="96" t="s">
        <v>75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4" customFormat="1" ht="16.5" customHeight="1">
      <c r="A56" s="97" t="s">
        <v>83</v>
      </c>
      <c r="B56" s="52"/>
      <c r="C56" s="98"/>
      <c r="D56" s="98"/>
      <c r="E56" s="327" t="s">
        <v>77</v>
      </c>
      <c r="F56" s="327"/>
      <c r="G56" s="327"/>
      <c r="H56" s="327"/>
      <c r="I56" s="327"/>
      <c r="J56" s="98"/>
      <c r="K56" s="327" t="s">
        <v>78</v>
      </c>
      <c r="L56" s="327"/>
      <c r="M56" s="327"/>
      <c r="N56" s="327"/>
      <c r="O56" s="327"/>
      <c r="P56" s="327"/>
      <c r="Q56" s="327"/>
      <c r="R56" s="327"/>
      <c r="S56" s="327"/>
      <c r="T56" s="327"/>
      <c r="U56" s="327"/>
      <c r="V56" s="327"/>
      <c r="W56" s="327"/>
      <c r="X56" s="327"/>
      <c r="Y56" s="327"/>
      <c r="Z56" s="327"/>
      <c r="AA56" s="327"/>
      <c r="AB56" s="327"/>
      <c r="AC56" s="327"/>
      <c r="AD56" s="327"/>
      <c r="AE56" s="327"/>
      <c r="AF56" s="327"/>
      <c r="AG56" s="346">
        <f>'SO-01 - IP3'!J30</f>
        <v>0</v>
      </c>
      <c r="AH56" s="347"/>
      <c r="AI56" s="347"/>
      <c r="AJ56" s="347"/>
      <c r="AK56" s="347"/>
      <c r="AL56" s="347"/>
      <c r="AM56" s="347"/>
      <c r="AN56" s="346">
        <f t="shared" si="0"/>
        <v>0</v>
      </c>
      <c r="AO56" s="347"/>
      <c r="AP56" s="347"/>
      <c r="AQ56" s="99" t="s">
        <v>84</v>
      </c>
      <c r="AR56" s="54"/>
      <c r="AS56" s="100">
        <v>0</v>
      </c>
      <c r="AT56" s="101">
        <f t="shared" si="1"/>
        <v>0</v>
      </c>
      <c r="AU56" s="102">
        <f>'SO-01 - IP3'!P79</f>
        <v>0</v>
      </c>
      <c r="AV56" s="101">
        <f>'SO-01 - IP3'!J33</f>
        <v>0</v>
      </c>
      <c r="AW56" s="101">
        <f>'SO-01 - IP3'!J34</f>
        <v>0</v>
      </c>
      <c r="AX56" s="101">
        <f>'SO-01 - IP3'!J35</f>
        <v>0</v>
      </c>
      <c r="AY56" s="101">
        <f>'SO-01 - IP3'!J36</f>
        <v>0</v>
      </c>
      <c r="AZ56" s="101">
        <f>'SO-01 - IP3'!F33</f>
        <v>0</v>
      </c>
      <c r="BA56" s="101">
        <f>'SO-01 - IP3'!F34</f>
        <v>0</v>
      </c>
      <c r="BB56" s="101">
        <f>'SO-01 - IP3'!F35</f>
        <v>0</v>
      </c>
      <c r="BC56" s="101">
        <f>'SO-01 - IP3'!F36</f>
        <v>0</v>
      </c>
      <c r="BD56" s="103">
        <f>'SO-01 - IP3'!F37</f>
        <v>0</v>
      </c>
      <c r="BT56" s="104" t="s">
        <v>82</v>
      </c>
      <c r="BU56" s="104" t="s">
        <v>85</v>
      </c>
      <c r="BV56" s="104" t="s">
        <v>75</v>
      </c>
      <c r="BW56" s="104" t="s">
        <v>81</v>
      </c>
      <c r="BX56" s="104" t="s">
        <v>5</v>
      </c>
      <c r="CL56" s="104" t="s">
        <v>19</v>
      </c>
      <c r="CM56" s="104" t="s">
        <v>82</v>
      </c>
    </row>
    <row r="57" spans="1:91" s="4" customFormat="1" ht="16.5" customHeight="1">
      <c r="A57" s="97" t="s">
        <v>83</v>
      </c>
      <c r="B57" s="52"/>
      <c r="C57" s="98"/>
      <c r="D57" s="98"/>
      <c r="E57" s="327" t="s">
        <v>86</v>
      </c>
      <c r="F57" s="327"/>
      <c r="G57" s="327"/>
      <c r="H57" s="327"/>
      <c r="I57" s="327"/>
      <c r="J57" s="98"/>
      <c r="K57" s="327" t="s">
        <v>87</v>
      </c>
      <c r="L57" s="327"/>
      <c r="M57" s="327"/>
      <c r="N57" s="327"/>
      <c r="O57" s="327"/>
      <c r="P57" s="327"/>
      <c r="Q57" s="327"/>
      <c r="R57" s="327"/>
      <c r="S57" s="327"/>
      <c r="T57" s="327"/>
      <c r="U57" s="327"/>
      <c r="V57" s="327"/>
      <c r="W57" s="327"/>
      <c r="X57" s="327"/>
      <c r="Y57" s="327"/>
      <c r="Z57" s="327"/>
      <c r="AA57" s="327"/>
      <c r="AB57" s="327"/>
      <c r="AC57" s="327"/>
      <c r="AD57" s="327"/>
      <c r="AE57" s="327"/>
      <c r="AF57" s="327"/>
      <c r="AG57" s="346">
        <f>'SO-011 - 1. rok pěstební ...'!J32</f>
        <v>0</v>
      </c>
      <c r="AH57" s="347"/>
      <c r="AI57" s="347"/>
      <c r="AJ57" s="347"/>
      <c r="AK57" s="347"/>
      <c r="AL57" s="347"/>
      <c r="AM57" s="347"/>
      <c r="AN57" s="346">
        <f t="shared" si="0"/>
        <v>0</v>
      </c>
      <c r="AO57" s="347"/>
      <c r="AP57" s="347"/>
      <c r="AQ57" s="99" t="s">
        <v>84</v>
      </c>
      <c r="AR57" s="54"/>
      <c r="AS57" s="100">
        <v>0</v>
      </c>
      <c r="AT57" s="101">
        <f t="shared" si="1"/>
        <v>0</v>
      </c>
      <c r="AU57" s="102">
        <f>'SO-011 - 1. rok pěstební ...'!P85</f>
        <v>0</v>
      </c>
      <c r="AV57" s="101">
        <f>'SO-011 - 1. rok pěstební ...'!J35</f>
        <v>0</v>
      </c>
      <c r="AW57" s="101">
        <f>'SO-011 - 1. rok pěstební ...'!J36</f>
        <v>0</v>
      </c>
      <c r="AX57" s="101">
        <f>'SO-011 - 1. rok pěstební ...'!J37</f>
        <v>0</v>
      </c>
      <c r="AY57" s="101">
        <f>'SO-011 - 1. rok pěstební ...'!J38</f>
        <v>0</v>
      </c>
      <c r="AZ57" s="101">
        <f>'SO-011 - 1. rok pěstební ...'!F35</f>
        <v>0</v>
      </c>
      <c r="BA57" s="101">
        <f>'SO-011 - 1. rok pěstební ...'!F36</f>
        <v>0</v>
      </c>
      <c r="BB57" s="101">
        <f>'SO-011 - 1. rok pěstební ...'!F37</f>
        <v>0</v>
      </c>
      <c r="BC57" s="101">
        <f>'SO-011 - 1. rok pěstební ...'!F38</f>
        <v>0</v>
      </c>
      <c r="BD57" s="103">
        <f>'SO-011 - 1. rok pěstební ...'!F39</f>
        <v>0</v>
      </c>
      <c r="BT57" s="104" t="s">
        <v>82</v>
      </c>
      <c r="BV57" s="104" t="s">
        <v>75</v>
      </c>
      <c r="BW57" s="104" t="s">
        <v>88</v>
      </c>
      <c r="BX57" s="104" t="s">
        <v>81</v>
      </c>
      <c r="CL57" s="104" t="s">
        <v>19</v>
      </c>
    </row>
    <row r="58" spans="1:91" s="4" customFormat="1" ht="16.5" customHeight="1">
      <c r="A58" s="97" t="s">
        <v>83</v>
      </c>
      <c r="B58" s="52"/>
      <c r="C58" s="98"/>
      <c r="D58" s="98"/>
      <c r="E58" s="327" t="s">
        <v>89</v>
      </c>
      <c r="F58" s="327"/>
      <c r="G58" s="327"/>
      <c r="H58" s="327"/>
      <c r="I58" s="327"/>
      <c r="J58" s="98"/>
      <c r="K58" s="327" t="s">
        <v>90</v>
      </c>
      <c r="L58" s="327"/>
      <c r="M58" s="327"/>
      <c r="N58" s="327"/>
      <c r="O58" s="327"/>
      <c r="P58" s="327"/>
      <c r="Q58" s="327"/>
      <c r="R58" s="327"/>
      <c r="S58" s="327"/>
      <c r="T58" s="327"/>
      <c r="U58" s="327"/>
      <c r="V58" s="327"/>
      <c r="W58" s="327"/>
      <c r="X58" s="327"/>
      <c r="Y58" s="327"/>
      <c r="Z58" s="327"/>
      <c r="AA58" s="327"/>
      <c r="AB58" s="327"/>
      <c r="AC58" s="327"/>
      <c r="AD58" s="327"/>
      <c r="AE58" s="327"/>
      <c r="AF58" s="327"/>
      <c r="AG58" s="346">
        <f>'SO-012 - 2. rok pěstební ...'!J32</f>
        <v>0</v>
      </c>
      <c r="AH58" s="347"/>
      <c r="AI58" s="347"/>
      <c r="AJ58" s="347"/>
      <c r="AK58" s="347"/>
      <c r="AL58" s="347"/>
      <c r="AM58" s="347"/>
      <c r="AN58" s="346">
        <f t="shared" si="0"/>
        <v>0</v>
      </c>
      <c r="AO58" s="347"/>
      <c r="AP58" s="347"/>
      <c r="AQ58" s="99" t="s">
        <v>84</v>
      </c>
      <c r="AR58" s="54"/>
      <c r="AS58" s="100">
        <v>0</v>
      </c>
      <c r="AT58" s="101">
        <f t="shared" si="1"/>
        <v>0</v>
      </c>
      <c r="AU58" s="102">
        <f>'SO-012 - 2. rok pěstební ...'!P85</f>
        <v>0</v>
      </c>
      <c r="AV58" s="101">
        <f>'SO-012 - 2. rok pěstební ...'!J35</f>
        <v>0</v>
      </c>
      <c r="AW58" s="101">
        <f>'SO-012 - 2. rok pěstební ...'!J36</f>
        <v>0</v>
      </c>
      <c r="AX58" s="101">
        <f>'SO-012 - 2. rok pěstební ...'!J37</f>
        <v>0</v>
      </c>
      <c r="AY58" s="101">
        <f>'SO-012 - 2. rok pěstební ...'!J38</f>
        <v>0</v>
      </c>
      <c r="AZ58" s="101">
        <f>'SO-012 - 2. rok pěstební ...'!F35</f>
        <v>0</v>
      </c>
      <c r="BA58" s="101">
        <f>'SO-012 - 2. rok pěstební ...'!F36</f>
        <v>0</v>
      </c>
      <c r="BB58" s="101">
        <f>'SO-012 - 2. rok pěstební ...'!F37</f>
        <v>0</v>
      </c>
      <c r="BC58" s="101">
        <f>'SO-012 - 2. rok pěstební ...'!F38</f>
        <v>0</v>
      </c>
      <c r="BD58" s="103">
        <f>'SO-012 - 2. rok pěstební ...'!F39</f>
        <v>0</v>
      </c>
      <c r="BT58" s="104" t="s">
        <v>82</v>
      </c>
      <c r="BV58" s="104" t="s">
        <v>75</v>
      </c>
      <c r="BW58" s="104" t="s">
        <v>91</v>
      </c>
      <c r="BX58" s="104" t="s">
        <v>81</v>
      </c>
      <c r="CL58" s="104" t="s">
        <v>19</v>
      </c>
    </row>
    <row r="59" spans="1:91" s="4" customFormat="1" ht="16.5" customHeight="1">
      <c r="A59" s="97" t="s">
        <v>83</v>
      </c>
      <c r="B59" s="52"/>
      <c r="C59" s="98"/>
      <c r="D59" s="98"/>
      <c r="E59" s="327" t="s">
        <v>92</v>
      </c>
      <c r="F59" s="327"/>
      <c r="G59" s="327"/>
      <c r="H59" s="327"/>
      <c r="I59" s="327"/>
      <c r="J59" s="98"/>
      <c r="K59" s="327" t="s">
        <v>93</v>
      </c>
      <c r="L59" s="327"/>
      <c r="M59" s="327"/>
      <c r="N59" s="327"/>
      <c r="O59" s="327"/>
      <c r="P59" s="327"/>
      <c r="Q59" s="327"/>
      <c r="R59" s="327"/>
      <c r="S59" s="327"/>
      <c r="T59" s="327"/>
      <c r="U59" s="327"/>
      <c r="V59" s="327"/>
      <c r="W59" s="327"/>
      <c r="X59" s="327"/>
      <c r="Y59" s="327"/>
      <c r="Z59" s="327"/>
      <c r="AA59" s="327"/>
      <c r="AB59" s="327"/>
      <c r="AC59" s="327"/>
      <c r="AD59" s="327"/>
      <c r="AE59" s="327"/>
      <c r="AF59" s="327"/>
      <c r="AG59" s="346">
        <f>'SO-013 - 3. rok pěstebné ...'!J32</f>
        <v>0</v>
      </c>
      <c r="AH59" s="347"/>
      <c r="AI59" s="347"/>
      <c r="AJ59" s="347"/>
      <c r="AK59" s="347"/>
      <c r="AL59" s="347"/>
      <c r="AM59" s="347"/>
      <c r="AN59" s="346">
        <f t="shared" si="0"/>
        <v>0</v>
      </c>
      <c r="AO59" s="347"/>
      <c r="AP59" s="347"/>
      <c r="AQ59" s="99" t="s">
        <v>84</v>
      </c>
      <c r="AR59" s="54"/>
      <c r="AS59" s="100">
        <v>0</v>
      </c>
      <c r="AT59" s="101">
        <f t="shared" si="1"/>
        <v>0</v>
      </c>
      <c r="AU59" s="102">
        <f>'SO-013 - 3. rok pěstebné ...'!P85</f>
        <v>0</v>
      </c>
      <c r="AV59" s="101">
        <f>'SO-013 - 3. rok pěstebné ...'!J35</f>
        <v>0</v>
      </c>
      <c r="AW59" s="101">
        <f>'SO-013 - 3. rok pěstebné ...'!J36</f>
        <v>0</v>
      </c>
      <c r="AX59" s="101">
        <f>'SO-013 - 3. rok pěstebné ...'!J37</f>
        <v>0</v>
      </c>
      <c r="AY59" s="101">
        <f>'SO-013 - 3. rok pěstebné ...'!J38</f>
        <v>0</v>
      </c>
      <c r="AZ59" s="101">
        <f>'SO-013 - 3. rok pěstebné ...'!F35</f>
        <v>0</v>
      </c>
      <c r="BA59" s="101">
        <f>'SO-013 - 3. rok pěstebné ...'!F36</f>
        <v>0</v>
      </c>
      <c r="BB59" s="101">
        <f>'SO-013 - 3. rok pěstebné ...'!F37</f>
        <v>0</v>
      </c>
      <c r="BC59" s="101">
        <f>'SO-013 - 3. rok pěstebné ...'!F38</f>
        <v>0</v>
      </c>
      <c r="BD59" s="103">
        <f>'SO-013 - 3. rok pěstebné ...'!F39</f>
        <v>0</v>
      </c>
      <c r="BT59" s="104" t="s">
        <v>82</v>
      </c>
      <c r="BV59" s="104" t="s">
        <v>75</v>
      </c>
      <c r="BW59" s="104" t="s">
        <v>94</v>
      </c>
      <c r="BX59" s="104" t="s">
        <v>81</v>
      </c>
      <c r="CL59" s="104" t="s">
        <v>19</v>
      </c>
    </row>
    <row r="60" spans="1:91" s="4" customFormat="1" ht="16.5" customHeight="1">
      <c r="A60" s="97" t="s">
        <v>83</v>
      </c>
      <c r="B60" s="52"/>
      <c r="C60" s="98"/>
      <c r="D60" s="98"/>
      <c r="E60" s="327" t="s">
        <v>95</v>
      </c>
      <c r="F60" s="327"/>
      <c r="G60" s="327"/>
      <c r="H60" s="327"/>
      <c r="I60" s="327"/>
      <c r="J60" s="98"/>
      <c r="K60" s="327" t="s">
        <v>96</v>
      </c>
      <c r="L60" s="327"/>
      <c r="M60" s="327"/>
      <c r="N60" s="327"/>
      <c r="O60" s="327"/>
      <c r="P60" s="327"/>
      <c r="Q60" s="327"/>
      <c r="R60" s="327"/>
      <c r="S60" s="327"/>
      <c r="T60" s="327"/>
      <c r="U60" s="327"/>
      <c r="V60" s="327"/>
      <c r="W60" s="327"/>
      <c r="X60" s="327"/>
      <c r="Y60" s="327"/>
      <c r="Z60" s="327"/>
      <c r="AA60" s="327"/>
      <c r="AB60" s="327"/>
      <c r="AC60" s="327"/>
      <c r="AD60" s="327"/>
      <c r="AE60" s="327"/>
      <c r="AF60" s="327"/>
      <c r="AG60" s="346">
        <f>'VRN - Vedlejší rozpočtové...'!J32</f>
        <v>0</v>
      </c>
      <c r="AH60" s="347"/>
      <c r="AI60" s="347"/>
      <c r="AJ60" s="347"/>
      <c r="AK60" s="347"/>
      <c r="AL60" s="347"/>
      <c r="AM60" s="347"/>
      <c r="AN60" s="346">
        <f t="shared" si="0"/>
        <v>0</v>
      </c>
      <c r="AO60" s="347"/>
      <c r="AP60" s="347"/>
      <c r="AQ60" s="99" t="s">
        <v>84</v>
      </c>
      <c r="AR60" s="54"/>
      <c r="AS60" s="100">
        <v>0</v>
      </c>
      <c r="AT60" s="101">
        <f t="shared" si="1"/>
        <v>0</v>
      </c>
      <c r="AU60" s="102">
        <f>'VRN - Vedlejší rozpočtové...'!P85</f>
        <v>0</v>
      </c>
      <c r="AV60" s="101">
        <f>'VRN - Vedlejší rozpočtové...'!J35</f>
        <v>0</v>
      </c>
      <c r="AW60" s="101">
        <f>'VRN - Vedlejší rozpočtové...'!J36</f>
        <v>0</v>
      </c>
      <c r="AX60" s="101">
        <f>'VRN - Vedlejší rozpočtové...'!J37</f>
        <v>0</v>
      </c>
      <c r="AY60" s="101">
        <f>'VRN - Vedlejší rozpočtové...'!J38</f>
        <v>0</v>
      </c>
      <c r="AZ60" s="101">
        <f>'VRN - Vedlejší rozpočtové...'!F35</f>
        <v>0</v>
      </c>
      <c r="BA60" s="101">
        <f>'VRN - Vedlejší rozpočtové...'!F36</f>
        <v>0</v>
      </c>
      <c r="BB60" s="101">
        <f>'VRN - Vedlejší rozpočtové...'!F37</f>
        <v>0</v>
      </c>
      <c r="BC60" s="101">
        <f>'VRN - Vedlejší rozpočtové...'!F38</f>
        <v>0</v>
      </c>
      <c r="BD60" s="103">
        <f>'VRN - Vedlejší rozpočtové...'!F39</f>
        <v>0</v>
      </c>
      <c r="BT60" s="104" t="s">
        <v>82</v>
      </c>
      <c r="BV60" s="104" t="s">
        <v>75</v>
      </c>
      <c r="BW60" s="104" t="s">
        <v>97</v>
      </c>
      <c r="BX60" s="104" t="s">
        <v>81</v>
      </c>
      <c r="CL60" s="104" t="s">
        <v>19</v>
      </c>
    </row>
    <row r="61" spans="1:91" s="7" customFormat="1" ht="16.5" customHeight="1">
      <c r="B61" s="87"/>
      <c r="C61" s="88"/>
      <c r="D61" s="328" t="s">
        <v>98</v>
      </c>
      <c r="E61" s="328"/>
      <c r="F61" s="328"/>
      <c r="G61" s="328"/>
      <c r="H61" s="328"/>
      <c r="I61" s="89"/>
      <c r="J61" s="328" t="s">
        <v>99</v>
      </c>
      <c r="K61" s="328"/>
      <c r="L61" s="328"/>
      <c r="M61" s="328"/>
      <c r="N61" s="328"/>
      <c r="O61" s="328"/>
      <c r="P61" s="328"/>
      <c r="Q61" s="328"/>
      <c r="R61" s="328"/>
      <c r="S61" s="328"/>
      <c r="T61" s="328"/>
      <c r="U61" s="328"/>
      <c r="V61" s="328"/>
      <c r="W61" s="328"/>
      <c r="X61" s="328"/>
      <c r="Y61" s="328"/>
      <c r="Z61" s="328"/>
      <c r="AA61" s="328"/>
      <c r="AB61" s="328"/>
      <c r="AC61" s="328"/>
      <c r="AD61" s="328"/>
      <c r="AE61" s="328"/>
      <c r="AF61" s="328"/>
      <c r="AG61" s="345">
        <f>ROUND(SUM(AG62:AG66),2)</f>
        <v>11</v>
      </c>
      <c r="AH61" s="344"/>
      <c r="AI61" s="344"/>
      <c r="AJ61" s="344"/>
      <c r="AK61" s="344"/>
      <c r="AL61" s="344"/>
      <c r="AM61" s="344"/>
      <c r="AN61" s="343">
        <f t="shared" si="0"/>
        <v>13.31</v>
      </c>
      <c r="AO61" s="344"/>
      <c r="AP61" s="344"/>
      <c r="AQ61" s="90" t="s">
        <v>79</v>
      </c>
      <c r="AR61" s="91"/>
      <c r="AS61" s="92">
        <f>ROUND(SUM(AS62:AS66),2)</f>
        <v>0</v>
      </c>
      <c r="AT61" s="93">
        <f t="shared" si="1"/>
        <v>2.31</v>
      </c>
      <c r="AU61" s="94">
        <f>ROUND(SUM(AU62:AU66),5)</f>
        <v>0</v>
      </c>
      <c r="AV61" s="93">
        <f>ROUND(AZ61*L29,2)</f>
        <v>2.31</v>
      </c>
      <c r="AW61" s="93">
        <f>ROUND(BA61*L30,2)</f>
        <v>0</v>
      </c>
      <c r="AX61" s="93">
        <f>ROUND(BB61*L29,2)</f>
        <v>0</v>
      </c>
      <c r="AY61" s="93">
        <f>ROUND(BC61*L30,2)</f>
        <v>0</v>
      </c>
      <c r="AZ61" s="93">
        <f>ROUND(SUM(AZ62:AZ66),2)</f>
        <v>11</v>
      </c>
      <c r="BA61" s="93">
        <f>ROUND(SUM(BA62:BA66),2)</f>
        <v>0</v>
      </c>
      <c r="BB61" s="93">
        <f>ROUND(SUM(BB62:BB66),2)</f>
        <v>0</v>
      </c>
      <c r="BC61" s="93">
        <f>ROUND(SUM(BC62:BC66),2)</f>
        <v>0</v>
      </c>
      <c r="BD61" s="95">
        <f>ROUND(SUM(BD62:BD66),2)</f>
        <v>0</v>
      </c>
      <c r="BS61" s="96" t="s">
        <v>72</v>
      </c>
      <c r="BT61" s="96" t="s">
        <v>80</v>
      </c>
      <c r="BV61" s="96" t="s">
        <v>75</v>
      </c>
      <c r="BW61" s="96" t="s">
        <v>100</v>
      </c>
      <c r="BX61" s="96" t="s">
        <v>5</v>
      </c>
      <c r="CL61" s="96" t="s">
        <v>19</v>
      </c>
      <c r="CM61" s="96" t="s">
        <v>82</v>
      </c>
    </row>
    <row r="62" spans="1:91" s="4" customFormat="1" ht="16.5" customHeight="1">
      <c r="A62" s="97" t="s">
        <v>83</v>
      </c>
      <c r="B62" s="52"/>
      <c r="C62" s="98"/>
      <c r="D62" s="98"/>
      <c r="E62" s="327" t="s">
        <v>98</v>
      </c>
      <c r="F62" s="327"/>
      <c r="G62" s="327"/>
      <c r="H62" s="327"/>
      <c r="I62" s="327"/>
      <c r="J62" s="98"/>
      <c r="K62" s="327" t="s">
        <v>99</v>
      </c>
      <c r="L62" s="327"/>
      <c r="M62" s="327"/>
      <c r="N62" s="327"/>
      <c r="O62" s="327"/>
      <c r="P62" s="327"/>
      <c r="Q62" s="327"/>
      <c r="R62" s="327"/>
      <c r="S62" s="327"/>
      <c r="T62" s="327"/>
      <c r="U62" s="327"/>
      <c r="V62" s="327"/>
      <c r="W62" s="327"/>
      <c r="X62" s="327"/>
      <c r="Y62" s="327"/>
      <c r="Z62" s="327"/>
      <c r="AA62" s="327"/>
      <c r="AB62" s="327"/>
      <c r="AC62" s="327"/>
      <c r="AD62" s="327"/>
      <c r="AE62" s="327"/>
      <c r="AF62" s="327"/>
      <c r="AG62" s="346">
        <f>'SO-02 - IP14'!J30</f>
        <v>0</v>
      </c>
      <c r="AH62" s="347"/>
      <c r="AI62" s="347"/>
      <c r="AJ62" s="347"/>
      <c r="AK62" s="347"/>
      <c r="AL62" s="347"/>
      <c r="AM62" s="347"/>
      <c r="AN62" s="346">
        <f t="shared" si="0"/>
        <v>0</v>
      </c>
      <c r="AO62" s="347"/>
      <c r="AP62" s="347"/>
      <c r="AQ62" s="99" t="s">
        <v>84</v>
      </c>
      <c r="AR62" s="54"/>
      <c r="AS62" s="100">
        <v>0</v>
      </c>
      <c r="AT62" s="101">
        <f t="shared" si="1"/>
        <v>0</v>
      </c>
      <c r="AU62" s="102">
        <f>'SO-02 - IP14'!P79</f>
        <v>0</v>
      </c>
      <c r="AV62" s="101">
        <f>'SO-02 - IP14'!J33</f>
        <v>0</v>
      </c>
      <c r="AW62" s="101">
        <f>'SO-02 - IP14'!J34</f>
        <v>0</v>
      </c>
      <c r="AX62" s="101">
        <f>'SO-02 - IP14'!J35</f>
        <v>0</v>
      </c>
      <c r="AY62" s="101">
        <f>'SO-02 - IP14'!J36</f>
        <v>0</v>
      </c>
      <c r="AZ62" s="101">
        <f>'SO-02 - IP14'!F33</f>
        <v>0</v>
      </c>
      <c r="BA62" s="101">
        <f>'SO-02 - IP14'!F34</f>
        <v>0</v>
      </c>
      <c r="BB62" s="101">
        <f>'SO-02 - IP14'!F35</f>
        <v>0</v>
      </c>
      <c r="BC62" s="101">
        <f>'SO-02 - IP14'!F36</f>
        <v>0</v>
      </c>
      <c r="BD62" s="103">
        <f>'SO-02 - IP14'!F37</f>
        <v>0</v>
      </c>
      <c r="BT62" s="104" t="s">
        <v>82</v>
      </c>
      <c r="BU62" s="104" t="s">
        <v>85</v>
      </c>
      <c r="BV62" s="104" t="s">
        <v>75</v>
      </c>
      <c r="BW62" s="104" t="s">
        <v>100</v>
      </c>
      <c r="BX62" s="104" t="s">
        <v>5</v>
      </c>
      <c r="CL62" s="104" t="s">
        <v>19</v>
      </c>
      <c r="CM62" s="104" t="s">
        <v>82</v>
      </c>
    </row>
    <row r="63" spans="1:91" s="4" customFormat="1" ht="16.5" customHeight="1">
      <c r="A63" s="97" t="s">
        <v>83</v>
      </c>
      <c r="B63" s="52"/>
      <c r="C63" s="98"/>
      <c r="D63" s="98"/>
      <c r="E63" s="327" t="s">
        <v>101</v>
      </c>
      <c r="F63" s="327"/>
      <c r="G63" s="327"/>
      <c r="H63" s="327"/>
      <c r="I63" s="327"/>
      <c r="J63" s="98"/>
      <c r="K63" s="327" t="s">
        <v>102</v>
      </c>
      <c r="L63" s="327"/>
      <c r="M63" s="327"/>
      <c r="N63" s="327"/>
      <c r="O63" s="327"/>
      <c r="P63" s="327"/>
      <c r="Q63" s="327"/>
      <c r="R63" s="327"/>
      <c r="S63" s="327"/>
      <c r="T63" s="327"/>
      <c r="U63" s="327"/>
      <c r="V63" s="327"/>
      <c r="W63" s="327"/>
      <c r="X63" s="327"/>
      <c r="Y63" s="327"/>
      <c r="Z63" s="327"/>
      <c r="AA63" s="327"/>
      <c r="AB63" s="327"/>
      <c r="AC63" s="327"/>
      <c r="AD63" s="327"/>
      <c r="AE63" s="327"/>
      <c r="AF63" s="327"/>
      <c r="AG63" s="346">
        <f>'SO-021 - 1. rok pěstebné ...'!J32</f>
        <v>0</v>
      </c>
      <c r="AH63" s="347"/>
      <c r="AI63" s="347"/>
      <c r="AJ63" s="347"/>
      <c r="AK63" s="347"/>
      <c r="AL63" s="347"/>
      <c r="AM63" s="347"/>
      <c r="AN63" s="346">
        <f t="shared" si="0"/>
        <v>0</v>
      </c>
      <c r="AO63" s="347"/>
      <c r="AP63" s="347"/>
      <c r="AQ63" s="99" t="s">
        <v>84</v>
      </c>
      <c r="AR63" s="54"/>
      <c r="AS63" s="100">
        <v>0</v>
      </c>
      <c r="AT63" s="101">
        <f t="shared" si="1"/>
        <v>0</v>
      </c>
      <c r="AU63" s="102">
        <f>'SO-021 - 1. rok pěstebné ...'!P85</f>
        <v>0</v>
      </c>
      <c r="AV63" s="101">
        <f>'SO-021 - 1. rok pěstebné ...'!J35</f>
        <v>0</v>
      </c>
      <c r="AW63" s="101">
        <f>'SO-021 - 1. rok pěstebné ...'!J36</f>
        <v>0</v>
      </c>
      <c r="AX63" s="101">
        <f>'SO-021 - 1. rok pěstebné ...'!J37</f>
        <v>0</v>
      </c>
      <c r="AY63" s="101">
        <f>'SO-021 - 1. rok pěstebné ...'!J38</f>
        <v>0</v>
      </c>
      <c r="AZ63" s="101">
        <f>'SO-021 - 1. rok pěstebné ...'!F35</f>
        <v>0</v>
      </c>
      <c r="BA63" s="101">
        <f>'SO-021 - 1. rok pěstebné ...'!F36</f>
        <v>0</v>
      </c>
      <c r="BB63" s="101">
        <f>'SO-021 - 1. rok pěstebné ...'!F37</f>
        <v>0</v>
      </c>
      <c r="BC63" s="101">
        <f>'SO-021 - 1. rok pěstebné ...'!F38</f>
        <v>0</v>
      </c>
      <c r="BD63" s="103">
        <f>'SO-021 - 1. rok pěstebné ...'!F39</f>
        <v>0</v>
      </c>
      <c r="BT63" s="104" t="s">
        <v>82</v>
      </c>
      <c r="BV63" s="104" t="s">
        <v>75</v>
      </c>
      <c r="BW63" s="104" t="s">
        <v>103</v>
      </c>
      <c r="BX63" s="104" t="s">
        <v>100</v>
      </c>
      <c r="CL63" s="104" t="s">
        <v>19</v>
      </c>
    </row>
    <row r="64" spans="1:91" s="4" customFormat="1" ht="16.5" customHeight="1">
      <c r="A64" s="97" t="s">
        <v>83</v>
      </c>
      <c r="B64" s="52"/>
      <c r="C64" s="98"/>
      <c r="D64" s="98"/>
      <c r="E64" s="327" t="s">
        <v>104</v>
      </c>
      <c r="F64" s="327"/>
      <c r="G64" s="327"/>
      <c r="H64" s="327"/>
      <c r="I64" s="327"/>
      <c r="J64" s="98"/>
      <c r="K64" s="327" t="s">
        <v>105</v>
      </c>
      <c r="L64" s="327"/>
      <c r="M64" s="327"/>
      <c r="N64" s="327"/>
      <c r="O64" s="327"/>
      <c r="P64" s="327"/>
      <c r="Q64" s="327"/>
      <c r="R64" s="327"/>
      <c r="S64" s="327"/>
      <c r="T64" s="327"/>
      <c r="U64" s="327"/>
      <c r="V64" s="327"/>
      <c r="W64" s="327"/>
      <c r="X64" s="327"/>
      <c r="Y64" s="327"/>
      <c r="Z64" s="327"/>
      <c r="AA64" s="327"/>
      <c r="AB64" s="327"/>
      <c r="AC64" s="327"/>
      <c r="AD64" s="327"/>
      <c r="AE64" s="327"/>
      <c r="AF64" s="327"/>
      <c r="AG64" s="346">
        <f>'SO-022 - 2. rok pěstebné ...'!J32</f>
        <v>0</v>
      </c>
      <c r="AH64" s="347"/>
      <c r="AI64" s="347"/>
      <c r="AJ64" s="347"/>
      <c r="AK64" s="347"/>
      <c r="AL64" s="347"/>
      <c r="AM64" s="347"/>
      <c r="AN64" s="346">
        <f t="shared" si="0"/>
        <v>0</v>
      </c>
      <c r="AO64" s="347"/>
      <c r="AP64" s="347"/>
      <c r="AQ64" s="99" t="s">
        <v>84</v>
      </c>
      <c r="AR64" s="54"/>
      <c r="AS64" s="100">
        <v>0</v>
      </c>
      <c r="AT64" s="101">
        <f t="shared" si="1"/>
        <v>0</v>
      </c>
      <c r="AU64" s="102">
        <f>'SO-022 - 2. rok pěstebné ...'!P85</f>
        <v>0</v>
      </c>
      <c r="AV64" s="101">
        <f>'SO-022 - 2. rok pěstebné ...'!J35</f>
        <v>0</v>
      </c>
      <c r="AW64" s="101">
        <f>'SO-022 - 2. rok pěstebné ...'!J36</f>
        <v>0</v>
      </c>
      <c r="AX64" s="101">
        <f>'SO-022 - 2. rok pěstebné ...'!J37</f>
        <v>0</v>
      </c>
      <c r="AY64" s="101">
        <f>'SO-022 - 2. rok pěstebné ...'!J38</f>
        <v>0</v>
      </c>
      <c r="AZ64" s="101">
        <f>'SO-022 - 2. rok pěstebné ...'!F35</f>
        <v>0</v>
      </c>
      <c r="BA64" s="101">
        <f>'SO-022 - 2. rok pěstebné ...'!F36</f>
        <v>0</v>
      </c>
      <c r="BB64" s="101">
        <f>'SO-022 - 2. rok pěstebné ...'!F37</f>
        <v>0</v>
      </c>
      <c r="BC64" s="101">
        <f>'SO-022 - 2. rok pěstebné ...'!F38</f>
        <v>0</v>
      </c>
      <c r="BD64" s="103">
        <f>'SO-022 - 2. rok pěstebné ...'!F39</f>
        <v>0</v>
      </c>
      <c r="BT64" s="104" t="s">
        <v>82</v>
      </c>
      <c r="BV64" s="104" t="s">
        <v>75</v>
      </c>
      <c r="BW64" s="104" t="s">
        <v>106</v>
      </c>
      <c r="BX64" s="104" t="s">
        <v>100</v>
      </c>
      <c r="CL64" s="104" t="s">
        <v>19</v>
      </c>
    </row>
    <row r="65" spans="1:91" s="4" customFormat="1" ht="16.5" customHeight="1">
      <c r="A65" s="97" t="s">
        <v>83</v>
      </c>
      <c r="B65" s="52"/>
      <c r="C65" s="98"/>
      <c r="D65" s="98"/>
      <c r="E65" s="327" t="s">
        <v>107</v>
      </c>
      <c r="F65" s="327"/>
      <c r="G65" s="327"/>
      <c r="H65" s="327"/>
      <c r="I65" s="327"/>
      <c r="J65" s="98"/>
      <c r="K65" s="327" t="s">
        <v>93</v>
      </c>
      <c r="L65" s="327"/>
      <c r="M65" s="327"/>
      <c r="N65" s="327"/>
      <c r="O65" s="327"/>
      <c r="P65" s="327"/>
      <c r="Q65" s="327"/>
      <c r="R65" s="327"/>
      <c r="S65" s="327"/>
      <c r="T65" s="327"/>
      <c r="U65" s="327"/>
      <c r="V65" s="327"/>
      <c r="W65" s="327"/>
      <c r="X65" s="327"/>
      <c r="Y65" s="327"/>
      <c r="Z65" s="327"/>
      <c r="AA65" s="327"/>
      <c r="AB65" s="327"/>
      <c r="AC65" s="327"/>
      <c r="AD65" s="327"/>
      <c r="AE65" s="327"/>
      <c r="AF65" s="327"/>
      <c r="AG65" s="346">
        <f>'SO-023 - 3. rok pěstebné ...'!J32</f>
        <v>0</v>
      </c>
      <c r="AH65" s="347"/>
      <c r="AI65" s="347"/>
      <c r="AJ65" s="347"/>
      <c r="AK65" s="347"/>
      <c r="AL65" s="347"/>
      <c r="AM65" s="347"/>
      <c r="AN65" s="346">
        <f t="shared" si="0"/>
        <v>0</v>
      </c>
      <c r="AO65" s="347"/>
      <c r="AP65" s="347"/>
      <c r="AQ65" s="99" t="s">
        <v>84</v>
      </c>
      <c r="AR65" s="54"/>
      <c r="AS65" s="100">
        <v>0</v>
      </c>
      <c r="AT65" s="101">
        <f t="shared" si="1"/>
        <v>0</v>
      </c>
      <c r="AU65" s="102">
        <f>'SO-023 - 3. rok pěstebné ...'!P85</f>
        <v>0</v>
      </c>
      <c r="AV65" s="101">
        <f>'SO-023 - 3. rok pěstebné ...'!J35</f>
        <v>0</v>
      </c>
      <c r="AW65" s="101">
        <f>'SO-023 - 3. rok pěstebné ...'!J36</f>
        <v>0</v>
      </c>
      <c r="AX65" s="101">
        <f>'SO-023 - 3. rok pěstebné ...'!J37</f>
        <v>0</v>
      </c>
      <c r="AY65" s="101">
        <f>'SO-023 - 3. rok pěstebné ...'!J38</f>
        <v>0</v>
      </c>
      <c r="AZ65" s="101">
        <f>'SO-023 - 3. rok pěstebné ...'!F35</f>
        <v>0</v>
      </c>
      <c r="BA65" s="101">
        <f>'SO-023 - 3. rok pěstebné ...'!F36</f>
        <v>0</v>
      </c>
      <c r="BB65" s="101">
        <f>'SO-023 - 3. rok pěstebné ...'!F37</f>
        <v>0</v>
      </c>
      <c r="BC65" s="101">
        <f>'SO-023 - 3. rok pěstebné ...'!F38</f>
        <v>0</v>
      </c>
      <c r="BD65" s="103">
        <f>'SO-023 - 3. rok pěstebné ...'!F39</f>
        <v>0</v>
      </c>
      <c r="BT65" s="104" t="s">
        <v>82</v>
      </c>
      <c r="BV65" s="104" t="s">
        <v>75</v>
      </c>
      <c r="BW65" s="104" t="s">
        <v>108</v>
      </c>
      <c r="BX65" s="104" t="s">
        <v>100</v>
      </c>
      <c r="CL65" s="104" t="s">
        <v>19</v>
      </c>
    </row>
    <row r="66" spans="1:91" s="4" customFormat="1" ht="16.5" customHeight="1">
      <c r="A66" s="97" t="s">
        <v>83</v>
      </c>
      <c r="B66" s="52"/>
      <c r="C66" s="98"/>
      <c r="D66" s="98"/>
      <c r="E66" s="327" t="s">
        <v>95</v>
      </c>
      <c r="F66" s="327"/>
      <c r="G66" s="327"/>
      <c r="H66" s="327"/>
      <c r="I66" s="327"/>
      <c r="J66" s="98"/>
      <c r="K66" s="327" t="s">
        <v>109</v>
      </c>
      <c r="L66" s="327"/>
      <c r="M66" s="327"/>
      <c r="N66" s="327"/>
      <c r="O66" s="327"/>
      <c r="P66" s="327"/>
      <c r="Q66" s="327"/>
      <c r="R66" s="327"/>
      <c r="S66" s="327"/>
      <c r="T66" s="327"/>
      <c r="U66" s="327"/>
      <c r="V66" s="327"/>
      <c r="W66" s="327"/>
      <c r="X66" s="327"/>
      <c r="Y66" s="327"/>
      <c r="Z66" s="327"/>
      <c r="AA66" s="327"/>
      <c r="AB66" s="327"/>
      <c r="AC66" s="327"/>
      <c r="AD66" s="327"/>
      <c r="AE66" s="327"/>
      <c r="AF66" s="327"/>
      <c r="AG66" s="346">
        <f>'VRN - Vedlejší rozpočtové..._01'!J32</f>
        <v>11</v>
      </c>
      <c r="AH66" s="347"/>
      <c r="AI66" s="347"/>
      <c r="AJ66" s="347"/>
      <c r="AK66" s="347"/>
      <c r="AL66" s="347"/>
      <c r="AM66" s="347"/>
      <c r="AN66" s="346">
        <f t="shared" si="0"/>
        <v>13.31</v>
      </c>
      <c r="AO66" s="347"/>
      <c r="AP66" s="347"/>
      <c r="AQ66" s="99" t="s">
        <v>84</v>
      </c>
      <c r="AR66" s="54"/>
      <c r="AS66" s="100">
        <v>0</v>
      </c>
      <c r="AT66" s="101">
        <f t="shared" si="1"/>
        <v>2.31</v>
      </c>
      <c r="AU66" s="102">
        <f>'VRN - Vedlejší rozpočtové..._01'!P85</f>
        <v>0</v>
      </c>
      <c r="AV66" s="101">
        <f>'VRN - Vedlejší rozpočtové..._01'!J35</f>
        <v>2.31</v>
      </c>
      <c r="AW66" s="101">
        <f>'VRN - Vedlejší rozpočtové..._01'!J36</f>
        <v>0</v>
      </c>
      <c r="AX66" s="101">
        <f>'VRN - Vedlejší rozpočtové..._01'!J37</f>
        <v>0</v>
      </c>
      <c r="AY66" s="101">
        <f>'VRN - Vedlejší rozpočtové..._01'!J38</f>
        <v>0</v>
      </c>
      <c r="AZ66" s="101">
        <f>'VRN - Vedlejší rozpočtové..._01'!F35</f>
        <v>11</v>
      </c>
      <c r="BA66" s="101">
        <f>'VRN - Vedlejší rozpočtové..._01'!F36</f>
        <v>0</v>
      </c>
      <c r="BB66" s="101">
        <f>'VRN - Vedlejší rozpočtové..._01'!F37</f>
        <v>0</v>
      </c>
      <c r="BC66" s="101">
        <f>'VRN - Vedlejší rozpočtové..._01'!F38</f>
        <v>0</v>
      </c>
      <c r="BD66" s="103">
        <f>'VRN - Vedlejší rozpočtové..._01'!F39</f>
        <v>0</v>
      </c>
      <c r="BT66" s="104" t="s">
        <v>82</v>
      </c>
      <c r="BV66" s="104" t="s">
        <v>75</v>
      </c>
      <c r="BW66" s="104" t="s">
        <v>110</v>
      </c>
      <c r="BX66" s="104" t="s">
        <v>100</v>
      </c>
      <c r="CL66" s="104" t="s">
        <v>19</v>
      </c>
    </row>
    <row r="67" spans="1:91" s="7" customFormat="1" ht="16.5" customHeight="1">
      <c r="B67" s="87"/>
      <c r="C67" s="88"/>
      <c r="D67" s="328" t="s">
        <v>111</v>
      </c>
      <c r="E67" s="328"/>
      <c r="F67" s="328"/>
      <c r="G67" s="328"/>
      <c r="H67" s="328"/>
      <c r="I67" s="89"/>
      <c r="J67" s="328" t="s">
        <v>112</v>
      </c>
      <c r="K67" s="328"/>
      <c r="L67" s="328"/>
      <c r="M67" s="328"/>
      <c r="N67" s="328"/>
      <c r="O67" s="328"/>
      <c r="P67" s="328"/>
      <c r="Q67" s="328"/>
      <c r="R67" s="328"/>
      <c r="S67" s="328"/>
      <c r="T67" s="328"/>
      <c r="U67" s="328"/>
      <c r="V67" s="328"/>
      <c r="W67" s="328"/>
      <c r="X67" s="328"/>
      <c r="Y67" s="328"/>
      <c r="Z67" s="328"/>
      <c r="AA67" s="328"/>
      <c r="AB67" s="328"/>
      <c r="AC67" s="328"/>
      <c r="AD67" s="328"/>
      <c r="AE67" s="328"/>
      <c r="AF67" s="328"/>
      <c r="AG67" s="345">
        <f>ROUND(SUM(AG68:AG72),2)</f>
        <v>0</v>
      </c>
      <c r="AH67" s="344"/>
      <c r="AI67" s="344"/>
      <c r="AJ67" s="344"/>
      <c r="AK67" s="344"/>
      <c r="AL67" s="344"/>
      <c r="AM67" s="344"/>
      <c r="AN67" s="343">
        <f t="shared" si="0"/>
        <v>0</v>
      </c>
      <c r="AO67" s="344"/>
      <c r="AP67" s="344"/>
      <c r="AQ67" s="90" t="s">
        <v>79</v>
      </c>
      <c r="AR67" s="91"/>
      <c r="AS67" s="92">
        <f>ROUND(SUM(AS68:AS72),2)</f>
        <v>0</v>
      </c>
      <c r="AT67" s="93">
        <f t="shared" si="1"/>
        <v>0</v>
      </c>
      <c r="AU67" s="94">
        <f>ROUND(SUM(AU68:AU72),5)</f>
        <v>0</v>
      </c>
      <c r="AV67" s="93">
        <f>ROUND(AZ67*L29,2)</f>
        <v>0</v>
      </c>
      <c r="AW67" s="93">
        <f>ROUND(BA67*L30,2)</f>
        <v>0</v>
      </c>
      <c r="AX67" s="93">
        <f>ROUND(BB67*L29,2)</f>
        <v>0</v>
      </c>
      <c r="AY67" s="93">
        <f>ROUND(BC67*L30,2)</f>
        <v>0</v>
      </c>
      <c r="AZ67" s="93">
        <f>ROUND(SUM(AZ68:AZ72),2)</f>
        <v>0</v>
      </c>
      <c r="BA67" s="93">
        <f>ROUND(SUM(BA68:BA72),2)</f>
        <v>0</v>
      </c>
      <c r="BB67" s="93">
        <f>ROUND(SUM(BB68:BB72),2)</f>
        <v>0</v>
      </c>
      <c r="BC67" s="93">
        <f>ROUND(SUM(BC68:BC72),2)</f>
        <v>0</v>
      </c>
      <c r="BD67" s="95">
        <f>ROUND(SUM(BD68:BD72),2)</f>
        <v>0</v>
      </c>
      <c r="BS67" s="96" t="s">
        <v>72</v>
      </c>
      <c r="BT67" s="96" t="s">
        <v>80</v>
      </c>
      <c r="BV67" s="96" t="s">
        <v>75</v>
      </c>
      <c r="BW67" s="96" t="s">
        <v>113</v>
      </c>
      <c r="BX67" s="96" t="s">
        <v>5</v>
      </c>
      <c r="CL67" s="96" t="s">
        <v>19</v>
      </c>
      <c r="CM67" s="96" t="s">
        <v>82</v>
      </c>
    </row>
    <row r="68" spans="1:91" s="4" customFormat="1" ht="16.5" customHeight="1">
      <c r="A68" s="97" t="s">
        <v>83</v>
      </c>
      <c r="B68" s="52"/>
      <c r="C68" s="98"/>
      <c r="D68" s="98"/>
      <c r="E68" s="327" t="s">
        <v>111</v>
      </c>
      <c r="F68" s="327"/>
      <c r="G68" s="327"/>
      <c r="H68" s="327"/>
      <c r="I68" s="327"/>
      <c r="J68" s="98"/>
      <c r="K68" s="327" t="s">
        <v>112</v>
      </c>
      <c r="L68" s="327"/>
      <c r="M68" s="327"/>
      <c r="N68" s="327"/>
      <c r="O68" s="327"/>
      <c r="P68" s="327"/>
      <c r="Q68" s="327"/>
      <c r="R68" s="327"/>
      <c r="S68" s="327"/>
      <c r="T68" s="327"/>
      <c r="U68" s="327"/>
      <c r="V68" s="327"/>
      <c r="W68" s="327"/>
      <c r="X68" s="327"/>
      <c r="Y68" s="327"/>
      <c r="Z68" s="327"/>
      <c r="AA68" s="327"/>
      <c r="AB68" s="327"/>
      <c r="AC68" s="327"/>
      <c r="AD68" s="327"/>
      <c r="AE68" s="327"/>
      <c r="AF68" s="327"/>
      <c r="AG68" s="346">
        <f>'SO-03 - IP18'!J30</f>
        <v>0</v>
      </c>
      <c r="AH68" s="347"/>
      <c r="AI68" s="347"/>
      <c r="AJ68" s="347"/>
      <c r="AK68" s="347"/>
      <c r="AL68" s="347"/>
      <c r="AM68" s="347"/>
      <c r="AN68" s="346">
        <f t="shared" si="0"/>
        <v>0</v>
      </c>
      <c r="AO68" s="347"/>
      <c r="AP68" s="347"/>
      <c r="AQ68" s="99" t="s">
        <v>84</v>
      </c>
      <c r="AR68" s="54"/>
      <c r="AS68" s="100">
        <v>0</v>
      </c>
      <c r="AT68" s="101">
        <f t="shared" si="1"/>
        <v>0</v>
      </c>
      <c r="AU68" s="102">
        <f>'SO-03 - IP18'!P79</f>
        <v>0</v>
      </c>
      <c r="AV68" s="101">
        <f>'SO-03 - IP18'!J33</f>
        <v>0</v>
      </c>
      <c r="AW68" s="101">
        <f>'SO-03 - IP18'!J34</f>
        <v>0</v>
      </c>
      <c r="AX68" s="101">
        <f>'SO-03 - IP18'!J35</f>
        <v>0</v>
      </c>
      <c r="AY68" s="101">
        <f>'SO-03 - IP18'!J36</f>
        <v>0</v>
      </c>
      <c r="AZ68" s="101">
        <f>'SO-03 - IP18'!F33</f>
        <v>0</v>
      </c>
      <c r="BA68" s="101">
        <f>'SO-03 - IP18'!F34</f>
        <v>0</v>
      </c>
      <c r="BB68" s="101">
        <f>'SO-03 - IP18'!F35</f>
        <v>0</v>
      </c>
      <c r="BC68" s="101">
        <f>'SO-03 - IP18'!F36</f>
        <v>0</v>
      </c>
      <c r="BD68" s="103">
        <f>'SO-03 - IP18'!F37</f>
        <v>0</v>
      </c>
      <c r="BT68" s="104" t="s">
        <v>82</v>
      </c>
      <c r="BU68" s="104" t="s">
        <v>85</v>
      </c>
      <c r="BV68" s="104" t="s">
        <v>75</v>
      </c>
      <c r="BW68" s="104" t="s">
        <v>113</v>
      </c>
      <c r="BX68" s="104" t="s">
        <v>5</v>
      </c>
      <c r="CL68" s="104" t="s">
        <v>19</v>
      </c>
      <c r="CM68" s="104" t="s">
        <v>82</v>
      </c>
    </row>
    <row r="69" spans="1:91" s="4" customFormat="1" ht="16.5" customHeight="1">
      <c r="A69" s="97" t="s">
        <v>83</v>
      </c>
      <c r="B69" s="52"/>
      <c r="C69" s="98"/>
      <c r="D69" s="98"/>
      <c r="E69" s="327" t="s">
        <v>114</v>
      </c>
      <c r="F69" s="327"/>
      <c r="G69" s="327"/>
      <c r="H69" s="327"/>
      <c r="I69" s="327"/>
      <c r="J69" s="98"/>
      <c r="K69" s="327" t="s">
        <v>87</v>
      </c>
      <c r="L69" s="327"/>
      <c r="M69" s="327"/>
      <c r="N69" s="327"/>
      <c r="O69" s="327"/>
      <c r="P69" s="327"/>
      <c r="Q69" s="327"/>
      <c r="R69" s="327"/>
      <c r="S69" s="327"/>
      <c r="T69" s="327"/>
      <c r="U69" s="327"/>
      <c r="V69" s="327"/>
      <c r="W69" s="327"/>
      <c r="X69" s="327"/>
      <c r="Y69" s="327"/>
      <c r="Z69" s="327"/>
      <c r="AA69" s="327"/>
      <c r="AB69" s="327"/>
      <c r="AC69" s="327"/>
      <c r="AD69" s="327"/>
      <c r="AE69" s="327"/>
      <c r="AF69" s="327"/>
      <c r="AG69" s="346">
        <f>'SO-031 - 1. rok pěstební ...'!J32</f>
        <v>0</v>
      </c>
      <c r="AH69" s="347"/>
      <c r="AI69" s="347"/>
      <c r="AJ69" s="347"/>
      <c r="AK69" s="347"/>
      <c r="AL69" s="347"/>
      <c r="AM69" s="347"/>
      <c r="AN69" s="346">
        <f t="shared" si="0"/>
        <v>0</v>
      </c>
      <c r="AO69" s="347"/>
      <c r="AP69" s="347"/>
      <c r="AQ69" s="99" t="s">
        <v>84</v>
      </c>
      <c r="AR69" s="54"/>
      <c r="AS69" s="100">
        <v>0</v>
      </c>
      <c r="AT69" s="101">
        <f t="shared" si="1"/>
        <v>0</v>
      </c>
      <c r="AU69" s="102">
        <f>'SO-031 - 1. rok pěstební ...'!P85</f>
        <v>0</v>
      </c>
      <c r="AV69" s="101">
        <f>'SO-031 - 1. rok pěstební ...'!J35</f>
        <v>0</v>
      </c>
      <c r="AW69" s="101">
        <f>'SO-031 - 1. rok pěstební ...'!J36</f>
        <v>0</v>
      </c>
      <c r="AX69" s="101">
        <f>'SO-031 - 1. rok pěstební ...'!J37</f>
        <v>0</v>
      </c>
      <c r="AY69" s="101">
        <f>'SO-031 - 1. rok pěstební ...'!J38</f>
        <v>0</v>
      </c>
      <c r="AZ69" s="101">
        <f>'SO-031 - 1. rok pěstební ...'!F35</f>
        <v>0</v>
      </c>
      <c r="BA69" s="101">
        <f>'SO-031 - 1. rok pěstební ...'!F36</f>
        <v>0</v>
      </c>
      <c r="BB69" s="101">
        <f>'SO-031 - 1. rok pěstební ...'!F37</f>
        <v>0</v>
      </c>
      <c r="BC69" s="101">
        <f>'SO-031 - 1. rok pěstební ...'!F38</f>
        <v>0</v>
      </c>
      <c r="BD69" s="103">
        <f>'SO-031 - 1. rok pěstební ...'!F39</f>
        <v>0</v>
      </c>
      <c r="BT69" s="104" t="s">
        <v>82</v>
      </c>
      <c r="BV69" s="104" t="s">
        <v>75</v>
      </c>
      <c r="BW69" s="104" t="s">
        <v>115</v>
      </c>
      <c r="BX69" s="104" t="s">
        <v>113</v>
      </c>
      <c r="CL69" s="104" t="s">
        <v>19</v>
      </c>
    </row>
    <row r="70" spans="1:91" s="4" customFormat="1" ht="16.5" customHeight="1">
      <c r="A70" s="97" t="s">
        <v>83</v>
      </c>
      <c r="B70" s="52"/>
      <c r="C70" s="98"/>
      <c r="D70" s="98"/>
      <c r="E70" s="327" t="s">
        <v>116</v>
      </c>
      <c r="F70" s="327"/>
      <c r="G70" s="327"/>
      <c r="H70" s="327"/>
      <c r="I70" s="327"/>
      <c r="J70" s="98"/>
      <c r="K70" s="327" t="s">
        <v>90</v>
      </c>
      <c r="L70" s="327"/>
      <c r="M70" s="327"/>
      <c r="N70" s="327"/>
      <c r="O70" s="327"/>
      <c r="P70" s="327"/>
      <c r="Q70" s="327"/>
      <c r="R70" s="327"/>
      <c r="S70" s="327"/>
      <c r="T70" s="327"/>
      <c r="U70" s="327"/>
      <c r="V70" s="327"/>
      <c r="W70" s="327"/>
      <c r="X70" s="327"/>
      <c r="Y70" s="327"/>
      <c r="Z70" s="327"/>
      <c r="AA70" s="327"/>
      <c r="AB70" s="327"/>
      <c r="AC70" s="327"/>
      <c r="AD70" s="327"/>
      <c r="AE70" s="327"/>
      <c r="AF70" s="327"/>
      <c r="AG70" s="346">
        <f>'SO-032 - 2. rok pěstební ...'!J32</f>
        <v>0</v>
      </c>
      <c r="AH70" s="347"/>
      <c r="AI70" s="347"/>
      <c r="AJ70" s="347"/>
      <c r="AK70" s="347"/>
      <c r="AL70" s="347"/>
      <c r="AM70" s="347"/>
      <c r="AN70" s="346">
        <f t="shared" si="0"/>
        <v>0</v>
      </c>
      <c r="AO70" s="347"/>
      <c r="AP70" s="347"/>
      <c r="AQ70" s="99" t="s">
        <v>84</v>
      </c>
      <c r="AR70" s="54"/>
      <c r="AS70" s="100">
        <v>0</v>
      </c>
      <c r="AT70" s="101">
        <f t="shared" si="1"/>
        <v>0</v>
      </c>
      <c r="AU70" s="102">
        <f>'SO-032 - 2. rok pěstební ...'!P85</f>
        <v>0</v>
      </c>
      <c r="AV70" s="101">
        <f>'SO-032 - 2. rok pěstební ...'!J35</f>
        <v>0</v>
      </c>
      <c r="AW70" s="101">
        <f>'SO-032 - 2. rok pěstební ...'!J36</f>
        <v>0</v>
      </c>
      <c r="AX70" s="101">
        <f>'SO-032 - 2. rok pěstební ...'!J37</f>
        <v>0</v>
      </c>
      <c r="AY70" s="101">
        <f>'SO-032 - 2. rok pěstební ...'!J38</f>
        <v>0</v>
      </c>
      <c r="AZ70" s="101">
        <f>'SO-032 - 2. rok pěstební ...'!F35</f>
        <v>0</v>
      </c>
      <c r="BA70" s="101">
        <f>'SO-032 - 2. rok pěstební ...'!F36</f>
        <v>0</v>
      </c>
      <c r="BB70" s="101">
        <f>'SO-032 - 2. rok pěstební ...'!F37</f>
        <v>0</v>
      </c>
      <c r="BC70" s="101">
        <f>'SO-032 - 2. rok pěstební ...'!F38</f>
        <v>0</v>
      </c>
      <c r="BD70" s="103">
        <f>'SO-032 - 2. rok pěstební ...'!F39</f>
        <v>0</v>
      </c>
      <c r="BT70" s="104" t="s">
        <v>82</v>
      </c>
      <c r="BV70" s="104" t="s">
        <v>75</v>
      </c>
      <c r="BW70" s="104" t="s">
        <v>117</v>
      </c>
      <c r="BX70" s="104" t="s">
        <v>113</v>
      </c>
      <c r="CL70" s="104" t="s">
        <v>19</v>
      </c>
    </row>
    <row r="71" spans="1:91" s="4" customFormat="1" ht="16.5" customHeight="1">
      <c r="A71" s="97" t="s">
        <v>83</v>
      </c>
      <c r="B71" s="52"/>
      <c r="C71" s="98"/>
      <c r="D71" s="98"/>
      <c r="E71" s="327" t="s">
        <v>118</v>
      </c>
      <c r="F71" s="327"/>
      <c r="G71" s="327"/>
      <c r="H71" s="327"/>
      <c r="I71" s="327"/>
      <c r="J71" s="98"/>
      <c r="K71" s="327" t="s">
        <v>119</v>
      </c>
      <c r="L71" s="327"/>
      <c r="M71" s="327"/>
      <c r="N71" s="327"/>
      <c r="O71" s="327"/>
      <c r="P71" s="327"/>
      <c r="Q71" s="327"/>
      <c r="R71" s="327"/>
      <c r="S71" s="327"/>
      <c r="T71" s="327"/>
      <c r="U71" s="327"/>
      <c r="V71" s="327"/>
      <c r="W71" s="327"/>
      <c r="X71" s="327"/>
      <c r="Y71" s="327"/>
      <c r="Z71" s="327"/>
      <c r="AA71" s="327"/>
      <c r="AB71" s="327"/>
      <c r="AC71" s="327"/>
      <c r="AD71" s="327"/>
      <c r="AE71" s="327"/>
      <c r="AF71" s="327"/>
      <c r="AG71" s="346">
        <f>'SO-033 - 3. rok pěstební ...'!J32</f>
        <v>0</v>
      </c>
      <c r="AH71" s="347"/>
      <c r="AI71" s="347"/>
      <c r="AJ71" s="347"/>
      <c r="AK71" s="347"/>
      <c r="AL71" s="347"/>
      <c r="AM71" s="347"/>
      <c r="AN71" s="346">
        <f t="shared" si="0"/>
        <v>0</v>
      </c>
      <c r="AO71" s="347"/>
      <c r="AP71" s="347"/>
      <c r="AQ71" s="99" t="s">
        <v>84</v>
      </c>
      <c r="AR71" s="54"/>
      <c r="AS71" s="100">
        <v>0</v>
      </c>
      <c r="AT71" s="101">
        <f t="shared" si="1"/>
        <v>0</v>
      </c>
      <c r="AU71" s="102">
        <f>'SO-033 - 3. rok pěstební ...'!P85</f>
        <v>0</v>
      </c>
      <c r="AV71" s="101">
        <f>'SO-033 - 3. rok pěstební ...'!J35</f>
        <v>0</v>
      </c>
      <c r="AW71" s="101">
        <f>'SO-033 - 3. rok pěstební ...'!J36</f>
        <v>0</v>
      </c>
      <c r="AX71" s="101">
        <f>'SO-033 - 3. rok pěstební ...'!J37</f>
        <v>0</v>
      </c>
      <c r="AY71" s="101">
        <f>'SO-033 - 3. rok pěstební ...'!J38</f>
        <v>0</v>
      </c>
      <c r="AZ71" s="101">
        <f>'SO-033 - 3. rok pěstební ...'!F35</f>
        <v>0</v>
      </c>
      <c r="BA71" s="101">
        <f>'SO-033 - 3. rok pěstební ...'!F36</f>
        <v>0</v>
      </c>
      <c r="BB71" s="101">
        <f>'SO-033 - 3. rok pěstební ...'!F37</f>
        <v>0</v>
      </c>
      <c r="BC71" s="101">
        <f>'SO-033 - 3. rok pěstební ...'!F38</f>
        <v>0</v>
      </c>
      <c r="BD71" s="103">
        <f>'SO-033 - 3. rok pěstební ...'!F39</f>
        <v>0</v>
      </c>
      <c r="BT71" s="104" t="s">
        <v>82</v>
      </c>
      <c r="BV71" s="104" t="s">
        <v>75</v>
      </c>
      <c r="BW71" s="104" t="s">
        <v>120</v>
      </c>
      <c r="BX71" s="104" t="s">
        <v>113</v>
      </c>
      <c r="CL71" s="104" t="s">
        <v>19</v>
      </c>
    </row>
    <row r="72" spans="1:91" s="4" customFormat="1" ht="16.5" customHeight="1">
      <c r="A72" s="97" t="s">
        <v>83</v>
      </c>
      <c r="B72" s="52"/>
      <c r="C72" s="98"/>
      <c r="D72" s="98"/>
      <c r="E72" s="327" t="s">
        <v>95</v>
      </c>
      <c r="F72" s="327"/>
      <c r="G72" s="327"/>
      <c r="H72" s="327"/>
      <c r="I72" s="327"/>
      <c r="J72" s="98"/>
      <c r="K72" s="327" t="s">
        <v>121</v>
      </c>
      <c r="L72" s="327"/>
      <c r="M72" s="327"/>
      <c r="N72" s="327"/>
      <c r="O72" s="327"/>
      <c r="P72" s="327"/>
      <c r="Q72" s="327"/>
      <c r="R72" s="327"/>
      <c r="S72" s="327"/>
      <c r="T72" s="327"/>
      <c r="U72" s="327"/>
      <c r="V72" s="327"/>
      <c r="W72" s="327"/>
      <c r="X72" s="327"/>
      <c r="Y72" s="327"/>
      <c r="Z72" s="327"/>
      <c r="AA72" s="327"/>
      <c r="AB72" s="327"/>
      <c r="AC72" s="327"/>
      <c r="AD72" s="327"/>
      <c r="AE72" s="327"/>
      <c r="AF72" s="327"/>
      <c r="AG72" s="346">
        <f>'VRN - Vedlejší rozpočtové..._02'!J32</f>
        <v>0</v>
      </c>
      <c r="AH72" s="347"/>
      <c r="AI72" s="347"/>
      <c r="AJ72" s="347"/>
      <c r="AK72" s="347"/>
      <c r="AL72" s="347"/>
      <c r="AM72" s="347"/>
      <c r="AN72" s="346">
        <f t="shared" si="0"/>
        <v>0</v>
      </c>
      <c r="AO72" s="347"/>
      <c r="AP72" s="347"/>
      <c r="AQ72" s="99" t="s">
        <v>84</v>
      </c>
      <c r="AR72" s="54"/>
      <c r="AS72" s="100">
        <v>0</v>
      </c>
      <c r="AT72" s="101">
        <f t="shared" si="1"/>
        <v>0</v>
      </c>
      <c r="AU72" s="102">
        <f>'VRN - Vedlejší rozpočtové..._02'!P85</f>
        <v>0</v>
      </c>
      <c r="AV72" s="101">
        <f>'VRN - Vedlejší rozpočtové..._02'!J35</f>
        <v>0</v>
      </c>
      <c r="AW72" s="101">
        <f>'VRN - Vedlejší rozpočtové..._02'!J36</f>
        <v>0</v>
      </c>
      <c r="AX72" s="101">
        <f>'VRN - Vedlejší rozpočtové..._02'!J37</f>
        <v>0</v>
      </c>
      <c r="AY72" s="101">
        <f>'VRN - Vedlejší rozpočtové..._02'!J38</f>
        <v>0</v>
      </c>
      <c r="AZ72" s="101">
        <f>'VRN - Vedlejší rozpočtové..._02'!F35</f>
        <v>0</v>
      </c>
      <c r="BA72" s="101">
        <f>'VRN - Vedlejší rozpočtové..._02'!F36</f>
        <v>0</v>
      </c>
      <c r="BB72" s="101">
        <f>'VRN - Vedlejší rozpočtové..._02'!F37</f>
        <v>0</v>
      </c>
      <c r="BC72" s="101">
        <f>'VRN - Vedlejší rozpočtové..._02'!F38</f>
        <v>0</v>
      </c>
      <c r="BD72" s="103">
        <f>'VRN - Vedlejší rozpočtové..._02'!F39</f>
        <v>0</v>
      </c>
      <c r="BT72" s="104" t="s">
        <v>82</v>
      </c>
      <c r="BV72" s="104" t="s">
        <v>75</v>
      </c>
      <c r="BW72" s="104" t="s">
        <v>122</v>
      </c>
      <c r="BX72" s="104" t="s">
        <v>113</v>
      </c>
      <c r="CL72" s="104" t="s">
        <v>19</v>
      </c>
    </row>
    <row r="73" spans="1:91" s="7" customFormat="1" ht="16.5" customHeight="1">
      <c r="B73" s="87"/>
      <c r="C73" s="88"/>
      <c r="D73" s="328" t="s">
        <v>123</v>
      </c>
      <c r="E73" s="328"/>
      <c r="F73" s="328"/>
      <c r="G73" s="328"/>
      <c r="H73" s="328"/>
      <c r="I73" s="89"/>
      <c r="J73" s="328" t="s">
        <v>124</v>
      </c>
      <c r="K73" s="328"/>
      <c r="L73" s="328"/>
      <c r="M73" s="328"/>
      <c r="N73" s="328"/>
      <c r="O73" s="328"/>
      <c r="P73" s="328"/>
      <c r="Q73" s="328"/>
      <c r="R73" s="328"/>
      <c r="S73" s="328"/>
      <c r="T73" s="328"/>
      <c r="U73" s="328"/>
      <c r="V73" s="328"/>
      <c r="W73" s="328"/>
      <c r="X73" s="328"/>
      <c r="Y73" s="328"/>
      <c r="Z73" s="328"/>
      <c r="AA73" s="328"/>
      <c r="AB73" s="328"/>
      <c r="AC73" s="328"/>
      <c r="AD73" s="328"/>
      <c r="AE73" s="328"/>
      <c r="AF73" s="328"/>
      <c r="AG73" s="345">
        <f>ROUND(SUM(AG74:AG78),2)</f>
        <v>0</v>
      </c>
      <c r="AH73" s="344"/>
      <c r="AI73" s="344"/>
      <c r="AJ73" s="344"/>
      <c r="AK73" s="344"/>
      <c r="AL73" s="344"/>
      <c r="AM73" s="344"/>
      <c r="AN73" s="343">
        <f t="shared" si="0"/>
        <v>0</v>
      </c>
      <c r="AO73" s="344"/>
      <c r="AP73" s="344"/>
      <c r="AQ73" s="90" t="s">
        <v>79</v>
      </c>
      <c r="AR73" s="91"/>
      <c r="AS73" s="92">
        <f>ROUND(SUM(AS74:AS78),2)</f>
        <v>0</v>
      </c>
      <c r="AT73" s="93">
        <f t="shared" si="1"/>
        <v>0</v>
      </c>
      <c r="AU73" s="94">
        <f>ROUND(SUM(AU74:AU78),5)</f>
        <v>0</v>
      </c>
      <c r="AV73" s="93">
        <f>ROUND(AZ73*L29,2)</f>
        <v>0</v>
      </c>
      <c r="AW73" s="93">
        <f>ROUND(BA73*L30,2)</f>
        <v>0</v>
      </c>
      <c r="AX73" s="93">
        <f>ROUND(BB73*L29,2)</f>
        <v>0</v>
      </c>
      <c r="AY73" s="93">
        <f>ROUND(BC73*L30,2)</f>
        <v>0</v>
      </c>
      <c r="AZ73" s="93">
        <f>ROUND(SUM(AZ74:AZ78),2)</f>
        <v>0</v>
      </c>
      <c r="BA73" s="93">
        <f>ROUND(SUM(BA74:BA78),2)</f>
        <v>0</v>
      </c>
      <c r="BB73" s="93">
        <f>ROUND(SUM(BB74:BB78),2)</f>
        <v>0</v>
      </c>
      <c r="BC73" s="93">
        <f>ROUND(SUM(BC74:BC78),2)</f>
        <v>0</v>
      </c>
      <c r="BD73" s="95">
        <f>ROUND(SUM(BD74:BD78),2)</f>
        <v>0</v>
      </c>
      <c r="BS73" s="96" t="s">
        <v>72</v>
      </c>
      <c r="BT73" s="96" t="s">
        <v>80</v>
      </c>
      <c r="BV73" s="96" t="s">
        <v>75</v>
      </c>
      <c r="BW73" s="96" t="s">
        <v>125</v>
      </c>
      <c r="BX73" s="96" t="s">
        <v>5</v>
      </c>
      <c r="CL73" s="96" t="s">
        <v>19</v>
      </c>
      <c r="CM73" s="96" t="s">
        <v>82</v>
      </c>
    </row>
    <row r="74" spans="1:91" s="4" customFormat="1" ht="16.5" customHeight="1">
      <c r="A74" s="97" t="s">
        <v>83</v>
      </c>
      <c r="B74" s="52"/>
      <c r="C74" s="98"/>
      <c r="D74" s="98"/>
      <c r="E74" s="327" t="s">
        <v>123</v>
      </c>
      <c r="F74" s="327"/>
      <c r="G74" s="327"/>
      <c r="H74" s="327"/>
      <c r="I74" s="327"/>
      <c r="J74" s="98"/>
      <c r="K74" s="327" t="s">
        <v>124</v>
      </c>
      <c r="L74" s="327"/>
      <c r="M74" s="327"/>
      <c r="N74" s="327"/>
      <c r="O74" s="327"/>
      <c r="P74" s="327"/>
      <c r="Q74" s="327"/>
      <c r="R74" s="327"/>
      <c r="S74" s="327"/>
      <c r="T74" s="327"/>
      <c r="U74" s="327"/>
      <c r="V74" s="327"/>
      <c r="W74" s="327"/>
      <c r="X74" s="327"/>
      <c r="Y74" s="327"/>
      <c r="Z74" s="327"/>
      <c r="AA74" s="327"/>
      <c r="AB74" s="327"/>
      <c r="AC74" s="327"/>
      <c r="AD74" s="327"/>
      <c r="AE74" s="327"/>
      <c r="AF74" s="327"/>
      <c r="AG74" s="346">
        <f>'SO-04 - IP29 a část NRBK ...'!J30</f>
        <v>0</v>
      </c>
      <c r="AH74" s="347"/>
      <c r="AI74" s="347"/>
      <c r="AJ74" s="347"/>
      <c r="AK74" s="347"/>
      <c r="AL74" s="347"/>
      <c r="AM74" s="347"/>
      <c r="AN74" s="346">
        <f t="shared" si="0"/>
        <v>0</v>
      </c>
      <c r="AO74" s="347"/>
      <c r="AP74" s="347"/>
      <c r="AQ74" s="99" t="s">
        <v>84</v>
      </c>
      <c r="AR74" s="54"/>
      <c r="AS74" s="100">
        <v>0</v>
      </c>
      <c r="AT74" s="101">
        <f t="shared" si="1"/>
        <v>0</v>
      </c>
      <c r="AU74" s="102">
        <f>'SO-04 - IP29 a část NRBK ...'!P83</f>
        <v>0</v>
      </c>
      <c r="AV74" s="101">
        <f>'SO-04 - IP29 a část NRBK ...'!J33</f>
        <v>0</v>
      </c>
      <c r="AW74" s="101">
        <f>'SO-04 - IP29 a část NRBK ...'!J34</f>
        <v>0</v>
      </c>
      <c r="AX74" s="101">
        <f>'SO-04 - IP29 a část NRBK ...'!J35</f>
        <v>0</v>
      </c>
      <c r="AY74" s="101">
        <f>'SO-04 - IP29 a část NRBK ...'!J36</f>
        <v>0</v>
      </c>
      <c r="AZ74" s="101">
        <f>'SO-04 - IP29 a část NRBK ...'!F33</f>
        <v>0</v>
      </c>
      <c r="BA74" s="101">
        <f>'SO-04 - IP29 a část NRBK ...'!F34</f>
        <v>0</v>
      </c>
      <c r="BB74" s="101">
        <f>'SO-04 - IP29 a část NRBK ...'!F35</f>
        <v>0</v>
      </c>
      <c r="BC74" s="101">
        <f>'SO-04 - IP29 a část NRBK ...'!F36</f>
        <v>0</v>
      </c>
      <c r="BD74" s="103">
        <f>'SO-04 - IP29 a část NRBK ...'!F37</f>
        <v>0</v>
      </c>
      <c r="BT74" s="104" t="s">
        <v>82</v>
      </c>
      <c r="BU74" s="104" t="s">
        <v>85</v>
      </c>
      <c r="BV74" s="104" t="s">
        <v>75</v>
      </c>
      <c r="BW74" s="104" t="s">
        <v>125</v>
      </c>
      <c r="BX74" s="104" t="s">
        <v>5</v>
      </c>
      <c r="CL74" s="104" t="s">
        <v>19</v>
      </c>
      <c r="CM74" s="104" t="s">
        <v>82</v>
      </c>
    </row>
    <row r="75" spans="1:91" s="4" customFormat="1" ht="16.5" customHeight="1">
      <c r="A75" s="97" t="s">
        <v>83</v>
      </c>
      <c r="B75" s="52"/>
      <c r="C75" s="98"/>
      <c r="D75" s="98"/>
      <c r="E75" s="327" t="s">
        <v>126</v>
      </c>
      <c r="F75" s="327"/>
      <c r="G75" s="327"/>
      <c r="H75" s="327"/>
      <c r="I75" s="327"/>
      <c r="J75" s="98"/>
      <c r="K75" s="327" t="s">
        <v>87</v>
      </c>
      <c r="L75" s="327"/>
      <c r="M75" s="327"/>
      <c r="N75" s="327"/>
      <c r="O75" s="327"/>
      <c r="P75" s="327"/>
      <c r="Q75" s="327"/>
      <c r="R75" s="327"/>
      <c r="S75" s="327"/>
      <c r="T75" s="327"/>
      <c r="U75" s="327"/>
      <c r="V75" s="327"/>
      <c r="W75" s="327"/>
      <c r="X75" s="327"/>
      <c r="Y75" s="327"/>
      <c r="Z75" s="327"/>
      <c r="AA75" s="327"/>
      <c r="AB75" s="327"/>
      <c r="AC75" s="327"/>
      <c r="AD75" s="327"/>
      <c r="AE75" s="327"/>
      <c r="AF75" s="327"/>
      <c r="AG75" s="346">
        <f>'SO-041 - 1. rok pěstební ...'!J32</f>
        <v>0</v>
      </c>
      <c r="AH75" s="347"/>
      <c r="AI75" s="347"/>
      <c r="AJ75" s="347"/>
      <c r="AK75" s="347"/>
      <c r="AL75" s="347"/>
      <c r="AM75" s="347"/>
      <c r="AN75" s="346">
        <f t="shared" si="0"/>
        <v>0</v>
      </c>
      <c r="AO75" s="347"/>
      <c r="AP75" s="347"/>
      <c r="AQ75" s="99" t="s">
        <v>84</v>
      </c>
      <c r="AR75" s="54"/>
      <c r="AS75" s="100">
        <v>0</v>
      </c>
      <c r="AT75" s="101">
        <f t="shared" si="1"/>
        <v>0</v>
      </c>
      <c r="AU75" s="102">
        <f>'SO-041 - 1. rok pěstební ...'!P85</f>
        <v>0</v>
      </c>
      <c r="AV75" s="101">
        <f>'SO-041 - 1. rok pěstební ...'!J35</f>
        <v>0</v>
      </c>
      <c r="AW75" s="101">
        <f>'SO-041 - 1. rok pěstební ...'!J36</f>
        <v>0</v>
      </c>
      <c r="AX75" s="101">
        <f>'SO-041 - 1. rok pěstební ...'!J37</f>
        <v>0</v>
      </c>
      <c r="AY75" s="101">
        <f>'SO-041 - 1. rok pěstební ...'!J38</f>
        <v>0</v>
      </c>
      <c r="AZ75" s="101">
        <f>'SO-041 - 1. rok pěstební ...'!F35</f>
        <v>0</v>
      </c>
      <c r="BA75" s="101">
        <f>'SO-041 - 1. rok pěstební ...'!F36</f>
        <v>0</v>
      </c>
      <c r="BB75" s="101">
        <f>'SO-041 - 1. rok pěstební ...'!F37</f>
        <v>0</v>
      </c>
      <c r="BC75" s="101">
        <f>'SO-041 - 1. rok pěstební ...'!F38</f>
        <v>0</v>
      </c>
      <c r="BD75" s="103">
        <f>'SO-041 - 1. rok pěstební ...'!F39</f>
        <v>0</v>
      </c>
      <c r="BT75" s="104" t="s">
        <v>82</v>
      </c>
      <c r="BV75" s="104" t="s">
        <v>75</v>
      </c>
      <c r="BW75" s="104" t="s">
        <v>127</v>
      </c>
      <c r="BX75" s="104" t="s">
        <v>125</v>
      </c>
      <c r="CL75" s="104" t="s">
        <v>19</v>
      </c>
    </row>
    <row r="76" spans="1:91" s="4" customFormat="1" ht="16.5" customHeight="1">
      <c r="A76" s="97" t="s">
        <v>83</v>
      </c>
      <c r="B76" s="52"/>
      <c r="C76" s="98"/>
      <c r="D76" s="98"/>
      <c r="E76" s="327" t="s">
        <v>128</v>
      </c>
      <c r="F76" s="327"/>
      <c r="G76" s="327"/>
      <c r="H76" s="327"/>
      <c r="I76" s="327"/>
      <c r="J76" s="98"/>
      <c r="K76" s="327" t="s">
        <v>90</v>
      </c>
      <c r="L76" s="327"/>
      <c r="M76" s="327"/>
      <c r="N76" s="327"/>
      <c r="O76" s="327"/>
      <c r="P76" s="327"/>
      <c r="Q76" s="327"/>
      <c r="R76" s="327"/>
      <c r="S76" s="327"/>
      <c r="T76" s="327"/>
      <c r="U76" s="327"/>
      <c r="V76" s="327"/>
      <c r="W76" s="327"/>
      <c r="X76" s="327"/>
      <c r="Y76" s="327"/>
      <c r="Z76" s="327"/>
      <c r="AA76" s="327"/>
      <c r="AB76" s="327"/>
      <c r="AC76" s="327"/>
      <c r="AD76" s="327"/>
      <c r="AE76" s="327"/>
      <c r="AF76" s="327"/>
      <c r="AG76" s="346">
        <f>'SO-042 - 2. rok pěstební ...'!J32</f>
        <v>0</v>
      </c>
      <c r="AH76" s="347"/>
      <c r="AI76" s="347"/>
      <c r="AJ76" s="347"/>
      <c r="AK76" s="347"/>
      <c r="AL76" s="347"/>
      <c r="AM76" s="347"/>
      <c r="AN76" s="346">
        <f t="shared" si="0"/>
        <v>0</v>
      </c>
      <c r="AO76" s="347"/>
      <c r="AP76" s="347"/>
      <c r="AQ76" s="99" t="s">
        <v>84</v>
      </c>
      <c r="AR76" s="54"/>
      <c r="AS76" s="100">
        <v>0</v>
      </c>
      <c r="AT76" s="101">
        <f t="shared" si="1"/>
        <v>0</v>
      </c>
      <c r="AU76" s="102">
        <f>'SO-042 - 2. rok pěstební ...'!P85</f>
        <v>0</v>
      </c>
      <c r="AV76" s="101">
        <f>'SO-042 - 2. rok pěstební ...'!J35</f>
        <v>0</v>
      </c>
      <c r="AW76" s="101">
        <f>'SO-042 - 2. rok pěstební ...'!J36</f>
        <v>0</v>
      </c>
      <c r="AX76" s="101">
        <f>'SO-042 - 2. rok pěstební ...'!J37</f>
        <v>0</v>
      </c>
      <c r="AY76" s="101">
        <f>'SO-042 - 2. rok pěstební ...'!J38</f>
        <v>0</v>
      </c>
      <c r="AZ76" s="101">
        <f>'SO-042 - 2. rok pěstební ...'!F35</f>
        <v>0</v>
      </c>
      <c r="BA76" s="101">
        <f>'SO-042 - 2. rok pěstební ...'!F36</f>
        <v>0</v>
      </c>
      <c r="BB76" s="101">
        <f>'SO-042 - 2. rok pěstební ...'!F37</f>
        <v>0</v>
      </c>
      <c r="BC76" s="101">
        <f>'SO-042 - 2. rok pěstební ...'!F38</f>
        <v>0</v>
      </c>
      <c r="BD76" s="103">
        <f>'SO-042 - 2. rok pěstební ...'!F39</f>
        <v>0</v>
      </c>
      <c r="BT76" s="104" t="s">
        <v>82</v>
      </c>
      <c r="BV76" s="104" t="s">
        <v>75</v>
      </c>
      <c r="BW76" s="104" t="s">
        <v>129</v>
      </c>
      <c r="BX76" s="104" t="s">
        <v>125</v>
      </c>
      <c r="CL76" s="104" t="s">
        <v>19</v>
      </c>
    </row>
    <row r="77" spans="1:91" s="4" customFormat="1" ht="16.5" customHeight="1">
      <c r="A77" s="97" t="s">
        <v>83</v>
      </c>
      <c r="B77" s="52"/>
      <c r="C77" s="98"/>
      <c r="D77" s="98"/>
      <c r="E77" s="327" t="s">
        <v>130</v>
      </c>
      <c r="F77" s="327"/>
      <c r="G77" s="327"/>
      <c r="H77" s="327"/>
      <c r="I77" s="327"/>
      <c r="J77" s="98"/>
      <c r="K77" s="327" t="s">
        <v>119</v>
      </c>
      <c r="L77" s="327"/>
      <c r="M77" s="327"/>
      <c r="N77" s="327"/>
      <c r="O77" s="327"/>
      <c r="P77" s="327"/>
      <c r="Q77" s="327"/>
      <c r="R77" s="327"/>
      <c r="S77" s="327"/>
      <c r="T77" s="327"/>
      <c r="U77" s="327"/>
      <c r="V77" s="327"/>
      <c r="W77" s="327"/>
      <c r="X77" s="327"/>
      <c r="Y77" s="327"/>
      <c r="Z77" s="327"/>
      <c r="AA77" s="327"/>
      <c r="AB77" s="327"/>
      <c r="AC77" s="327"/>
      <c r="AD77" s="327"/>
      <c r="AE77" s="327"/>
      <c r="AF77" s="327"/>
      <c r="AG77" s="346">
        <f>'SO-043 - 3. rok pěstební ...'!J32</f>
        <v>0</v>
      </c>
      <c r="AH77" s="347"/>
      <c r="AI77" s="347"/>
      <c r="AJ77" s="347"/>
      <c r="AK77" s="347"/>
      <c r="AL77" s="347"/>
      <c r="AM77" s="347"/>
      <c r="AN77" s="346">
        <f t="shared" si="0"/>
        <v>0</v>
      </c>
      <c r="AO77" s="347"/>
      <c r="AP77" s="347"/>
      <c r="AQ77" s="99" t="s">
        <v>84</v>
      </c>
      <c r="AR77" s="54"/>
      <c r="AS77" s="100">
        <v>0</v>
      </c>
      <c r="AT77" s="101">
        <f t="shared" si="1"/>
        <v>0</v>
      </c>
      <c r="AU77" s="102">
        <f>'SO-043 - 3. rok pěstební ...'!P85</f>
        <v>0</v>
      </c>
      <c r="AV77" s="101">
        <f>'SO-043 - 3. rok pěstební ...'!J35</f>
        <v>0</v>
      </c>
      <c r="AW77" s="101">
        <f>'SO-043 - 3. rok pěstební ...'!J36</f>
        <v>0</v>
      </c>
      <c r="AX77" s="101">
        <f>'SO-043 - 3. rok pěstební ...'!J37</f>
        <v>0</v>
      </c>
      <c r="AY77" s="101">
        <f>'SO-043 - 3. rok pěstební ...'!J38</f>
        <v>0</v>
      </c>
      <c r="AZ77" s="101">
        <f>'SO-043 - 3. rok pěstební ...'!F35</f>
        <v>0</v>
      </c>
      <c r="BA77" s="101">
        <f>'SO-043 - 3. rok pěstební ...'!F36</f>
        <v>0</v>
      </c>
      <c r="BB77" s="101">
        <f>'SO-043 - 3. rok pěstební ...'!F37</f>
        <v>0</v>
      </c>
      <c r="BC77" s="101">
        <f>'SO-043 - 3. rok pěstební ...'!F38</f>
        <v>0</v>
      </c>
      <c r="BD77" s="103">
        <f>'SO-043 - 3. rok pěstební ...'!F39</f>
        <v>0</v>
      </c>
      <c r="BT77" s="104" t="s">
        <v>82</v>
      </c>
      <c r="BV77" s="104" t="s">
        <v>75</v>
      </c>
      <c r="BW77" s="104" t="s">
        <v>131</v>
      </c>
      <c r="BX77" s="104" t="s">
        <v>125</v>
      </c>
      <c r="CL77" s="104" t="s">
        <v>19</v>
      </c>
    </row>
    <row r="78" spans="1:91" s="4" customFormat="1" ht="16.5" customHeight="1">
      <c r="A78" s="97" t="s">
        <v>83</v>
      </c>
      <c r="B78" s="52"/>
      <c r="C78" s="98"/>
      <c r="D78" s="98"/>
      <c r="E78" s="327" t="s">
        <v>95</v>
      </c>
      <c r="F78" s="327"/>
      <c r="G78" s="327"/>
      <c r="H78" s="327"/>
      <c r="I78" s="327"/>
      <c r="J78" s="98"/>
      <c r="K78" s="327" t="s">
        <v>132</v>
      </c>
      <c r="L78" s="327"/>
      <c r="M78" s="327"/>
      <c r="N78" s="327"/>
      <c r="O78" s="327"/>
      <c r="P78" s="327"/>
      <c r="Q78" s="327"/>
      <c r="R78" s="327"/>
      <c r="S78" s="327"/>
      <c r="T78" s="327"/>
      <c r="U78" s="327"/>
      <c r="V78" s="327"/>
      <c r="W78" s="327"/>
      <c r="X78" s="327"/>
      <c r="Y78" s="327"/>
      <c r="Z78" s="327"/>
      <c r="AA78" s="327"/>
      <c r="AB78" s="327"/>
      <c r="AC78" s="327"/>
      <c r="AD78" s="327"/>
      <c r="AE78" s="327"/>
      <c r="AF78" s="327"/>
      <c r="AG78" s="346">
        <f>'VRN - Vedlejší rozpočtové..._03'!J32</f>
        <v>0</v>
      </c>
      <c r="AH78" s="347"/>
      <c r="AI78" s="347"/>
      <c r="AJ78" s="347"/>
      <c r="AK78" s="347"/>
      <c r="AL78" s="347"/>
      <c r="AM78" s="347"/>
      <c r="AN78" s="346">
        <f t="shared" si="0"/>
        <v>0</v>
      </c>
      <c r="AO78" s="347"/>
      <c r="AP78" s="347"/>
      <c r="AQ78" s="99" t="s">
        <v>84</v>
      </c>
      <c r="AR78" s="54"/>
      <c r="AS78" s="105">
        <v>0</v>
      </c>
      <c r="AT78" s="106">
        <f t="shared" si="1"/>
        <v>0</v>
      </c>
      <c r="AU78" s="107">
        <f>'VRN - Vedlejší rozpočtové..._03'!P85</f>
        <v>0</v>
      </c>
      <c r="AV78" s="106">
        <f>'VRN - Vedlejší rozpočtové..._03'!J35</f>
        <v>0</v>
      </c>
      <c r="AW78" s="106">
        <f>'VRN - Vedlejší rozpočtové..._03'!J36</f>
        <v>0</v>
      </c>
      <c r="AX78" s="106">
        <f>'VRN - Vedlejší rozpočtové..._03'!J37</f>
        <v>0</v>
      </c>
      <c r="AY78" s="106">
        <f>'VRN - Vedlejší rozpočtové..._03'!J38</f>
        <v>0</v>
      </c>
      <c r="AZ78" s="106">
        <f>'VRN - Vedlejší rozpočtové..._03'!F35</f>
        <v>0</v>
      </c>
      <c r="BA78" s="106">
        <f>'VRN - Vedlejší rozpočtové..._03'!F36</f>
        <v>0</v>
      </c>
      <c r="BB78" s="106">
        <f>'VRN - Vedlejší rozpočtové..._03'!F37</f>
        <v>0</v>
      </c>
      <c r="BC78" s="106">
        <f>'VRN - Vedlejší rozpočtové..._03'!F38</f>
        <v>0</v>
      </c>
      <c r="BD78" s="108">
        <f>'VRN - Vedlejší rozpočtové..._03'!F39</f>
        <v>0</v>
      </c>
      <c r="BT78" s="104" t="s">
        <v>82</v>
      </c>
      <c r="BV78" s="104" t="s">
        <v>75</v>
      </c>
      <c r="BW78" s="104" t="s">
        <v>133</v>
      </c>
      <c r="BX78" s="104" t="s">
        <v>125</v>
      </c>
      <c r="CL78" s="104" t="s">
        <v>19</v>
      </c>
    </row>
    <row r="79" spans="1:91" s="2" customFormat="1" ht="30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40"/>
      <c r="AS79" s="35"/>
      <c r="AT79" s="35"/>
      <c r="AU79" s="35"/>
      <c r="AV79" s="35"/>
      <c r="AW79" s="35"/>
      <c r="AX79" s="35"/>
      <c r="AY79" s="35"/>
      <c r="AZ79" s="35"/>
      <c r="BA79" s="35"/>
      <c r="BB79" s="35"/>
      <c r="BC79" s="35"/>
      <c r="BD79" s="35"/>
      <c r="BE79" s="35"/>
    </row>
    <row r="80" spans="1:91" s="2" customFormat="1" ht="6.9" customHeight="1">
      <c r="A80" s="35"/>
      <c r="B80" s="48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0"/>
      <c r="AS80" s="35"/>
      <c r="AT80" s="35"/>
      <c r="AU80" s="35"/>
      <c r="AV80" s="35"/>
      <c r="AW80" s="35"/>
      <c r="AX80" s="35"/>
      <c r="AY80" s="35"/>
      <c r="AZ80" s="35"/>
      <c r="BA80" s="35"/>
      <c r="BB80" s="35"/>
      <c r="BC80" s="35"/>
      <c r="BD80" s="35"/>
      <c r="BE80" s="35"/>
    </row>
  </sheetData>
  <sheetProtection algorithmName="SHA-512" hashValue="/Ac+G2rwk8gmjf2L9P9E43Do3aYvCGgm3TnwMTx2VeywTgbI/rm3w9yB2zvTidydUJPpXrEM9zJUnOLRDEVLFw==" saltValue="U321HM+kHPzzzpjEK6ghedSLfkaaEkSVC7V9B2/DUuIftb1ePSM7JdQFkgl5eFzxUpKiGsYa3tmXVExRH0NXiQ==" spinCount="100000" sheet="1" objects="1" scenarios="1" formatColumns="0" formatRows="0"/>
  <mergeCells count="134">
    <mergeCell ref="K74:AF74"/>
    <mergeCell ref="E74:I74"/>
    <mergeCell ref="K75:AF75"/>
    <mergeCell ref="E75:I75"/>
    <mergeCell ref="E76:I76"/>
    <mergeCell ref="K76:AF76"/>
    <mergeCell ref="E77:I77"/>
    <mergeCell ref="K77:AF77"/>
    <mergeCell ref="E78:I78"/>
    <mergeCell ref="K78:AF78"/>
    <mergeCell ref="E69:I69"/>
    <mergeCell ref="K69:AF69"/>
    <mergeCell ref="K70:AF70"/>
    <mergeCell ref="E70:I70"/>
    <mergeCell ref="K71:AF71"/>
    <mergeCell ref="E71:I71"/>
    <mergeCell ref="K72:AF72"/>
    <mergeCell ref="E72:I72"/>
    <mergeCell ref="J73:AF73"/>
    <mergeCell ref="D73:H73"/>
    <mergeCell ref="E64:I64"/>
    <mergeCell ref="K64:AF64"/>
    <mergeCell ref="K65:AF65"/>
    <mergeCell ref="E65:I65"/>
    <mergeCell ref="E66:I66"/>
    <mergeCell ref="K66:AF66"/>
    <mergeCell ref="J67:AF67"/>
    <mergeCell ref="D67:H67"/>
    <mergeCell ref="E68:I68"/>
    <mergeCell ref="K68:AF68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78:AP78"/>
    <mergeCell ref="AG78:AM7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73:AM73"/>
    <mergeCell ref="AN73:AP73"/>
    <mergeCell ref="AN64:AP64"/>
    <mergeCell ref="AG64:AM64"/>
    <mergeCell ref="AN65:AP65"/>
    <mergeCell ref="AG65:AM65"/>
    <mergeCell ref="AN66:AP66"/>
    <mergeCell ref="AG66:AM66"/>
    <mergeCell ref="AG67:AM67"/>
    <mergeCell ref="AN67:AP67"/>
    <mergeCell ref="AN68:AP68"/>
    <mergeCell ref="AG68:AM68"/>
    <mergeCell ref="L33:P33"/>
    <mergeCell ref="AK33:AO33"/>
    <mergeCell ref="W33:AE33"/>
    <mergeCell ref="AK35:AO35"/>
    <mergeCell ref="X35:AB35"/>
    <mergeCell ref="AR2:BE2"/>
    <mergeCell ref="AG61:AM61"/>
    <mergeCell ref="AN61:AP61"/>
    <mergeCell ref="AN62:AP62"/>
    <mergeCell ref="AG62:AM6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E63:I63"/>
    <mergeCell ref="K63:AF63"/>
    <mergeCell ref="AM47:AN47"/>
    <mergeCell ref="AM49:AP49"/>
    <mergeCell ref="AN58:AP58"/>
    <mergeCell ref="AG58:AM58"/>
    <mergeCell ref="AN59:AP59"/>
    <mergeCell ref="AG59:AM59"/>
    <mergeCell ref="AN60:AP60"/>
    <mergeCell ref="AG60:AM60"/>
    <mergeCell ref="AG63:AM63"/>
    <mergeCell ref="AN63:AP63"/>
    <mergeCell ref="K58:AF58"/>
    <mergeCell ref="E58:I58"/>
    <mergeCell ref="K59:AF59"/>
    <mergeCell ref="E59:I59"/>
    <mergeCell ref="E60:I60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K60:AF60"/>
    <mergeCell ref="D61:H61"/>
    <mergeCell ref="J61:AF61"/>
    <mergeCell ref="E62:I62"/>
    <mergeCell ref="K62:AF62"/>
    <mergeCell ref="L45:AO45"/>
    <mergeCell ref="I52:AF52"/>
    <mergeCell ref="C52:G52"/>
    <mergeCell ref="J55:AF55"/>
    <mergeCell ref="D55:H55"/>
    <mergeCell ref="K56:AF56"/>
    <mergeCell ref="E56:I56"/>
    <mergeCell ref="K57:AF57"/>
    <mergeCell ref="E57:I57"/>
  </mergeCells>
  <hyperlinks>
    <hyperlink ref="A56" location="'SO-01 - IP3'!C2" display="/" xr:uid="{00000000-0004-0000-0000-000000000000}"/>
    <hyperlink ref="A57" location="'SO-011 - 1. rok pěstební ...'!C2" display="/" xr:uid="{00000000-0004-0000-0000-000001000000}"/>
    <hyperlink ref="A58" location="'SO-012 - 2. rok pěstební ...'!C2" display="/" xr:uid="{00000000-0004-0000-0000-000002000000}"/>
    <hyperlink ref="A59" location="'SO-013 - 3. rok pěstebné ...'!C2" display="/" xr:uid="{00000000-0004-0000-0000-000003000000}"/>
    <hyperlink ref="A60" location="'VRN - Vedlejší rozpočtové...'!C2" display="/" xr:uid="{00000000-0004-0000-0000-000004000000}"/>
    <hyperlink ref="A62" location="'SO-02 - IP14'!C2" display="/" xr:uid="{00000000-0004-0000-0000-000005000000}"/>
    <hyperlink ref="A63" location="'SO-021 - 1. rok pěstebné ...'!C2" display="/" xr:uid="{00000000-0004-0000-0000-000006000000}"/>
    <hyperlink ref="A64" location="'SO-022 - 2. rok pěstebné ...'!C2" display="/" xr:uid="{00000000-0004-0000-0000-000007000000}"/>
    <hyperlink ref="A65" location="'SO-023 - 3. rok pěstebné ...'!C2" display="/" xr:uid="{00000000-0004-0000-0000-000008000000}"/>
    <hyperlink ref="A66" location="'VRN - Vedlejší rozpočtové..._01'!C2" display="/" xr:uid="{00000000-0004-0000-0000-000009000000}"/>
    <hyperlink ref="A68" location="'SO-03 - IP18'!C2" display="/" xr:uid="{00000000-0004-0000-0000-00000A000000}"/>
    <hyperlink ref="A69" location="'SO-031 - 1. rok pěstební ...'!C2" display="/" xr:uid="{00000000-0004-0000-0000-00000B000000}"/>
    <hyperlink ref="A70" location="'SO-032 - 2. rok pěstební ...'!C2" display="/" xr:uid="{00000000-0004-0000-0000-00000C000000}"/>
    <hyperlink ref="A71" location="'SO-033 - 3. rok pěstební ...'!C2" display="/" xr:uid="{00000000-0004-0000-0000-00000D000000}"/>
    <hyperlink ref="A72" location="'VRN - Vedlejší rozpočtové..._02'!C2" display="/" xr:uid="{00000000-0004-0000-0000-00000E000000}"/>
    <hyperlink ref="A74" location="'SO-04 - IP29 a část NRBK ...'!C2" display="/" xr:uid="{00000000-0004-0000-0000-00000F000000}"/>
    <hyperlink ref="A75" location="'SO-041 - 1. rok pěstební ...'!C2" display="/" xr:uid="{00000000-0004-0000-0000-000010000000}"/>
    <hyperlink ref="A76" location="'SO-042 - 2. rok pěstební ...'!C2" display="/" xr:uid="{00000000-0004-0000-0000-000011000000}"/>
    <hyperlink ref="A77" location="'SO-043 - 3. rok pěstební ...'!C2" display="/" xr:uid="{00000000-0004-0000-0000-000012000000}"/>
    <hyperlink ref="A78" location="'VRN - Vedlejší rozpočtové..._03'!C2" display="/" xr:uid="{00000000-0004-0000-0000-00001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2:BM10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108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383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456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ROUND((SUM(BE85:BE102)),  2)</f>
        <v>0</v>
      </c>
      <c r="G35" s="35"/>
      <c r="H35" s="35"/>
      <c r="I35" s="125">
        <v>0.21</v>
      </c>
      <c r="J35" s="124">
        <f>ROUND(((SUM(BE85:BE102))*I35),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ROUND((SUM(BF85:BF102)),  2)</f>
        <v>0</v>
      </c>
      <c r="G36" s="35"/>
      <c r="H36" s="35"/>
      <c r="I36" s="125">
        <v>0.12</v>
      </c>
      <c r="J36" s="124">
        <f>ROUND(((SUM(BF85:BF102))*I36),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ROUND((SUM(BH85:BH102)),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383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SO-023 - 3. rok pěstebné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383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SO-023 - 3. rok pěstebné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SUM(P86:P102)</f>
        <v>0</v>
      </c>
      <c r="Q85" s="73"/>
      <c r="R85" s="149">
        <f>SUM(R86:R102)</f>
        <v>6.600000000000001E-4</v>
      </c>
      <c r="S85" s="73"/>
      <c r="T85" s="150">
        <f>SUM(T86:T102)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SUM(BK86:BK102)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299</v>
      </c>
      <c r="F86" s="154" t="s">
        <v>300</v>
      </c>
      <c r="G86" s="155" t="s">
        <v>168</v>
      </c>
      <c r="H86" s="156">
        <v>4050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457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302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449</v>
      </c>
      <c r="G88" s="171"/>
      <c r="H88" s="175">
        <v>4050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304</v>
      </c>
      <c r="F89" s="154" t="s">
        <v>305</v>
      </c>
      <c r="G89" s="155" t="s">
        <v>181</v>
      </c>
      <c r="H89" s="156">
        <v>33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2.0000000000000002E-5</v>
      </c>
      <c r="R89" s="161">
        <f>Q89*H89</f>
        <v>6.600000000000001E-4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458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307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439</v>
      </c>
      <c r="G91" s="171"/>
      <c r="H91" s="175">
        <v>33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172</v>
      </c>
      <c r="D92" s="152" t="s">
        <v>154</v>
      </c>
      <c r="E92" s="153" t="s">
        <v>276</v>
      </c>
      <c r="F92" s="154" t="s">
        <v>277</v>
      </c>
      <c r="G92" s="155" t="s">
        <v>273</v>
      </c>
      <c r="H92" s="156">
        <v>5.94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459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279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452</v>
      </c>
      <c r="G94" s="171"/>
      <c r="H94" s="175">
        <v>5.94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159</v>
      </c>
      <c r="D95" s="152" t="s">
        <v>154</v>
      </c>
      <c r="E95" s="153" t="s">
        <v>282</v>
      </c>
      <c r="F95" s="154" t="s">
        <v>283</v>
      </c>
      <c r="G95" s="155" t="s">
        <v>273</v>
      </c>
      <c r="H95" s="156">
        <v>5.94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460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285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185</v>
      </c>
      <c r="D97" s="152" t="s">
        <v>154</v>
      </c>
      <c r="E97" s="153" t="s">
        <v>287</v>
      </c>
      <c r="F97" s="154" t="s">
        <v>288</v>
      </c>
      <c r="G97" s="155" t="s">
        <v>273</v>
      </c>
      <c r="H97" s="156">
        <v>11.88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159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159</v>
      </c>
      <c r="BM97" s="163" t="s">
        <v>461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290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10" customFormat="1">
      <c r="B99" s="170"/>
      <c r="C99" s="171"/>
      <c r="D99" s="172" t="s">
        <v>164</v>
      </c>
      <c r="E99" s="173" t="s">
        <v>19</v>
      </c>
      <c r="F99" s="174" t="s">
        <v>455</v>
      </c>
      <c r="G99" s="171"/>
      <c r="H99" s="175">
        <v>11.88</v>
      </c>
      <c r="I99" s="176"/>
      <c r="J99" s="171"/>
      <c r="K99" s="171"/>
      <c r="L99" s="177"/>
      <c r="M99" s="178"/>
      <c r="N99" s="179"/>
      <c r="O99" s="179"/>
      <c r="P99" s="179"/>
      <c r="Q99" s="179"/>
      <c r="R99" s="179"/>
      <c r="S99" s="179"/>
      <c r="T99" s="180"/>
      <c r="AT99" s="181" t="s">
        <v>164</v>
      </c>
      <c r="AU99" s="181" t="s">
        <v>73</v>
      </c>
      <c r="AV99" s="10" t="s">
        <v>82</v>
      </c>
      <c r="AW99" s="10" t="s">
        <v>35</v>
      </c>
      <c r="AX99" s="10" t="s">
        <v>80</v>
      </c>
      <c r="AY99" s="181" t="s">
        <v>160</v>
      </c>
    </row>
    <row r="100" spans="1:65" s="2" customFormat="1" ht="16.5" customHeight="1">
      <c r="A100" s="35"/>
      <c r="B100" s="36"/>
      <c r="C100" s="152" t="s">
        <v>191</v>
      </c>
      <c r="D100" s="152" t="s">
        <v>154</v>
      </c>
      <c r="E100" s="153" t="s">
        <v>334</v>
      </c>
      <c r="F100" s="154" t="s">
        <v>335</v>
      </c>
      <c r="G100" s="155" t="s">
        <v>181</v>
      </c>
      <c r="H100" s="156">
        <v>28</v>
      </c>
      <c r="I100" s="157"/>
      <c r="J100" s="158">
        <f>ROUND(I100*H100,2)</f>
        <v>0</v>
      </c>
      <c r="K100" s="154" t="s">
        <v>158</v>
      </c>
      <c r="L100" s="40"/>
      <c r="M100" s="159" t="s">
        <v>19</v>
      </c>
      <c r="N100" s="160" t="s">
        <v>44</v>
      </c>
      <c r="O100" s="65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3" t="s">
        <v>159</v>
      </c>
      <c r="AT100" s="163" t="s">
        <v>154</v>
      </c>
      <c r="AU100" s="163" t="s">
        <v>73</v>
      </c>
      <c r="AY100" s="18" t="s">
        <v>160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8" t="s">
        <v>80</v>
      </c>
      <c r="BK100" s="164">
        <f>ROUND(I100*H100,2)</f>
        <v>0</v>
      </c>
      <c r="BL100" s="18" t="s">
        <v>159</v>
      </c>
      <c r="BM100" s="163" t="s">
        <v>462</v>
      </c>
    </row>
    <row r="101" spans="1:65" s="2" customFormat="1">
      <c r="A101" s="35"/>
      <c r="B101" s="36"/>
      <c r="C101" s="37"/>
      <c r="D101" s="165" t="s">
        <v>162</v>
      </c>
      <c r="E101" s="37"/>
      <c r="F101" s="166" t="s">
        <v>337</v>
      </c>
      <c r="G101" s="37"/>
      <c r="H101" s="37"/>
      <c r="I101" s="167"/>
      <c r="J101" s="37"/>
      <c r="K101" s="37"/>
      <c r="L101" s="40"/>
      <c r="M101" s="168"/>
      <c r="N101" s="16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162</v>
      </c>
      <c r="AU101" s="18" t="s">
        <v>73</v>
      </c>
    </row>
    <row r="102" spans="1:65" s="10" customFormat="1">
      <c r="B102" s="170"/>
      <c r="C102" s="171"/>
      <c r="D102" s="172" t="s">
        <v>164</v>
      </c>
      <c r="E102" s="173" t="s">
        <v>19</v>
      </c>
      <c r="F102" s="174" t="s">
        <v>338</v>
      </c>
      <c r="G102" s="171"/>
      <c r="H102" s="175">
        <v>28</v>
      </c>
      <c r="I102" s="176"/>
      <c r="J102" s="171"/>
      <c r="K102" s="171"/>
      <c r="L102" s="177"/>
      <c r="M102" s="207"/>
      <c r="N102" s="208"/>
      <c r="O102" s="208"/>
      <c r="P102" s="208"/>
      <c r="Q102" s="208"/>
      <c r="R102" s="208"/>
      <c r="S102" s="208"/>
      <c r="T102" s="209"/>
      <c r="AT102" s="181" t="s">
        <v>164</v>
      </c>
      <c r="AU102" s="181" t="s">
        <v>73</v>
      </c>
      <c r="AV102" s="10" t="s">
        <v>82</v>
      </c>
      <c r="AW102" s="10" t="s">
        <v>35</v>
      </c>
      <c r="AX102" s="10" t="s">
        <v>80</v>
      </c>
      <c r="AY102" s="181" t="s">
        <v>160</v>
      </c>
    </row>
    <row r="103" spans="1:65" s="2" customFormat="1" ht="6.9" customHeight="1">
      <c r="A103" s="35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0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algorithmName="SHA-512" hashValue="SBF1Y9IPOovqooF8NnL/H1tYhw2Po/aNrbTHN0k2AWWMtcbLiIudDDxcdGNoAt3eDbj6SOs5O0RCxyBmfyit0A==" saltValue="MwlynOENK6A2Pt/Tk/Amlc8vCM2amcroESOPtKaURwcZZmjEy5FmPerGVq8K9/RMnfz2ohPz9GKqHRp3uZ0PPA==" spinCount="100000" sheet="1" objects="1" scenarios="1" formatColumns="0" formatRows="0" autoFilter="0"/>
  <autoFilter ref="C84:K102" xr:uid="{00000000-0009-0000-0000-000009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900-000000000000}"/>
    <hyperlink ref="F90" r:id="rId2" xr:uid="{00000000-0004-0000-0900-000001000000}"/>
    <hyperlink ref="F93" r:id="rId3" xr:uid="{00000000-0004-0000-0900-000002000000}"/>
    <hyperlink ref="F96" r:id="rId4" xr:uid="{00000000-0004-0000-0900-000003000000}"/>
    <hyperlink ref="F98" r:id="rId5" xr:uid="{00000000-0004-0000-0900-000004000000}"/>
    <hyperlink ref="F101" r:id="rId6" xr:uid="{00000000-0004-0000-09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2:BM110"/>
  <sheetViews>
    <sheetView showGridLines="0" tabSelected="1" topLeftCell="A11" workbookViewId="0">
      <selection activeCell="H86" sqref="H8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110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383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463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11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ROUND((SUM(BE85:BE109)),  2)</f>
        <v>11</v>
      </c>
      <c r="G35" s="35"/>
      <c r="H35" s="35"/>
      <c r="I35" s="125">
        <v>0.21</v>
      </c>
      <c r="J35" s="124">
        <f>ROUND(((SUM(BE85:BE109))*I35),  2)</f>
        <v>2.31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ROUND((SUM(BF85:BF109)),  2)</f>
        <v>0</v>
      </c>
      <c r="G36" s="35"/>
      <c r="H36" s="35"/>
      <c r="I36" s="125">
        <v>0.12</v>
      </c>
      <c r="J36" s="124">
        <f>ROUND(((SUM(BF85:BF109))*I36),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ROUND((SUM(BH85:BH109)),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13.31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383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VRN - Vedlejší rozpočtové náklady SO-02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11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383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VRN - Vedlejší rozpočtové náklady SO-02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11</v>
      </c>
      <c r="K85" s="37"/>
      <c r="L85" s="40"/>
      <c r="M85" s="72"/>
      <c r="N85" s="148"/>
      <c r="O85" s="73"/>
      <c r="P85" s="149">
        <f>SUM(P86:P109)</f>
        <v>0</v>
      </c>
      <c r="Q85" s="73"/>
      <c r="R85" s="149">
        <f>SUM(R86:R109)</f>
        <v>0</v>
      </c>
      <c r="S85" s="73"/>
      <c r="T85" s="150">
        <f>SUM(T86:T109)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SUM(BK86:BK109)</f>
        <v>11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340</v>
      </c>
      <c r="F86" s="154" t="s">
        <v>341</v>
      </c>
      <c r="G86" s="155" t="s">
        <v>342</v>
      </c>
      <c r="H86" s="156">
        <v>1</v>
      </c>
      <c r="I86" s="157">
        <v>11</v>
      </c>
      <c r="J86" s="158">
        <f>ROUND(I86*H86,2)</f>
        <v>11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343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11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11</v>
      </c>
      <c r="BL86" s="18" t="s">
        <v>343</v>
      </c>
      <c r="BM86" s="163" t="s">
        <v>464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345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346</v>
      </c>
      <c r="G88" s="171"/>
      <c r="H88" s="175">
        <v>1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347</v>
      </c>
      <c r="F89" s="154" t="s">
        <v>348</v>
      </c>
      <c r="G89" s="155" t="s">
        <v>342</v>
      </c>
      <c r="H89" s="156">
        <v>1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343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343</v>
      </c>
      <c r="BM89" s="163" t="s">
        <v>465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350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2" customFormat="1">
      <c r="B91" s="210"/>
      <c r="C91" s="211"/>
      <c r="D91" s="172" t="s">
        <v>164</v>
      </c>
      <c r="E91" s="212" t="s">
        <v>19</v>
      </c>
      <c r="F91" s="213" t="s">
        <v>351</v>
      </c>
      <c r="G91" s="211"/>
      <c r="H91" s="212" t="s">
        <v>19</v>
      </c>
      <c r="I91" s="214"/>
      <c r="J91" s="211"/>
      <c r="K91" s="211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164</v>
      </c>
      <c r="AU91" s="219" t="s">
        <v>73</v>
      </c>
      <c r="AV91" s="12" t="s">
        <v>80</v>
      </c>
      <c r="AW91" s="12" t="s">
        <v>35</v>
      </c>
      <c r="AX91" s="12" t="s">
        <v>73</v>
      </c>
      <c r="AY91" s="219" t="s">
        <v>160</v>
      </c>
    </row>
    <row r="92" spans="1:65" s="12" customFormat="1">
      <c r="B92" s="210"/>
      <c r="C92" s="211"/>
      <c r="D92" s="172" t="s">
        <v>164</v>
      </c>
      <c r="E92" s="212" t="s">
        <v>19</v>
      </c>
      <c r="F92" s="213" t="s">
        <v>352</v>
      </c>
      <c r="G92" s="211"/>
      <c r="H92" s="212" t="s">
        <v>19</v>
      </c>
      <c r="I92" s="214"/>
      <c r="J92" s="211"/>
      <c r="K92" s="211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164</v>
      </c>
      <c r="AU92" s="219" t="s">
        <v>73</v>
      </c>
      <c r="AV92" s="12" t="s">
        <v>80</v>
      </c>
      <c r="AW92" s="12" t="s">
        <v>35</v>
      </c>
      <c r="AX92" s="12" t="s">
        <v>73</v>
      </c>
      <c r="AY92" s="219" t="s">
        <v>160</v>
      </c>
    </row>
    <row r="93" spans="1:65" s="12" customFormat="1">
      <c r="B93" s="210"/>
      <c r="C93" s="211"/>
      <c r="D93" s="172" t="s">
        <v>164</v>
      </c>
      <c r="E93" s="212" t="s">
        <v>19</v>
      </c>
      <c r="F93" s="213" t="s">
        <v>353</v>
      </c>
      <c r="G93" s="211"/>
      <c r="H93" s="212" t="s">
        <v>19</v>
      </c>
      <c r="I93" s="214"/>
      <c r="J93" s="211"/>
      <c r="K93" s="211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164</v>
      </c>
      <c r="AU93" s="219" t="s">
        <v>73</v>
      </c>
      <c r="AV93" s="12" t="s">
        <v>80</v>
      </c>
      <c r="AW93" s="12" t="s">
        <v>35</v>
      </c>
      <c r="AX93" s="12" t="s">
        <v>73</v>
      </c>
      <c r="AY93" s="219" t="s">
        <v>160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354</v>
      </c>
      <c r="G94" s="171"/>
      <c r="H94" s="175">
        <v>1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172</v>
      </c>
      <c r="D95" s="152" t="s">
        <v>154</v>
      </c>
      <c r="E95" s="153" t="s">
        <v>355</v>
      </c>
      <c r="F95" s="154" t="s">
        <v>356</v>
      </c>
      <c r="G95" s="155" t="s">
        <v>342</v>
      </c>
      <c r="H95" s="156">
        <v>1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343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343</v>
      </c>
      <c r="BM95" s="163" t="s">
        <v>466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358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159</v>
      </c>
      <c r="D97" s="152" t="s">
        <v>154</v>
      </c>
      <c r="E97" s="153" t="s">
        <v>359</v>
      </c>
      <c r="F97" s="154" t="s">
        <v>360</v>
      </c>
      <c r="G97" s="155" t="s">
        <v>361</v>
      </c>
      <c r="H97" s="156">
        <v>1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343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343</v>
      </c>
      <c r="BM97" s="163" t="s">
        <v>467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363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2" customFormat="1" ht="16.5" customHeight="1">
      <c r="A99" s="35"/>
      <c r="B99" s="36"/>
      <c r="C99" s="152" t="s">
        <v>185</v>
      </c>
      <c r="D99" s="152" t="s">
        <v>154</v>
      </c>
      <c r="E99" s="153" t="s">
        <v>364</v>
      </c>
      <c r="F99" s="154" t="s">
        <v>365</v>
      </c>
      <c r="G99" s="155" t="s">
        <v>342</v>
      </c>
      <c r="H99" s="156">
        <v>1</v>
      </c>
      <c r="I99" s="157"/>
      <c r="J99" s="158">
        <f>ROUND(I99*H99,2)</f>
        <v>0</v>
      </c>
      <c r="K99" s="154" t="s">
        <v>158</v>
      </c>
      <c r="L99" s="40"/>
      <c r="M99" s="159" t="s">
        <v>19</v>
      </c>
      <c r="N99" s="160" t="s">
        <v>44</v>
      </c>
      <c r="O99" s="65"/>
      <c r="P99" s="161">
        <f>O99*H99</f>
        <v>0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63" t="s">
        <v>343</v>
      </c>
      <c r="AT99" s="163" t="s">
        <v>154</v>
      </c>
      <c r="AU99" s="163" t="s">
        <v>73</v>
      </c>
      <c r="AY99" s="18" t="s">
        <v>160</v>
      </c>
      <c r="BE99" s="164">
        <f>IF(N99="základní",J99,0)</f>
        <v>0</v>
      </c>
      <c r="BF99" s="164">
        <f>IF(N99="snížená",J99,0)</f>
        <v>0</v>
      </c>
      <c r="BG99" s="164">
        <f>IF(N99="zákl. přenesená",J99,0)</f>
        <v>0</v>
      </c>
      <c r="BH99" s="164">
        <f>IF(N99="sníž. přenesená",J99,0)</f>
        <v>0</v>
      </c>
      <c r="BI99" s="164">
        <f>IF(N99="nulová",J99,0)</f>
        <v>0</v>
      </c>
      <c r="BJ99" s="18" t="s">
        <v>80</v>
      </c>
      <c r="BK99" s="164">
        <f>ROUND(I99*H99,2)</f>
        <v>0</v>
      </c>
      <c r="BL99" s="18" t="s">
        <v>343</v>
      </c>
      <c r="BM99" s="163" t="s">
        <v>468</v>
      </c>
    </row>
    <row r="100" spans="1:65" s="2" customFormat="1">
      <c r="A100" s="35"/>
      <c r="B100" s="36"/>
      <c r="C100" s="37"/>
      <c r="D100" s="165" t="s">
        <v>162</v>
      </c>
      <c r="E100" s="37"/>
      <c r="F100" s="166" t="s">
        <v>367</v>
      </c>
      <c r="G100" s="37"/>
      <c r="H100" s="37"/>
      <c r="I100" s="167"/>
      <c r="J100" s="37"/>
      <c r="K100" s="37"/>
      <c r="L100" s="40"/>
      <c r="M100" s="168"/>
      <c r="N100" s="16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162</v>
      </c>
      <c r="AU100" s="18" t="s">
        <v>73</v>
      </c>
    </row>
    <row r="101" spans="1:65" s="10" customFormat="1">
      <c r="B101" s="170"/>
      <c r="C101" s="171"/>
      <c r="D101" s="172" t="s">
        <v>164</v>
      </c>
      <c r="E101" s="173" t="s">
        <v>19</v>
      </c>
      <c r="F101" s="174" t="s">
        <v>368</v>
      </c>
      <c r="G101" s="171"/>
      <c r="H101" s="175">
        <v>1</v>
      </c>
      <c r="I101" s="176"/>
      <c r="J101" s="171"/>
      <c r="K101" s="171"/>
      <c r="L101" s="177"/>
      <c r="M101" s="178"/>
      <c r="N101" s="179"/>
      <c r="O101" s="179"/>
      <c r="P101" s="179"/>
      <c r="Q101" s="179"/>
      <c r="R101" s="179"/>
      <c r="S101" s="179"/>
      <c r="T101" s="180"/>
      <c r="AT101" s="181" t="s">
        <v>164</v>
      </c>
      <c r="AU101" s="181" t="s">
        <v>73</v>
      </c>
      <c r="AV101" s="10" t="s">
        <v>82</v>
      </c>
      <c r="AW101" s="10" t="s">
        <v>35</v>
      </c>
      <c r="AX101" s="10" t="s">
        <v>80</v>
      </c>
      <c r="AY101" s="181" t="s">
        <v>160</v>
      </c>
    </row>
    <row r="102" spans="1:65" s="12" customFormat="1">
      <c r="B102" s="210"/>
      <c r="C102" s="211"/>
      <c r="D102" s="172" t="s">
        <v>164</v>
      </c>
      <c r="E102" s="212" t="s">
        <v>19</v>
      </c>
      <c r="F102" s="213" t="s">
        <v>369</v>
      </c>
      <c r="G102" s="211"/>
      <c r="H102" s="212" t="s">
        <v>19</v>
      </c>
      <c r="I102" s="214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164</v>
      </c>
      <c r="AU102" s="219" t="s">
        <v>73</v>
      </c>
      <c r="AV102" s="12" t="s">
        <v>80</v>
      </c>
      <c r="AW102" s="12" t="s">
        <v>35</v>
      </c>
      <c r="AX102" s="12" t="s">
        <v>73</v>
      </c>
      <c r="AY102" s="219" t="s">
        <v>160</v>
      </c>
    </row>
    <row r="103" spans="1:65" s="2" customFormat="1" ht="16.5" customHeight="1">
      <c r="A103" s="35"/>
      <c r="B103" s="36"/>
      <c r="C103" s="152" t="s">
        <v>191</v>
      </c>
      <c r="D103" s="152" t="s">
        <v>154</v>
      </c>
      <c r="E103" s="153" t="s">
        <v>370</v>
      </c>
      <c r="F103" s="154" t="s">
        <v>371</v>
      </c>
      <c r="G103" s="155" t="s">
        <v>361</v>
      </c>
      <c r="H103" s="156">
        <v>1</v>
      </c>
      <c r="I103" s="157"/>
      <c r="J103" s="158">
        <f>ROUND(I103*H103,2)</f>
        <v>0</v>
      </c>
      <c r="K103" s="154" t="s">
        <v>158</v>
      </c>
      <c r="L103" s="40"/>
      <c r="M103" s="159" t="s">
        <v>19</v>
      </c>
      <c r="N103" s="160" t="s">
        <v>44</v>
      </c>
      <c r="O103" s="65"/>
      <c r="P103" s="161">
        <f>O103*H103</f>
        <v>0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63" t="s">
        <v>343</v>
      </c>
      <c r="AT103" s="163" t="s">
        <v>154</v>
      </c>
      <c r="AU103" s="163" t="s">
        <v>73</v>
      </c>
      <c r="AY103" s="18" t="s">
        <v>160</v>
      </c>
      <c r="BE103" s="164">
        <f>IF(N103="základní",J103,0)</f>
        <v>0</v>
      </c>
      <c r="BF103" s="164">
        <f>IF(N103="snížená",J103,0)</f>
        <v>0</v>
      </c>
      <c r="BG103" s="164">
        <f>IF(N103="zákl. přenesená",J103,0)</f>
        <v>0</v>
      </c>
      <c r="BH103" s="164">
        <f>IF(N103="sníž. přenesená",J103,0)</f>
        <v>0</v>
      </c>
      <c r="BI103" s="164">
        <f>IF(N103="nulová",J103,0)</f>
        <v>0</v>
      </c>
      <c r="BJ103" s="18" t="s">
        <v>80</v>
      </c>
      <c r="BK103" s="164">
        <f>ROUND(I103*H103,2)</f>
        <v>0</v>
      </c>
      <c r="BL103" s="18" t="s">
        <v>343</v>
      </c>
      <c r="BM103" s="163" t="s">
        <v>469</v>
      </c>
    </row>
    <row r="104" spans="1:65" s="2" customFormat="1">
      <c r="A104" s="35"/>
      <c r="B104" s="36"/>
      <c r="C104" s="37"/>
      <c r="D104" s="165" t="s">
        <v>162</v>
      </c>
      <c r="E104" s="37"/>
      <c r="F104" s="166" t="s">
        <v>373</v>
      </c>
      <c r="G104" s="37"/>
      <c r="H104" s="37"/>
      <c r="I104" s="167"/>
      <c r="J104" s="37"/>
      <c r="K104" s="37"/>
      <c r="L104" s="40"/>
      <c r="M104" s="168"/>
      <c r="N104" s="169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162</v>
      </c>
      <c r="AU104" s="18" t="s">
        <v>73</v>
      </c>
    </row>
    <row r="105" spans="1:65" s="2" customFormat="1" ht="16.5" customHeight="1">
      <c r="A105" s="35"/>
      <c r="B105" s="36"/>
      <c r="C105" s="152" t="s">
        <v>199</v>
      </c>
      <c r="D105" s="152" t="s">
        <v>154</v>
      </c>
      <c r="E105" s="153" t="s">
        <v>374</v>
      </c>
      <c r="F105" s="154" t="s">
        <v>375</v>
      </c>
      <c r="G105" s="155" t="s">
        <v>361</v>
      </c>
      <c r="H105" s="156">
        <v>1</v>
      </c>
      <c r="I105" s="157"/>
      <c r="J105" s="158">
        <f>ROUND(I105*H105,2)</f>
        <v>0</v>
      </c>
      <c r="K105" s="154" t="s">
        <v>158</v>
      </c>
      <c r="L105" s="40"/>
      <c r="M105" s="159" t="s">
        <v>19</v>
      </c>
      <c r="N105" s="160" t="s">
        <v>44</v>
      </c>
      <c r="O105" s="65"/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63" t="s">
        <v>343</v>
      </c>
      <c r="AT105" s="163" t="s">
        <v>154</v>
      </c>
      <c r="AU105" s="163" t="s">
        <v>73</v>
      </c>
      <c r="AY105" s="18" t="s">
        <v>160</v>
      </c>
      <c r="BE105" s="164">
        <f>IF(N105="základní",J105,0)</f>
        <v>0</v>
      </c>
      <c r="BF105" s="164">
        <f>IF(N105="snížená",J105,0)</f>
        <v>0</v>
      </c>
      <c r="BG105" s="164">
        <f>IF(N105="zákl. přenesená",J105,0)</f>
        <v>0</v>
      </c>
      <c r="BH105" s="164">
        <f>IF(N105="sníž. přenesená",J105,0)</f>
        <v>0</v>
      </c>
      <c r="BI105" s="164">
        <f>IF(N105="nulová",J105,0)</f>
        <v>0</v>
      </c>
      <c r="BJ105" s="18" t="s">
        <v>80</v>
      </c>
      <c r="BK105" s="164">
        <f>ROUND(I105*H105,2)</f>
        <v>0</v>
      </c>
      <c r="BL105" s="18" t="s">
        <v>343</v>
      </c>
      <c r="BM105" s="163" t="s">
        <v>470</v>
      </c>
    </row>
    <row r="106" spans="1:65" s="2" customFormat="1">
      <c r="A106" s="35"/>
      <c r="B106" s="36"/>
      <c r="C106" s="37"/>
      <c r="D106" s="165" t="s">
        <v>162</v>
      </c>
      <c r="E106" s="37"/>
      <c r="F106" s="166" t="s">
        <v>377</v>
      </c>
      <c r="G106" s="37"/>
      <c r="H106" s="37"/>
      <c r="I106" s="167"/>
      <c r="J106" s="37"/>
      <c r="K106" s="37"/>
      <c r="L106" s="40"/>
      <c r="M106" s="168"/>
      <c r="N106" s="16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162</v>
      </c>
      <c r="AU106" s="18" t="s">
        <v>73</v>
      </c>
    </row>
    <row r="107" spans="1:65" s="2" customFormat="1" ht="16.5" customHeight="1">
      <c r="A107" s="35"/>
      <c r="B107" s="36"/>
      <c r="C107" s="152" t="s">
        <v>196</v>
      </c>
      <c r="D107" s="152" t="s">
        <v>154</v>
      </c>
      <c r="E107" s="153" t="s">
        <v>378</v>
      </c>
      <c r="F107" s="154" t="s">
        <v>379</v>
      </c>
      <c r="G107" s="155" t="s">
        <v>342</v>
      </c>
      <c r="H107" s="156">
        <v>1</v>
      </c>
      <c r="I107" s="157"/>
      <c r="J107" s="158">
        <f>ROUND(I107*H107,2)</f>
        <v>0</v>
      </c>
      <c r="K107" s="154" t="s">
        <v>158</v>
      </c>
      <c r="L107" s="40"/>
      <c r="M107" s="159" t="s">
        <v>19</v>
      </c>
      <c r="N107" s="160" t="s">
        <v>44</v>
      </c>
      <c r="O107" s="65"/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63" t="s">
        <v>343</v>
      </c>
      <c r="AT107" s="163" t="s">
        <v>154</v>
      </c>
      <c r="AU107" s="163" t="s">
        <v>73</v>
      </c>
      <c r="AY107" s="18" t="s">
        <v>160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18" t="s">
        <v>80</v>
      </c>
      <c r="BK107" s="164">
        <f>ROUND(I107*H107,2)</f>
        <v>0</v>
      </c>
      <c r="BL107" s="18" t="s">
        <v>343</v>
      </c>
      <c r="BM107" s="163" t="s">
        <v>471</v>
      </c>
    </row>
    <row r="108" spans="1:65" s="2" customFormat="1">
      <c r="A108" s="35"/>
      <c r="B108" s="36"/>
      <c r="C108" s="37"/>
      <c r="D108" s="165" t="s">
        <v>162</v>
      </c>
      <c r="E108" s="37"/>
      <c r="F108" s="166" t="s">
        <v>381</v>
      </c>
      <c r="G108" s="37"/>
      <c r="H108" s="37"/>
      <c r="I108" s="167"/>
      <c r="J108" s="37"/>
      <c r="K108" s="37"/>
      <c r="L108" s="40"/>
      <c r="M108" s="168"/>
      <c r="N108" s="169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162</v>
      </c>
      <c r="AU108" s="18" t="s">
        <v>73</v>
      </c>
    </row>
    <row r="109" spans="1:65" s="10" customFormat="1" ht="20.399999999999999">
      <c r="B109" s="170"/>
      <c r="C109" s="171"/>
      <c r="D109" s="172" t="s">
        <v>164</v>
      </c>
      <c r="E109" s="173" t="s">
        <v>19</v>
      </c>
      <c r="F109" s="174" t="s">
        <v>382</v>
      </c>
      <c r="G109" s="171"/>
      <c r="H109" s="175">
        <v>1</v>
      </c>
      <c r="I109" s="176"/>
      <c r="J109" s="171"/>
      <c r="K109" s="171"/>
      <c r="L109" s="177"/>
      <c r="M109" s="207"/>
      <c r="N109" s="208"/>
      <c r="O109" s="208"/>
      <c r="P109" s="208"/>
      <c r="Q109" s="208"/>
      <c r="R109" s="208"/>
      <c r="S109" s="208"/>
      <c r="T109" s="209"/>
      <c r="AT109" s="181" t="s">
        <v>164</v>
      </c>
      <c r="AU109" s="181" t="s">
        <v>73</v>
      </c>
      <c r="AV109" s="10" t="s">
        <v>82</v>
      </c>
      <c r="AW109" s="10" t="s">
        <v>35</v>
      </c>
      <c r="AX109" s="10" t="s">
        <v>80</v>
      </c>
      <c r="AY109" s="181" t="s">
        <v>160</v>
      </c>
    </row>
    <row r="110" spans="1:65" s="2" customFormat="1" ht="6.9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iOnCfVOGgnICakPRKzb40m2E5+LlabhAOHORf2ET3aFGFcWDBT1FmccxqNBJTKIuJRme2+5MhIbibyJV6Q5FlQ==" saltValue="H412EusikPXL8yxQF74t9vOV/acIcquWYZf9ebVrXhbcKT+K965wwuH+6JNn+VMugbsrJH9SOhxIl5e9b1aNEg==" spinCount="100000" sheet="1" objects="1" scenarios="1" formatColumns="0" formatRows="0" autoFilter="0"/>
  <autoFilter ref="C84:K109" xr:uid="{00000000-0009-0000-0000-00000A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A00-000000000000}"/>
    <hyperlink ref="F90" r:id="rId2" xr:uid="{00000000-0004-0000-0A00-000001000000}"/>
    <hyperlink ref="F96" r:id="rId3" xr:uid="{00000000-0004-0000-0A00-000002000000}"/>
    <hyperlink ref="F98" r:id="rId4" xr:uid="{00000000-0004-0000-0A00-000003000000}"/>
    <hyperlink ref="F100" r:id="rId5" xr:uid="{00000000-0004-0000-0A00-000004000000}"/>
    <hyperlink ref="F104" r:id="rId6" xr:uid="{00000000-0004-0000-0A00-000005000000}"/>
    <hyperlink ref="F106" r:id="rId7" xr:uid="{00000000-0004-0000-0A00-000006000000}"/>
    <hyperlink ref="F108" r:id="rId8" xr:uid="{00000000-0004-0000-0A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2:BM148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113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13" t="s">
        <v>135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472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22. 5. 2024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27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28</v>
      </c>
      <c r="F15" s="35"/>
      <c r="G15" s="35"/>
      <c r="H15" s="35"/>
      <c r="I15" s="113" t="s">
        <v>29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13" t="s">
        <v>29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26</v>
      </c>
      <c r="J20" s="104" t="s">
        <v>33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34</v>
      </c>
      <c r="F21" s="35"/>
      <c r="G21" s="35"/>
      <c r="H21" s="35"/>
      <c r="I21" s="113" t="s">
        <v>29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26</v>
      </c>
      <c r="J23" s="104" t="s">
        <v>33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34</v>
      </c>
      <c r="F24" s="35"/>
      <c r="G24" s="35"/>
      <c r="H24" s="35"/>
      <c r="I24" s="113" t="s">
        <v>29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80" t="s">
        <v>19</v>
      </c>
      <c r="F27" s="380"/>
      <c r="G27" s="380"/>
      <c r="H27" s="38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39</v>
      </c>
      <c r="E30" s="35"/>
      <c r="F30" s="35"/>
      <c r="G30" s="35"/>
      <c r="H30" s="35"/>
      <c r="I30" s="35"/>
      <c r="J30" s="121">
        <f>ROUND(J79,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41</v>
      </c>
      <c r="G32" s="35"/>
      <c r="H32" s="35"/>
      <c r="I32" s="122" t="s">
        <v>40</v>
      </c>
      <c r="J32" s="122" t="s">
        <v>42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43</v>
      </c>
      <c r="E33" s="113" t="s">
        <v>44</v>
      </c>
      <c r="F33" s="124">
        <f>ROUND((SUM(BE79:BE147)),  2)</f>
        <v>0</v>
      </c>
      <c r="G33" s="35"/>
      <c r="H33" s="35"/>
      <c r="I33" s="125">
        <v>0.21</v>
      </c>
      <c r="J33" s="124">
        <f>ROUND(((SUM(BE79:BE147))*I33),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45</v>
      </c>
      <c r="F34" s="124">
        <f>ROUND((SUM(BF79:BF147)),  2)</f>
        <v>0</v>
      </c>
      <c r="G34" s="35"/>
      <c r="H34" s="35"/>
      <c r="I34" s="125">
        <v>0.12</v>
      </c>
      <c r="J34" s="124">
        <f>ROUND(((SUM(BF79:BF147))*I34),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46</v>
      </c>
      <c r="F35" s="124">
        <f>ROUND((SUM(BG79:BG147)),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47</v>
      </c>
      <c r="F36" s="124">
        <f>ROUND((SUM(BH79:BH147)),  2)</f>
        <v>0</v>
      </c>
      <c r="G36" s="35"/>
      <c r="H36" s="35"/>
      <c r="I36" s="125">
        <v>0.12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48</v>
      </c>
      <c r="F37" s="124">
        <f>ROUND((SUM(BI79:BI147)),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49</v>
      </c>
      <c r="E39" s="128"/>
      <c r="F39" s="128"/>
      <c r="G39" s="129" t="s">
        <v>50</v>
      </c>
      <c r="H39" s="130" t="s">
        <v>51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137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Výsadba IP3, IP14, IP18, IP29 a části NRBK K158 v k.ú. Němčičky u Hustopečí</v>
      </c>
      <c r="F48" s="373"/>
      <c r="G48" s="373"/>
      <c r="H48" s="373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135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9" t="str">
        <f>E9</f>
        <v>SO-03 - IP18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Němčičky u Hustopečí</v>
      </c>
      <c r="G52" s="37"/>
      <c r="H52" s="37"/>
      <c r="I52" s="30" t="s">
        <v>23</v>
      </c>
      <c r="J52" s="60" t="str">
        <f>IF(J12="","",J12)</f>
        <v>22. 5. 2024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25</v>
      </c>
      <c r="D54" s="37"/>
      <c r="E54" s="37"/>
      <c r="F54" s="28" t="str">
        <f>E15</f>
        <v>ČR-Státní pozemkový úřad</v>
      </c>
      <c r="G54" s="37"/>
      <c r="H54" s="37"/>
      <c r="I54" s="30" t="s">
        <v>32</v>
      </c>
      <c r="J54" s="33" t="str">
        <f>E21</f>
        <v>AGROPROJEKT PSO,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AGROPROJEKT PSO,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138</v>
      </c>
      <c r="D57" s="138"/>
      <c r="E57" s="138"/>
      <c r="F57" s="138"/>
      <c r="G57" s="138"/>
      <c r="H57" s="138"/>
      <c r="I57" s="138"/>
      <c r="J57" s="139" t="s">
        <v>139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0" t="s">
        <v>71</v>
      </c>
      <c r="D59" s="37"/>
      <c r="E59" s="37"/>
      <c r="F59" s="37"/>
      <c r="G59" s="37"/>
      <c r="H59" s="37"/>
      <c r="I59" s="37"/>
      <c r="J59" s="78">
        <f>J79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140</v>
      </c>
    </row>
    <row r="60" spans="1:47" s="2" customFormat="1" ht="21.7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6.9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pans="1:65" s="2" customFormat="1" ht="6.9" customHeight="1">
      <c r="A65" s="35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65" s="2" customFormat="1" ht="24.9" customHeight="1">
      <c r="A66" s="35"/>
      <c r="B66" s="36"/>
      <c r="C66" s="24" t="s">
        <v>141</v>
      </c>
      <c r="D66" s="37"/>
      <c r="E66" s="37"/>
      <c r="F66" s="37"/>
      <c r="G66" s="37"/>
      <c r="H66" s="37"/>
      <c r="I66" s="37"/>
      <c r="J66" s="37"/>
      <c r="K66" s="37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5" s="2" customFormat="1" ht="6.9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5" s="2" customFormat="1" ht="12" customHeight="1">
      <c r="A68" s="35"/>
      <c r="B68" s="36"/>
      <c r="C68" s="30" t="s">
        <v>16</v>
      </c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5" s="2" customFormat="1" ht="16.5" customHeight="1">
      <c r="A69" s="35"/>
      <c r="B69" s="36"/>
      <c r="C69" s="37"/>
      <c r="D69" s="37"/>
      <c r="E69" s="372" t="str">
        <f>E7</f>
        <v>Výsadba IP3, IP14, IP18, IP29 a části NRBK K158 v k.ú. Němčičky u Hustopečí</v>
      </c>
      <c r="F69" s="373"/>
      <c r="G69" s="373"/>
      <c r="H69" s="373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5" s="2" customFormat="1" ht="12" customHeight="1">
      <c r="A70" s="35"/>
      <c r="B70" s="36"/>
      <c r="C70" s="30" t="s">
        <v>135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5" s="2" customFormat="1" ht="16.5" customHeight="1">
      <c r="A71" s="35"/>
      <c r="B71" s="36"/>
      <c r="C71" s="37"/>
      <c r="D71" s="37"/>
      <c r="E71" s="329" t="str">
        <f>E9</f>
        <v>SO-03 - IP18</v>
      </c>
      <c r="F71" s="371"/>
      <c r="G71" s="371"/>
      <c r="H71" s="371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5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5" s="2" customFormat="1" ht="12" customHeight="1">
      <c r="A73" s="35"/>
      <c r="B73" s="36"/>
      <c r="C73" s="30" t="s">
        <v>21</v>
      </c>
      <c r="D73" s="37"/>
      <c r="E73" s="37"/>
      <c r="F73" s="28" t="str">
        <f>F12</f>
        <v>Němčičky u Hustopečí</v>
      </c>
      <c r="G73" s="37"/>
      <c r="H73" s="37"/>
      <c r="I73" s="30" t="s">
        <v>23</v>
      </c>
      <c r="J73" s="60" t="str">
        <f>IF(J12="","",J12)</f>
        <v>22. 5. 2024</v>
      </c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5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5" s="2" customFormat="1" ht="25.65" customHeight="1">
      <c r="A75" s="35"/>
      <c r="B75" s="36"/>
      <c r="C75" s="30" t="s">
        <v>25</v>
      </c>
      <c r="D75" s="37"/>
      <c r="E75" s="37"/>
      <c r="F75" s="28" t="str">
        <f>E15</f>
        <v>ČR-Státní pozemkový úřad</v>
      </c>
      <c r="G75" s="37"/>
      <c r="H75" s="37"/>
      <c r="I75" s="30" t="s">
        <v>32</v>
      </c>
      <c r="J75" s="33" t="str">
        <f>E21</f>
        <v>AGROPROJEKT PSO, s.r.o.</v>
      </c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5" s="2" customFormat="1" ht="25.65" customHeight="1">
      <c r="A76" s="35"/>
      <c r="B76" s="36"/>
      <c r="C76" s="30" t="s">
        <v>30</v>
      </c>
      <c r="D76" s="37"/>
      <c r="E76" s="37"/>
      <c r="F76" s="28" t="str">
        <f>IF(E18="","",E18)</f>
        <v>Vyplň údaj</v>
      </c>
      <c r="G76" s="37"/>
      <c r="H76" s="37"/>
      <c r="I76" s="30" t="s">
        <v>36</v>
      </c>
      <c r="J76" s="33" t="str">
        <f>E24</f>
        <v>AGROPROJEKT PSO, s.r.o.</v>
      </c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5" s="2" customFormat="1" ht="10.3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5" s="9" customFormat="1" ht="29.25" customHeight="1">
      <c r="A78" s="141"/>
      <c r="B78" s="142"/>
      <c r="C78" s="143" t="s">
        <v>142</v>
      </c>
      <c r="D78" s="144" t="s">
        <v>58</v>
      </c>
      <c r="E78" s="144" t="s">
        <v>54</v>
      </c>
      <c r="F78" s="144" t="s">
        <v>55</v>
      </c>
      <c r="G78" s="144" t="s">
        <v>143</v>
      </c>
      <c r="H78" s="144" t="s">
        <v>144</v>
      </c>
      <c r="I78" s="144" t="s">
        <v>145</v>
      </c>
      <c r="J78" s="144" t="s">
        <v>139</v>
      </c>
      <c r="K78" s="145" t="s">
        <v>146</v>
      </c>
      <c r="L78" s="146"/>
      <c r="M78" s="69" t="s">
        <v>19</v>
      </c>
      <c r="N78" s="70" t="s">
        <v>43</v>
      </c>
      <c r="O78" s="70" t="s">
        <v>147</v>
      </c>
      <c r="P78" s="70" t="s">
        <v>148</v>
      </c>
      <c r="Q78" s="70" t="s">
        <v>149</v>
      </c>
      <c r="R78" s="70" t="s">
        <v>150</v>
      </c>
      <c r="S78" s="70" t="s">
        <v>151</v>
      </c>
      <c r="T78" s="71" t="s">
        <v>152</v>
      </c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</row>
    <row r="79" spans="1:65" s="2" customFormat="1" ht="22.8" customHeight="1">
      <c r="A79" s="35"/>
      <c r="B79" s="36"/>
      <c r="C79" s="76" t="s">
        <v>153</v>
      </c>
      <c r="D79" s="37"/>
      <c r="E79" s="37"/>
      <c r="F79" s="37"/>
      <c r="G79" s="37"/>
      <c r="H79" s="37"/>
      <c r="I79" s="37"/>
      <c r="J79" s="147">
        <f>BK79</f>
        <v>0</v>
      </c>
      <c r="K79" s="37"/>
      <c r="L79" s="40"/>
      <c r="M79" s="72"/>
      <c r="N79" s="148"/>
      <c r="O79" s="73"/>
      <c r="P79" s="149">
        <f>SUM(P80:P147)</f>
        <v>0</v>
      </c>
      <c r="Q79" s="73"/>
      <c r="R79" s="149">
        <f>SUM(R80:R147)</f>
        <v>0.90313280000000007</v>
      </c>
      <c r="S79" s="73"/>
      <c r="T79" s="150">
        <f>SUM(T80:T147)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8" t="s">
        <v>72</v>
      </c>
      <c r="AU79" s="18" t="s">
        <v>140</v>
      </c>
      <c r="BK79" s="151">
        <f>SUM(BK80:BK147)</f>
        <v>0</v>
      </c>
    </row>
    <row r="80" spans="1:65" s="2" customFormat="1" ht="24.15" customHeight="1">
      <c r="A80" s="35"/>
      <c r="B80" s="36"/>
      <c r="C80" s="152" t="s">
        <v>80</v>
      </c>
      <c r="D80" s="152" t="s">
        <v>154</v>
      </c>
      <c r="E80" s="153" t="s">
        <v>473</v>
      </c>
      <c r="F80" s="154" t="s">
        <v>474</v>
      </c>
      <c r="G80" s="155" t="s">
        <v>168</v>
      </c>
      <c r="H80" s="156">
        <v>407</v>
      </c>
      <c r="I80" s="157"/>
      <c r="J80" s="158">
        <f>ROUND(I80*H80,2)</f>
        <v>0</v>
      </c>
      <c r="K80" s="154" t="s">
        <v>158</v>
      </c>
      <c r="L80" s="40"/>
      <c r="M80" s="159" t="s">
        <v>19</v>
      </c>
      <c r="N80" s="160" t="s">
        <v>44</v>
      </c>
      <c r="O80" s="65"/>
      <c r="P80" s="161">
        <f>O80*H80</f>
        <v>0</v>
      </c>
      <c r="Q80" s="161">
        <v>0</v>
      </c>
      <c r="R80" s="161">
        <f>Q80*H80</f>
        <v>0</v>
      </c>
      <c r="S80" s="161">
        <v>0</v>
      </c>
      <c r="T80" s="16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63" t="s">
        <v>159</v>
      </c>
      <c r="AT80" s="163" t="s">
        <v>154</v>
      </c>
      <c r="AU80" s="163" t="s">
        <v>73</v>
      </c>
      <c r="AY80" s="18" t="s">
        <v>160</v>
      </c>
      <c r="BE80" s="164">
        <f>IF(N80="základní",J80,0)</f>
        <v>0</v>
      </c>
      <c r="BF80" s="164">
        <f>IF(N80="snížená",J80,0)</f>
        <v>0</v>
      </c>
      <c r="BG80" s="164">
        <f>IF(N80="zákl. přenesená",J80,0)</f>
        <v>0</v>
      </c>
      <c r="BH80" s="164">
        <f>IF(N80="sníž. přenesená",J80,0)</f>
        <v>0</v>
      </c>
      <c r="BI80" s="164">
        <f>IF(N80="nulová",J80,0)</f>
        <v>0</v>
      </c>
      <c r="BJ80" s="18" t="s">
        <v>80</v>
      </c>
      <c r="BK80" s="164">
        <f>ROUND(I80*H80,2)</f>
        <v>0</v>
      </c>
      <c r="BL80" s="18" t="s">
        <v>159</v>
      </c>
      <c r="BM80" s="163" t="s">
        <v>475</v>
      </c>
    </row>
    <row r="81" spans="1:65" s="2" customFormat="1">
      <c r="A81" s="35"/>
      <c r="B81" s="36"/>
      <c r="C81" s="37"/>
      <c r="D81" s="165" t="s">
        <v>162</v>
      </c>
      <c r="E81" s="37"/>
      <c r="F81" s="166" t="s">
        <v>476</v>
      </c>
      <c r="G81" s="37"/>
      <c r="H81" s="37"/>
      <c r="I81" s="167"/>
      <c r="J81" s="37"/>
      <c r="K81" s="37"/>
      <c r="L81" s="40"/>
      <c r="M81" s="168"/>
      <c r="N81" s="169"/>
      <c r="O81" s="65"/>
      <c r="P81" s="65"/>
      <c r="Q81" s="65"/>
      <c r="R81" s="65"/>
      <c r="S81" s="65"/>
      <c r="T81" s="66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162</v>
      </c>
      <c r="AU81" s="18" t="s">
        <v>73</v>
      </c>
    </row>
    <row r="82" spans="1:65" s="2" customFormat="1" ht="16.5" customHeight="1">
      <c r="A82" s="35"/>
      <c r="B82" s="36"/>
      <c r="C82" s="152" t="s">
        <v>82</v>
      </c>
      <c r="D82" s="152" t="s">
        <v>154</v>
      </c>
      <c r="E82" s="153" t="s">
        <v>477</v>
      </c>
      <c r="F82" s="154" t="s">
        <v>478</v>
      </c>
      <c r="G82" s="155" t="s">
        <v>168</v>
      </c>
      <c r="H82" s="156">
        <v>407</v>
      </c>
      <c r="I82" s="157"/>
      <c r="J82" s="158">
        <f>ROUND(I82*H82,2)</f>
        <v>0</v>
      </c>
      <c r="K82" s="154" t="s">
        <v>158</v>
      </c>
      <c r="L82" s="40"/>
      <c r="M82" s="159" t="s">
        <v>19</v>
      </c>
      <c r="N82" s="160" t="s">
        <v>44</v>
      </c>
      <c r="O82" s="65"/>
      <c r="P82" s="161">
        <f>O82*H82</f>
        <v>0</v>
      </c>
      <c r="Q82" s="161">
        <v>0</v>
      </c>
      <c r="R82" s="161">
        <f>Q82*H82</f>
        <v>0</v>
      </c>
      <c r="S82" s="161">
        <v>0</v>
      </c>
      <c r="T82" s="162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163" t="s">
        <v>159</v>
      </c>
      <c r="AT82" s="163" t="s">
        <v>154</v>
      </c>
      <c r="AU82" s="163" t="s">
        <v>73</v>
      </c>
      <c r="AY82" s="18" t="s">
        <v>160</v>
      </c>
      <c r="BE82" s="164">
        <f>IF(N82="základní",J82,0)</f>
        <v>0</v>
      </c>
      <c r="BF82" s="164">
        <f>IF(N82="snížená",J82,0)</f>
        <v>0</v>
      </c>
      <c r="BG82" s="164">
        <f>IF(N82="zákl. přenesená",J82,0)</f>
        <v>0</v>
      </c>
      <c r="BH82" s="164">
        <f>IF(N82="sníž. přenesená",J82,0)</f>
        <v>0</v>
      </c>
      <c r="BI82" s="164">
        <f>IF(N82="nulová",J82,0)</f>
        <v>0</v>
      </c>
      <c r="BJ82" s="18" t="s">
        <v>80</v>
      </c>
      <c r="BK82" s="164">
        <f>ROUND(I82*H82,2)</f>
        <v>0</v>
      </c>
      <c r="BL82" s="18" t="s">
        <v>159</v>
      </c>
      <c r="BM82" s="163" t="s">
        <v>479</v>
      </c>
    </row>
    <row r="83" spans="1:65" s="2" customFormat="1">
      <c r="A83" s="35"/>
      <c r="B83" s="36"/>
      <c r="C83" s="37"/>
      <c r="D83" s="165" t="s">
        <v>162</v>
      </c>
      <c r="E83" s="37"/>
      <c r="F83" s="166" t="s">
        <v>480</v>
      </c>
      <c r="G83" s="37"/>
      <c r="H83" s="37"/>
      <c r="I83" s="167"/>
      <c r="J83" s="37"/>
      <c r="K83" s="37"/>
      <c r="L83" s="40"/>
      <c r="M83" s="168"/>
      <c r="N83" s="169"/>
      <c r="O83" s="65"/>
      <c r="P83" s="65"/>
      <c r="Q83" s="65"/>
      <c r="R83" s="65"/>
      <c r="S83" s="65"/>
      <c r="T83" s="66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162</v>
      </c>
      <c r="AU83" s="18" t="s">
        <v>73</v>
      </c>
    </row>
    <row r="84" spans="1:65" s="2" customFormat="1" ht="16.5" customHeight="1">
      <c r="A84" s="35"/>
      <c r="B84" s="36"/>
      <c r="C84" s="152" t="s">
        <v>172</v>
      </c>
      <c r="D84" s="152" t="s">
        <v>154</v>
      </c>
      <c r="E84" s="153" t="s">
        <v>481</v>
      </c>
      <c r="F84" s="154" t="s">
        <v>482</v>
      </c>
      <c r="G84" s="155" t="s">
        <v>168</v>
      </c>
      <c r="H84" s="156">
        <v>407</v>
      </c>
      <c r="I84" s="157"/>
      <c r="J84" s="158">
        <f>ROUND(I84*H84,2)</f>
        <v>0</v>
      </c>
      <c r="K84" s="154" t="s">
        <v>158</v>
      </c>
      <c r="L84" s="40"/>
      <c r="M84" s="159" t="s">
        <v>19</v>
      </c>
      <c r="N84" s="160" t="s">
        <v>44</v>
      </c>
      <c r="O84" s="65"/>
      <c r="P84" s="161">
        <f>O84*H84</f>
        <v>0</v>
      </c>
      <c r="Q84" s="161">
        <v>0</v>
      </c>
      <c r="R84" s="161">
        <f>Q84*H84</f>
        <v>0</v>
      </c>
      <c r="S84" s="161">
        <v>0</v>
      </c>
      <c r="T84" s="162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63" t="s">
        <v>159</v>
      </c>
      <c r="AT84" s="163" t="s">
        <v>154</v>
      </c>
      <c r="AU84" s="163" t="s">
        <v>73</v>
      </c>
      <c r="AY84" s="18" t="s">
        <v>160</v>
      </c>
      <c r="BE84" s="164">
        <f>IF(N84="základní",J84,0)</f>
        <v>0</v>
      </c>
      <c r="BF84" s="164">
        <f>IF(N84="snížená",J84,0)</f>
        <v>0</v>
      </c>
      <c r="BG84" s="164">
        <f>IF(N84="zákl. přenesená",J84,0)</f>
        <v>0</v>
      </c>
      <c r="BH84" s="164">
        <f>IF(N84="sníž. přenesená",J84,0)</f>
        <v>0</v>
      </c>
      <c r="BI84" s="164">
        <f>IF(N84="nulová",J84,0)</f>
        <v>0</v>
      </c>
      <c r="BJ84" s="18" t="s">
        <v>80</v>
      </c>
      <c r="BK84" s="164">
        <f>ROUND(I84*H84,2)</f>
        <v>0</v>
      </c>
      <c r="BL84" s="18" t="s">
        <v>159</v>
      </c>
      <c r="BM84" s="163" t="s">
        <v>483</v>
      </c>
    </row>
    <row r="85" spans="1:65" s="2" customFormat="1">
      <c r="A85" s="35"/>
      <c r="B85" s="36"/>
      <c r="C85" s="37"/>
      <c r="D85" s="165" t="s">
        <v>162</v>
      </c>
      <c r="E85" s="37"/>
      <c r="F85" s="166" t="s">
        <v>484</v>
      </c>
      <c r="G85" s="37"/>
      <c r="H85" s="37"/>
      <c r="I85" s="167"/>
      <c r="J85" s="37"/>
      <c r="K85" s="37"/>
      <c r="L85" s="40"/>
      <c r="M85" s="168"/>
      <c r="N85" s="169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162</v>
      </c>
      <c r="AU85" s="18" t="s">
        <v>73</v>
      </c>
    </row>
    <row r="86" spans="1:65" s="2" customFormat="1" ht="16.5" customHeight="1">
      <c r="A86" s="35"/>
      <c r="B86" s="36"/>
      <c r="C86" s="152" t="s">
        <v>159</v>
      </c>
      <c r="D86" s="152" t="s">
        <v>154</v>
      </c>
      <c r="E86" s="153" t="s">
        <v>485</v>
      </c>
      <c r="F86" s="154" t="s">
        <v>486</v>
      </c>
      <c r="G86" s="155" t="s">
        <v>168</v>
      </c>
      <c r="H86" s="156">
        <v>407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487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488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2" customFormat="1" ht="24.15" customHeight="1">
      <c r="A88" s="35"/>
      <c r="B88" s="36"/>
      <c r="C88" s="152" t="s">
        <v>185</v>
      </c>
      <c r="D88" s="152" t="s">
        <v>154</v>
      </c>
      <c r="E88" s="153" t="s">
        <v>489</v>
      </c>
      <c r="F88" s="154" t="s">
        <v>490</v>
      </c>
      <c r="G88" s="155" t="s">
        <v>168</v>
      </c>
      <c r="H88" s="156">
        <v>400</v>
      </c>
      <c r="I88" s="157"/>
      <c r="J88" s="158">
        <f>ROUND(I88*H88,2)</f>
        <v>0</v>
      </c>
      <c r="K88" s="154" t="s">
        <v>158</v>
      </c>
      <c r="L88" s="40"/>
      <c r="M88" s="159" t="s">
        <v>19</v>
      </c>
      <c r="N88" s="160" t="s">
        <v>44</v>
      </c>
      <c r="O88" s="65"/>
      <c r="P88" s="161">
        <f>O88*H88</f>
        <v>0</v>
      </c>
      <c r="Q88" s="161">
        <v>0</v>
      </c>
      <c r="R88" s="161">
        <f>Q88*H88</f>
        <v>0</v>
      </c>
      <c r="S88" s="161">
        <v>0</v>
      </c>
      <c r="T88" s="162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63" t="s">
        <v>159</v>
      </c>
      <c r="AT88" s="163" t="s">
        <v>154</v>
      </c>
      <c r="AU88" s="163" t="s">
        <v>73</v>
      </c>
      <c r="AY88" s="18" t="s">
        <v>160</v>
      </c>
      <c r="BE88" s="164">
        <f>IF(N88="základní",J88,0)</f>
        <v>0</v>
      </c>
      <c r="BF88" s="164">
        <f>IF(N88="snížená",J88,0)</f>
        <v>0</v>
      </c>
      <c r="BG88" s="164">
        <f>IF(N88="zákl. přenesená",J88,0)</f>
        <v>0</v>
      </c>
      <c r="BH88" s="164">
        <f>IF(N88="sníž. přenesená",J88,0)</f>
        <v>0</v>
      </c>
      <c r="BI88" s="164">
        <f>IF(N88="nulová",J88,0)</f>
        <v>0</v>
      </c>
      <c r="BJ88" s="18" t="s">
        <v>80</v>
      </c>
      <c r="BK88" s="164">
        <f>ROUND(I88*H88,2)</f>
        <v>0</v>
      </c>
      <c r="BL88" s="18" t="s">
        <v>159</v>
      </c>
      <c r="BM88" s="163" t="s">
        <v>491</v>
      </c>
    </row>
    <row r="89" spans="1:65" s="2" customFormat="1">
      <c r="A89" s="35"/>
      <c r="B89" s="36"/>
      <c r="C89" s="37"/>
      <c r="D89" s="165" t="s">
        <v>162</v>
      </c>
      <c r="E89" s="37"/>
      <c r="F89" s="166" t="s">
        <v>492</v>
      </c>
      <c r="G89" s="37"/>
      <c r="H89" s="37"/>
      <c r="I89" s="167"/>
      <c r="J89" s="37"/>
      <c r="K89" s="37"/>
      <c r="L89" s="40"/>
      <c r="M89" s="168"/>
      <c r="N89" s="169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162</v>
      </c>
      <c r="AU89" s="18" t="s">
        <v>73</v>
      </c>
    </row>
    <row r="90" spans="1:65" s="10" customFormat="1">
      <c r="B90" s="170"/>
      <c r="C90" s="171"/>
      <c r="D90" s="172" t="s">
        <v>164</v>
      </c>
      <c r="E90" s="173" t="s">
        <v>19</v>
      </c>
      <c r="F90" s="174" t="s">
        <v>493</v>
      </c>
      <c r="G90" s="171"/>
      <c r="H90" s="175">
        <v>400</v>
      </c>
      <c r="I90" s="176"/>
      <c r="J90" s="171"/>
      <c r="K90" s="171"/>
      <c r="L90" s="177"/>
      <c r="M90" s="178"/>
      <c r="N90" s="179"/>
      <c r="O90" s="179"/>
      <c r="P90" s="179"/>
      <c r="Q90" s="179"/>
      <c r="R90" s="179"/>
      <c r="S90" s="179"/>
      <c r="T90" s="180"/>
      <c r="AT90" s="181" t="s">
        <v>164</v>
      </c>
      <c r="AU90" s="181" t="s">
        <v>73</v>
      </c>
      <c r="AV90" s="10" t="s">
        <v>82</v>
      </c>
      <c r="AW90" s="10" t="s">
        <v>35</v>
      </c>
      <c r="AX90" s="10" t="s">
        <v>80</v>
      </c>
      <c r="AY90" s="181" t="s">
        <v>160</v>
      </c>
    </row>
    <row r="91" spans="1:65" s="2" customFormat="1" ht="16.5" customHeight="1">
      <c r="A91" s="35"/>
      <c r="B91" s="36"/>
      <c r="C91" s="193" t="s">
        <v>191</v>
      </c>
      <c r="D91" s="193" t="s">
        <v>192</v>
      </c>
      <c r="E91" s="194" t="s">
        <v>494</v>
      </c>
      <c r="F91" s="195" t="s">
        <v>495</v>
      </c>
      <c r="G91" s="196" t="s">
        <v>195</v>
      </c>
      <c r="H91" s="197">
        <v>10</v>
      </c>
      <c r="I91" s="198"/>
      <c r="J91" s="199">
        <f>ROUND(I91*H91,2)</f>
        <v>0</v>
      </c>
      <c r="K91" s="195" t="s">
        <v>158</v>
      </c>
      <c r="L91" s="200"/>
      <c r="M91" s="201" t="s">
        <v>19</v>
      </c>
      <c r="N91" s="202" t="s">
        <v>44</v>
      </c>
      <c r="O91" s="65"/>
      <c r="P91" s="161">
        <f>O91*H91</f>
        <v>0</v>
      </c>
      <c r="Q91" s="161">
        <v>1E-3</v>
      </c>
      <c r="R91" s="161">
        <f>Q91*H91</f>
        <v>0.01</v>
      </c>
      <c r="S91" s="161">
        <v>0</v>
      </c>
      <c r="T91" s="16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63" t="s">
        <v>196</v>
      </c>
      <c r="AT91" s="163" t="s">
        <v>192</v>
      </c>
      <c r="AU91" s="163" t="s">
        <v>73</v>
      </c>
      <c r="AY91" s="18" t="s">
        <v>160</v>
      </c>
      <c r="BE91" s="164">
        <f>IF(N91="základní",J91,0)</f>
        <v>0</v>
      </c>
      <c r="BF91" s="164">
        <f>IF(N91="snížená",J91,0)</f>
        <v>0</v>
      </c>
      <c r="BG91" s="164">
        <f>IF(N91="zákl. přenesená",J91,0)</f>
        <v>0</v>
      </c>
      <c r="BH91" s="164">
        <f>IF(N91="sníž. přenesená",J91,0)</f>
        <v>0</v>
      </c>
      <c r="BI91" s="164">
        <f>IF(N91="nulová",J91,0)</f>
        <v>0</v>
      </c>
      <c r="BJ91" s="18" t="s">
        <v>80</v>
      </c>
      <c r="BK91" s="164">
        <f>ROUND(I91*H91,2)</f>
        <v>0</v>
      </c>
      <c r="BL91" s="18" t="s">
        <v>159</v>
      </c>
      <c r="BM91" s="163" t="s">
        <v>496</v>
      </c>
    </row>
    <row r="92" spans="1:65" s="10" customFormat="1">
      <c r="B92" s="170"/>
      <c r="C92" s="171"/>
      <c r="D92" s="172" t="s">
        <v>164</v>
      </c>
      <c r="E92" s="173" t="s">
        <v>19</v>
      </c>
      <c r="F92" s="174" t="s">
        <v>497</v>
      </c>
      <c r="G92" s="171"/>
      <c r="H92" s="175">
        <v>10</v>
      </c>
      <c r="I92" s="176"/>
      <c r="J92" s="171"/>
      <c r="K92" s="171"/>
      <c r="L92" s="177"/>
      <c r="M92" s="178"/>
      <c r="N92" s="179"/>
      <c r="O92" s="179"/>
      <c r="P92" s="179"/>
      <c r="Q92" s="179"/>
      <c r="R92" s="179"/>
      <c r="S92" s="179"/>
      <c r="T92" s="180"/>
      <c r="AT92" s="181" t="s">
        <v>164</v>
      </c>
      <c r="AU92" s="181" t="s">
        <v>73</v>
      </c>
      <c r="AV92" s="10" t="s">
        <v>82</v>
      </c>
      <c r="AW92" s="10" t="s">
        <v>35</v>
      </c>
      <c r="AX92" s="10" t="s">
        <v>80</v>
      </c>
      <c r="AY92" s="181" t="s">
        <v>160</v>
      </c>
    </row>
    <row r="93" spans="1:65" s="2" customFormat="1" ht="21.75" customHeight="1">
      <c r="A93" s="35"/>
      <c r="B93" s="36"/>
      <c r="C93" s="152" t="s">
        <v>199</v>
      </c>
      <c r="D93" s="152" t="s">
        <v>154</v>
      </c>
      <c r="E93" s="153" t="s">
        <v>166</v>
      </c>
      <c r="F93" s="154" t="s">
        <v>167</v>
      </c>
      <c r="G93" s="155" t="s">
        <v>168</v>
      </c>
      <c r="H93" s="156">
        <v>400</v>
      </c>
      <c r="I93" s="157"/>
      <c r="J93" s="158">
        <f>ROUND(I93*H93,2)</f>
        <v>0</v>
      </c>
      <c r="K93" s="154" t="s">
        <v>158</v>
      </c>
      <c r="L93" s="40"/>
      <c r="M93" s="159" t="s">
        <v>19</v>
      </c>
      <c r="N93" s="160" t="s">
        <v>44</v>
      </c>
      <c r="O93" s="65"/>
      <c r="P93" s="161">
        <f>O93*H93</f>
        <v>0</v>
      </c>
      <c r="Q93" s="161">
        <v>0</v>
      </c>
      <c r="R93" s="161">
        <f>Q93*H93</f>
        <v>0</v>
      </c>
      <c r="S93" s="161">
        <v>0</v>
      </c>
      <c r="T93" s="162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63" t="s">
        <v>159</v>
      </c>
      <c r="AT93" s="163" t="s">
        <v>154</v>
      </c>
      <c r="AU93" s="163" t="s">
        <v>73</v>
      </c>
      <c r="AY93" s="18" t="s">
        <v>160</v>
      </c>
      <c r="BE93" s="164">
        <f>IF(N93="základní",J93,0)</f>
        <v>0</v>
      </c>
      <c r="BF93" s="164">
        <f>IF(N93="snížená",J93,0)</f>
        <v>0</v>
      </c>
      <c r="BG93" s="164">
        <f>IF(N93="zákl. přenesená",J93,0)</f>
        <v>0</v>
      </c>
      <c r="BH93" s="164">
        <f>IF(N93="sníž. přenesená",J93,0)</f>
        <v>0</v>
      </c>
      <c r="BI93" s="164">
        <f>IF(N93="nulová",J93,0)</f>
        <v>0</v>
      </c>
      <c r="BJ93" s="18" t="s">
        <v>80</v>
      </c>
      <c r="BK93" s="164">
        <f>ROUND(I93*H93,2)</f>
        <v>0</v>
      </c>
      <c r="BL93" s="18" t="s">
        <v>159</v>
      </c>
      <c r="BM93" s="163" t="s">
        <v>498</v>
      </c>
    </row>
    <row r="94" spans="1:65" s="2" customFormat="1">
      <c r="A94" s="35"/>
      <c r="B94" s="36"/>
      <c r="C94" s="37"/>
      <c r="D94" s="165" t="s">
        <v>162</v>
      </c>
      <c r="E94" s="37"/>
      <c r="F94" s="166" t="s">
        <v>170</v>
      </c>
      <c r="G94" s="37"/>
      <c r="H94" s="37"/>
      <c r="I94" s="167"/>
      <c r="J94" s="37"/>
      <c r="K94" s="37"/>
      <c r="L94" s="40"/>
      <c r="M94" s="168"/>
      <c r="N94" s="169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162</v>
      </c>
      <c r="AU94" s="18" t="s">
        <v>73</v>
      </c>
    </row>
    <row r="95" spans="1:65" s="10" customFormat="1">
      <c r="B95" s="170"/>
      <c r="C95" s="171"/>
      <c r="D95" s="172" t="s">
        <v>164</v>
      </c>
      <c r="E95" s="173" t="s">
        <v>19</v>
      </c>
      <c r="F95" s="174" t="s">
        <v>499</v>
      </c>
      <c r="G95" s="171"/>
      <c r="H95" s="175">
        <v>400</v>
      </c>
      <c r="I95" s="176"/>
      <c r="J95" s="171"/>
      <c r="K95" s="171"/>
      <c r="L95" s="177"/>
      <c r="M95" s="178"/>
      <c r="N95" s="179"/>
      <c r="O95" s="179"/>
      <c r="P95" s="179"/>
      <c r="Q95" s="179"/>
      <c r="R95" s="179"/>
      <c r="S95" s="179"/>
      <c r="T95" s="180"/>
      <c r="AT95" s="181" t="s">
        <v>164</v>
      </c>
      <c r="AU95" s="181" t="s">
        <v>73</v>
      </c>
      <c r="AV95" s="10" t="s">
        <v>82</v>
      </c>
      <c r="AW95" s="10" t="s">
        <v>35</v>
      </c>
      <c r="AX95" s="10" t="s">
        <v>73</v>
      </c>
      <c r="AY95" s="181" t="s">
        <v>160</v>
      </c>
    </row>
    <row r="96" spans="1:65" s="11" customFormat="1">
      <c r="B96" s="182"/>
      <c r="C96" s="183"/>
      <c r="D96" s="172" t="s">
        <v>164</v>
      </c>
      <c r="E96" s="184" t="s">
        <v>19</v>
      </c>
      <c r="F96" s="185" t="s">
        <v>178</v>
      </c>
      <c r="G96" s="183"/>
      <c r="H96" s="186">
        <v>400</v>
      </c>
      <c r="I96" s="187"/>
      <c r="J96" s="183"/>
      <c r="K96" s="183"/>
      <c r="L96" s="188"/>
      <c r="M96" s="189"/>
      <c r="N96" s="190"/>
      <c r="O96" s="190"/>
      <c r="P96" s="190"/>
      <c r="Q96" s="190"/>
      <c r="R96" s="190"/>
      <c r="S96" s="190"/>
      <c r="T96" s="191"/>
      <c r="AT96" s="192" t="s">
        <v>164</v>
      </c>
      <c r="AU96" s="192" t="s">
        <v>73</v>
      </c>
      <c r="AV96" s="11" t="s">
        <v>159</v>
      </c>
      <c r="AW96" s="11" t="s">
        <v>35</v>
      </c>
      <c r="AX96" s="11" t="s">
        <v>80</v>
      </c>
      <c r="AY96" s="192" t="s">
        <v>160</v>
      </c>
    </row>
    <row r="97" spans="1:65" s="2" customFormat="1" ht="24.15" customHeight="1">
      <c r="A97" s="35"/>
      <c r="B97" s="36"/>
      <c r="C97" s="152" t="s">
        <v>196</v>
      </c>
      <c r="D97" s="152" t="s">
        <v>154</v>
      </c>
      <c r="E97" s="153" t="s">
        <v>179</v>
      </c>
      <c r="F97" s="154" t="s">
        <v>180</v>
      </c>
      <c r="G97" s="155" t="s">
        <v>181</v>
      </c>
      <c r="H97" s="156">
        <v>7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159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159</v>
      </c>
      <c r="BM97" s="163" t="s">
        <v>500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183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10" customFormat="1">
      <c r="B99" s="170"/>
      <c r="C99" s="171"/>
      <c r="D99" s="172" t="s">
        <v>164</v>
      </c>
      <c r="E99" s="173" t="s">
        <v>19</v>
      </c>
      <c r="F99" s="174" t="s">
        <v>501</v>
      </c>
      <c r="G99" s="171"/>
      <c r="H99" s="175">
        <v>7</v>
      </c>
      <c r="I99" s="176"/>
      <c r="J99" s="171"/>
      <c r="K99" s="171"/>
      <c r="L99" s="177"/>
      <c r="M99" s="178"/>
      <c r="N99" s="179"/>
      <c r="O99" s="179"/>
      <c r="P99" s="179"/>
      <c r="Q99" s="179"/>
      <c r="R99" s="179"/>
      <c r="S99" s="179"/>
      <c r="T99" s="180"/>
      <c r="AT99" s="181" t="s">
        <v>164</v>
      </c>
      <c r="AU99" s="181" t="s">
        <v>73</v>
      </c>
      <c r="AV99" s="10" t="s">
        <v>82</v>
      </c>
      <c r="AW99" s="10" t="s">
        <v>35</v>
      </c>
      <c r="AX99" s="10" t="s">
        <v>80</v>
      </c>
      <c r="AY99" s="181" t="s">
        <v>160</v>
      </c>
    </row>
    <row r="100" spans="1:65" s="2" customFormat="1" ht="16.5" customHeight="1">
      <c r="A100" s="35"/>
      <c r="B100" s="36"/>
      <c r="C100" s="152" t="s">
        <v>209</v>
      </c>
      <c r="D100" s="152" t="s">
        <v>154</v>
      </c>
      <c r="E100" s="153" t="s">
        <v>186</v>
      </c>
      <c r="F100" s="154" t="s">
        <v>187</v>
      </c>
      <c r="G100" s="155" t="s">
        <v>175</v>
      </c>
      <c r="H100" s="156">
        <v>1E-3</v>
      </c>
      <c r="I100" s="157"/>
      <c r="J100" s="158">
        <f>ROUND(I100*H100,2)</f>
        <v>0</v>
      </c>
      <c r="K100" s="154" t="s">
        <v>158</v>
      </c>
      <c r="L100" s="40"/>
      <c r="M100" s="159" t="s">
        <v>19</v>
      </c>
      <c r="N100" s="160" t="s">
        <v>44</v>
      </c>
      <c r="O100" s="65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3" t="s">
        <v>159</v>
      </c>
      <c r="AT100" s="163" t="s">
        <v>154</v>
      </c>
      <c r="AU100" s="163" t="s">
        <v>73</v>
      </c>
      <c r="AY100" s="18" t="s">
        <v>160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8" t="s">
        <v>80</v>
      </c>
      <c r="BK100" s="164">
        <f>ROUND(I100*H100,2)</f>
        <v>0</v>
      </c>
      <c r="BL100" s="18" t="s">
        <v>159</v>
      </c>
      <c r="BM100" s="163" t="s">
        <v>502</v>
      </c>
    </row>
    <row r="101" spans="1:65" s="2" customFormat="1">
      <c r="A101" s="35"/>
      <c r="B101" s="36"/>
      <c r="C101" s="37"/>
      <c r="D101" s="165" t="s">
        <v>162</v>
      </c>
      <c r="E101" s="37"/>
      <c r="F101" s="166" t="s">
        <v>189</v>
      </c>
      <c r="G101" s="37"/>
      <c r="H101" s="37"/>
      <c r="I101" s="167"/>
      <c r="J101" s="37"/>
      <c r="K101" s="37"/>
      <c r="L101" s="40"/>
      <c r="M101" s="168"/>
      <c r="N101" s="16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162</v>
      </c>
      <c r="AU101" s="18" t="s">
        <v>73</v>
      </c>
    </row>
    <row r="102" spans="1:65" s="10" customFormat="1">
      <c r="B102" s="170"/>
      <c r="C102" s="171"/>
      <c r="D102" s="172" t="s">
        <v>164</v>
      </c>
      <c r="E102" s="173" t="s">
        <v>19</v>
      </c>
      <c r="F102" s="174" t="s">
        <v>503</v>
      </c>
      <c r="G102" s="171"/>
      <c r="H102" s="175">
        <v>1E-3</v>
      </c>
      <c r="I102" s="176"/>
      <c r="J102" s="171"/>
      <c r="K102" s="171"/>
      <c r="L102" s="177"/>
      <c r="M102" s="178"/>
      <c r="N102" s="179"/>
      <c r="O102" s="179"/>
      <c r="P102" s="179"/>
      <c r="Q102" s="179"/>
      <c r="R102" s="179"/>
      <c r="S102" s="179"/>
      <c r="T102" s="180"/>
      <c r="AT102" s="181" t="s">
        <v>164</v>
      </c>
      <c r="AU102" s="181" t="s">
        <v>73</v>
      </c>
      <c r="AV102" s="10" t="s">
        <v>82</v>
      </c>
      <c r="AW102" s="10" t="s">
        <v>35</v>
      </c>
      <c r="AX102" s="10" t="s">
        <v>80</v>
      </c>
      <c r="AY102" s="181" t="s">
        <v>160</v>
      </c>
    </row>
    <row r="103" spans="1:65" s="2" customFormat="1" ht="16.5" customHeight="1">
      <c r="A103" s="35"/>
      <c r="B103" s="36"/>
      <c r="C103" s="193" t="s">
        <v>214</v>
      </c>
      <c r="D103" s="193" t="s">
        <v>192</v>
      </c>
      <c r="E103" s="194" t="s">
        <v>193</v>
      </c>
      <c r="F103" s="195" t="s">
        <v>194</v>
      </c>
      <c r="G103" s="196" t="s">
        <v>195</v>
      </c>
      <c r="H103" s="197">
        <v>0.7</v>
      </c>
      <c r="I103" s="198"/>
      <c r="J103" s="199">
        <f>ROUND(I103*H103,2)</f>
        <v>0</v>
      </c>
      <c r="K103" s="195" t="s">
        <v>19</v>
      </c>
      <c r="L103" s="200"/>
      <c r="M103" s="201" t="s">
        <v>19</v>
      </c>
      <c r="N103" s="202" t="s">
        <v>44</v>
      </c>
      <c r="O103" s="65"/>
      <c r="P103" s="161">
        <f>O103*H103</f>
        <v>0</v>
      </c>
      <c r="Q103" s="161">
        <v>1E-3</v>
      </c>
      <c r="R103" s="161">
        <f>Q103*H103</f>
        <v>6.9999999999999999E-4</v>
      </c>
      <c r="S103" s="161">
        <v>0</v>
      </c>
      <c r="T103" s="16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63" t="s">
        <v>196</v>
      </c>
      <c r="AT103" s="163" t="s">
        <v>192</v>
      </c>
      <c r="AU103" s="163" t="s">
        <v>73</v>
      </c>
      <c r="AY103" s="18" t="s">
        <v>160</v>
      </c>
      <c r="BE103" s="164">
        <f>IF(N103="základní",J103,0)</f>
        <v>0</v>
      </c>
      <c r="BF103" s="164">
        <f>IF(N103="snížená",J103,0)</f>
        <v>0</v>
      </c>
      <c r="BG103" s="164">
        <f>IF(N103="zákl. přenesená",J103,0)</f>
        <v>0</v>
      </c>
      <c r="BH103" s="164">
        <f>IF(N103="sníž. přenesená",J103,0)</f>
        <v>0</v>
      </c>
      <c r="BI103" s="164">
        <f>IF(N103="nulová",J103,0)</f>
        <v>0</v>
      </c>
      <c r="BJ103" s="18" t="s">
        <v>80</v>
      </c>
      <c r="BK103" s="164">
        <f>ROUND(I103*H103,2)</f>
        <v>0</v>
      </c>
      <c r="BL103" s="18" t="s">
        <v>159</v>
      </c>
      <c r="BM103" s="163" t="s">
        <v>504</v>
      </c>
    </row>
    <row r="104" spans="1:65" s="10" customFormat="1">
      <c r="B104" s="170"/>
      <c r="C104" s="171"/>
      <c r="D104" s="172" t="s">
        <v>164</v>
      </c>
      <c r="E104" s="173" t="s">
        <v>19</v>
      </c>
      <c r="F104" s="174" t="s">
        <v>505</v>
      </c>
      <c r="G104" s="171"/>
      <c r="H104" s="175">
        <v>0.7</v>
      </c>
      <c r="I104" s="176"/>
      <c r="J104" s="171"/>
      <c r="K104" s="171"/>
      <c r="L104" s="177"/>
      <c r="M104" s="178"/>
      <c r="N104" s="179"/>
      <c r="O104" s="179"/>
      <c r="P104" s="179"/>
      <c r="Q104" s="179"/>
      <c r="R104" s="179"/>
      <c r="S104" s="179"/>
      <c r="T104" s="180"/>
      <c r="AT104" s="181" t="s">
        <v>164</v>
      </c>
      <c r="AU104" s="181" t="s">
        <v>73</v>
      </c>
      <c r="AV104" s="10" t="s">
        <v>82</v>
      </c>
      <c r="AW104" s="10" t="s">
        <v>35</v>
      </c>
      <c r="AX104" s="10" t="s">
        <v>80</v>
      </c>
      <c r="AY104" s="181" t="s">
        <v>160</v>
      </c>
    </row>
    <row r="105" spans="1:65" s="2" customFormat="1" ht="24.15" customHeight="1">
      <c r="A105" s="35"/>
      <c r="B105" s="36"/>
      <c r="C105" s="152" t="s">
        <v>219</v>
      </c>
      <c r="D105" s="152" t="s">
        <v>154</v>
      </c>
      <c r="E105" s="153" t="s">
        <v>200</v>
      </c>
      <c r="F105" s="154" t="s">
        <v>201</v>
      </c>
      <c r="G105" s="155" t="s">
        <v>175</v>
      </c>
      <c r="H105" s="156">
        <v>1E-3</v>
      </c>
      <c r="I105" s="157"/>
      <c r="J105" s="158">
        <f>ROUND(I105*H105,2)</f>
        <v>0</v>
      </c>
      <c r="K105" s="154" t="s">
        <v>158</v>
      </c>
      <c r="L105" s="40"/>
      <c r="M105" s="159" t="s">
        <v>19</v>
      </c>
      <c r="N105" s="160" t="s">
        <v>44</v>
      </c>
      <c r="O105" s="65"/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63" t="s">
        <v>159</v>
      </c>
      <c r="AT105" s="163" t="s">
        <v>154</v>
      </c>
      <c r="AU105" s="163" t="s">
        <v>73</v>
      </c>
      <c r="AY105" s="18" t="s">
        <v>160</v>
      </c>
      <c r="BE105" s="164">
        <f>IF(N105="základní",J105,0)</f>
        <v>0</v>
      </c>
      <c r="BF105" s="164">
        <f>IF(N105="snížená",J105,0)</f>
        <v>0</v>
      </c>
      <c r="BG105" s="164">
        <f>IF(N105="zákl. přenesená",J105,0)</f>
        <v>0</v>
      </c>
      <c r="BH105" s="164">
        <f>IF(N105="sníž. přenesená",J105,0)</f>
        <v>0</v>
      </c>
      <c r="BI105" s="164">
        <f>IF(N105="nulová",J105,0)</f>
        <v>0</v>
      </c>
      <c r="BJ105" s="18" t="s">
        <v>80</v>
      </c>
      <c r="BK105" s="164">
        <f>ROUND(I105*H105,2)</f>
        <v>0</v>
      </c>
      <c r="BL105" s="18" t="s">
        <v>159</v>
      </c>
      <c r="BM105" s="163" t="s">
        <v>506</v>
      </c>
    </row>
    <row r="106" spans="1:65" s="2" customFormat="1">
      <c r="A106" s="35"/>
      <c r="B106" s="36"/>
      <c r="C106" s="37"/>
      <c r="D106" s="165" t="s">
        <v>162</v>
      </c>
      <c r="E106" s="37"/>
      <c r="F106" s="166" t="s">
        <v>203</v>
      </c>
      <c r="G106" s="37"/>
      <c r="H106" s="37"/>
      <c r="I106" s="167"/>
      <c r="J106" s="37"/>
      <c r="K106" s="37"/>
      <c r="L106" s="40"/>
      <c r="M106" s="168"/>
      <c r="N106" s="16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162</v>
      </c>
      <c r="AU106" s="18" t="s">
        <v>73</v>
      </c>
    </row>
    <row r="107" spans="1:65" s="10" customFormat="1">
      <c r="B107" s="170"/>
      <c r="C107" s="171"/>
      <c r="D107" s="172" t="s">
        <v>164</v>
      </c>
      <c r="E107" s="173" t="s">
        <v>19</v>
      </c>
      <c r="F107" s="174" t="s">
        <v>507</v>
      </c>
      <c r="G107" s="171"/>
      <c r="H107" s="175">
        <v>1E-3</v>
      </c>
      <c r="I107" s="176"/>
      <c r="J107" s="171"/>
      <c r="K107" s="171"/>
      <c r="L107" s="177"/>
      <c r="M107" s="178"/>
      <c r="N107" s="179"/>
      <c r="O107" s="179"/>
      <c r="P107" s="179"/>
      <c r="Q107" s="179"/>
      <c r="R107" s="179"/>
      <c r="S107" s="179"/>
      <c r="T107" s="180"/>
      <c r="AT107" s="181" t="s">
        <v>164</v>
      </c>
      <c r="AU107" s="181" t="s">
        <v>73</v>
      </c>
      <c r="AV107" s="10" t="s">
        <v>82</v>
      </c>
      <c r="AW107" s="10" t="s">
        <v>35</v>
      </c>
      <c r="AX107" s="10" t="s">
        <v>80</v>
      </c>
      <c r="AY107" s="181" t="s">
        <v>160</v>
      </c>
    </row>
    <row r="108" spans="1:65" s="2" customFormat="1" ht="16.5" customHeight="1">
      <c r="A108" s="35"/>
      <c r="B108" s="36"/>
      <c r="C108" s="193" t="s">
        <v>8</v>
      </c>
      <c r="D108" s="193" t="s">
        <v>192</v>
      </c>
      <c r="E108" s="194" t="s">
        <v>205</v>
      </c>
      <c r="F108" s="195" t="s">
        <v>206</v>
      </c>
      <c r="G108" s="196" t="s">
        <v>195</v>
      </c>
      <c r="H108" s="197">
        <v>0.56000000000000005</v>
      </c>
      <c r="I108" s="198"/>
      <c r="J108" s="199">
        <f>ROUND(I108*H108,2)</f>
        <v>0</v>
      </c>
      <c r="K108" s="195" t="s">
        <v>19</v>
      </c>
      <c r="L108" s="200"/>
      <c r="M108" s="201" t="s">
        <v>19</v>
      </c>
      <c r="N108" s="202" t="s">
        <v>44</v>
      </c>
      <c r="O108" s="65"/>
      <c r="P108" s="161">
        <f>O108*H108</f>
        <v>0</v>
      </c>
      <c r="Q108" s="161">
        <v>1</v>
      </c>
      <c r="R108" s="161">
        <f>Q108*H108</f>
        <v>0.56000000000000005</v>
      </c>
      <c r="S108" s="161">
        <v>0</v>
      </c>
      <c r="T108" s="162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63" t="s">
        <v>196</v>
      </c>
      <c r="AT108" s="163" t="s">
        <v>192</v>
      </c>
      <c r="AU108" s="163" t="s">
        <v>73</v>
      </c>
      <c r="AY108" s="18" t="s">
        <v>160</v>
      </c>
      <c r="BE108" s="164">
        <f>IF(N108="základní",J108,0)</f>
        <v>0</v>
      </c>
      <c r="BF108" s="164">
        <f>IF(N108="snížená",J108,0)</f>
        <v>0</v>
      </c>
      <c r="BG108" s="164">
        <f>IF(N108="zákl. přenesená",J108,0)</f>
        <v>0</v>
      </c>
      <c r="BH108" s="164">
        <f>IF(N108="sníž. přenesená",J108,0)</f>
        <v>0</v>
      </c>
      <c r="BI108" s="164">
        <f>IF(N108="nulová",J108,0)</f>
        <v>0</v>
      </c>
      <c r="BJ108" s="18" t="s">
        <v>80</v>
      </c>
      <c r="BK108" s="164">
        <f>ROUND(I108*H108,2)</f>
        <v>0</v>
      </c>
      <c r="BL108" s="18" t="s">
        <v>159</v>
      </c>
      <c r="BM108" s="163" t="s">
        <v>508</v>
      </c>
    </row>
    <row r="109" spans="1:65" s="10" customFormat="1">
      <c r="B109" s="170"/>
      <c r="C109" s="171"/>
      <c r="D109" s="172" t="s">
        <v>164</v>
      </c>
      <c r="E109" s="173" t="s">
        <v>19</v>
      </c>
      <c r="F109" s="174" t="s">
        <v>509</v>
      </c>
      <c r="G109" s="171"/>
      <c r="H109" s="175">
        <v>0.56000000000000005</v>
      </c>
      <c r="I109" s="176"/>
      <c r="J109" s="171"/>
      <c r="K109" s="171"/>
      <c r="L109" s="177"/>
      <c r="M109" s="178"/>
      <c r="N109" s="179"/>
      <c r="O109" s="179"/>
      <c r="P109" s="179"/>
      <c r="Q109" s="179"/>
      <c r="R109" s="179"/>
      <c r="S109" s="179"/>
      <c r="T109" s="180"/>
      <c r="AT109" s="181" t="s">
        <v>164</v>
      </c>
      <c r="AU109" s="181" t="s">
        <v>73</v>
      </c>
      <c r="AV109" s="10" t="s">
        <v>82</v>
      </c>
      <c r="AW109" s="10" t="s">
        <v>35</v>
      </c>
      <c r="AX109" s="10" t="s">
        <v>80</v>
      </c>
      <c r="AY109" s="181" t="s">
        <v>160</v>
      </c>
    </row>
    <row r="110" spans="1:65" s="2" customFormat="1" ht="24.15" customHeight="1">
      <c r="A110" s="35"/>
      <c r="B110" s="36"/>
      <c r="C110" s="152" t="s">
        <v>232</v>
      </c>
      <c r="D110" s="152" t="s">
        <v>154</v>
      </c>
      <c r="E110" s="153" t="s">
        <v>210</v>
      </c>
      <c r="F110" s="154" t="s">
        <v>201</v>
      </c>
      <c r="G110" s="155" t="s">
        <v>175</v>
      </c>
      <c r="H110" s="156">
        <v>1E-3</v>
      </c>
      <c r="I110" s="157"/>
      <c r="J110" s="158">
        <f>ROUND(I110*H110,2)</f>
        <v>0</v>
      </c>
      <c r="K110" s="154" t="s">
        <v>158</v>
      </c>
      <c r="L110" s="40"/>
      <c r="M110" s="159" t="s">
        <v>19</v>
      </c>
      <c r="N110" s="160" t="s">
        <v>44</v>
      </c>
      <c r="O110" s="65"/>
      <c r="P110" s="161">
        <f>O110*H110</f>
        <v>0</v>
      </c>
      <c r="Q110" s="161">
        <v>0</v>
      </c>
      <c r="R110" s="161">
        <f>Q110*H110</f>
        <v>0</v>
      </c>
      <c r="S110" s="161">
        <v>0</v>
      </c>
      <c r="T110" s="162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163" t="s">
        <v>159</v>
      </c>
      <c r="AT110" s="163" t="s">
        <v>154</v>
      </c>
      <c r="AU110" s="163" t="s">
        <v>73</v>
      </c>
      <c r="AY110" s="18" t="s">
        <v>160</v>
      </c>
      <c r="BE110" s="164">
        <f>IF(N110="základní",J110,0)</f>
        <v>0</v>
      </c>
      <c r="BF110" s="164">
        <f>IF(N110="snížená",J110,0)</f>
        <v>0</v>
      </c>
      <c r="BG110" s="164">
        <f>IF(N110="zákl. přenesená",J110,0)</f>
        <v>0</v>
      </c>
      <c r="BH110" s="164">
        <f>IF(N110="sníž. přenesená",J110,0)</f>
        <v>0</v>
      </c>
      <c r="BI110" s="164">
        <f>IF(N110="nulová",J110,0)</f>
        <v>0</v>
      </c>
      <c r="BJ110" s="18" t="s">
        <v>80</v>
      </c>
      <c r="BK110" s="164">
        <f>ROUND(I110*H110,2)</f>
        <v>0</v>
      </c>
      <c r="BL110" s="18" t="s">
        <v>159</v>
      </c>
      <c r="BM110" s="163" t="s">
        <v>510</v>
      </c>
    </row>
    <row r="111" spans="1:65" s="2" customFormat="1">
      <c r="A111" s="35"/>
      <c r="B111" s="36"/>
      <c r="C111" s="37"/>
      <c r="D111" s="165" t="s">
        <v>162</v>
      </c>
      <c r="E111" s="37"/>
      <c r="F111" s="166" t="s">
        <v>212</v>
      </c>
      <c r="G111" s="37"/>
      <c r="H111" s="37"/>
      <c r="I111" s="167"/>
      <c r="J111" s="37"/>
      <c r="K111" s="37"/>
      <c r="L111" s="40"/>
      <c r="M111" s="168"/>
      <c r="N111" s="169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162</v>
      </c>
      <c r="AU111" s="18" t="s">
        <v>73</v>
      </c>
    </row>
    <row r="112" spans="1:65" s="10" customFormat="1">
      <c r="B112" s="170"/>
      <c r="C112" s="171"/>
      <c r="D112" s="172" t="s">
        <v>164</v>
      </c>
      <c r="E112" s="173" t="s">
        <v>19</v>
      </c>
      <c r="F112" s="174" t="s">
        <v>511</v>
      </c>
      <c r="G112" s="171"/>
      <c r="H112" s="175">
        <v>1E-3</v>
      </c>
      <c r="I112" s="176"/>
      <c r="J112" s="171"/>
      <c r="K112" s="171"/>
      <c r="L112" s="177"/>
      <c r="M112" s="178"/>
      <c r="N112" s="179"/>
      <c r="O112" s="179"/>
      <c r="P112" s="179"/>
      <c r="Q112" s="179"/>
      <c r="R112" s="179"/>
      <c r="S112" s="179"/>
      <c r="T112" s="180"/>
      <c r="AT112" s="181" t="s">
        <v>164</v>
      </c>
      <c r="AU112" s="181" t="s">
        <v>73</v>
      </c>
      <c r="AV112" s="10" t="s">
        <v>82</v>
      </c>
      <c r="AW112" s="10" t="s">
        <v>35</v>
      </c>
      <c r="AX112" s="10" t="s">
        <v>80</v>
      </c>
      <c r="AY112" s="181" t="s">
        <v>160</v>
      </c>
    </row>
    <row r="113" spans="1:65" s="2" customFormat="1" ht="16.5" customHeight="1">
      <c r="A113" s="35"/>
      <c r="B113" s="36"/>
      <c r="C113" s="193" t="s">
        <v>237</v>
      </c>
      <c r="D113" s="193" t="s">
        <v>192</v>
      </c>
      <c r="E113" s="194" t="s">
        <v>215</v>
      </c>
      <c r="F113" s="195" t="s">
        <v>216</v>
      </c>
      <c r="G113" s="196" t="s">
        <v>195</v>
      </c>
      <c r="H113" s="197">
        <v>0.56000000000000005</v>
      </c>
      <c r="I113" s="198"/>
      <c r="J113" s="199">
        <f>ROUND(I113*H113,2)</f>
        <v>0</v>
      </c>
      <c r="K113" s="195" t="s">
        <v>158</v>
      </c>
      <c r="L113" s="200"/>
      <c r="M113" s="201" t="s">
        <v>19</v>
      </c>
      <c r="N113" s="202" t="s">
        <v>44</v>
      </c>
      <c r="O113" s="65"/>
      <c r="P113" s="161">
        <f>O113*H113</f>
        <v>0</v>
      </c>
      <c r="Q113" s="161">
        <v>1E-3</v>
      </c>
      <c r="R113" s="161">
        <f>Q113*H113</f>
        <v>5.6000000000000006E-4</v>
      </c>
      <c r="S113" s="161">
        <v>0</v>
      </c>
      <c r="T113" s="16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63" t="s">
        <v>196</v>
      </c>
      <c r="AT113" s="163" t="s">
        <v>192</v>
      </c>
      <c r="AU113" s="163" t="s">
        <v>73</v>
      </c>
      <c r="AY113" s="18" t="s">
        <v>160</v>
      </c>
      <c r="BE113" s="164">
        <f>IF(N113="základní",J113,0)</f>
        <v>0</v>
      </c>
      <c r="BF113" s="164">
        <f>IF(N113="snížená",J113,0)</f>
        <v>0</v>
      </c>
      <c r="BG113" s="164">
        <f>IF(N113="zákl. přenesená",J113,0)</f>
        <v>0</v>
      </c>
      <c r="BH113" s="164">
        <f>IF(N113="sníž. přenesená",J113,0)</f>
        <v>0</v>
      </c>
      <c r="BI113" s="164">
        <f>IF(N113="nulová",J113,0)</f>
        <v>0</v>
      </c>
      <c r="BJ113" s="18" t="s">
        <v>80</v>
      </c>
      <c r="BK113" s="164">
        <f>ROUND(I113*H113,2)</f>
        <v>0</v>
      </c>
      <c r="BL113" s="18" t="s">
        <v>159</v>
      </c>
      <c r="BM113" s="163" t="s">
        <v>512</v>
      </c>
    </row>
    <row r="114" spans="1:65" s="10" customFormat="1">
      <c r="B114" s="170"/>
      <c r="C114" s="171"/>
      <c r="D114" s="172" t="s">
        <v>164</v>
      </c>
      <c r="E114" s="173" t="s">
        <v>19</v>
      </c>
      <c r="F114" s="174" t="s">
        <v>513</v>
      </c>
      <c r="G114" s="171"/>
      <c r="H114" s="175">
        <v>0.56000000000000005</v>
      </c>
      <c r="I114" s="176"/>
      <c r="J114" s="171"/>
      <c r="K114" s="171"/>
      <c r="L114" s="177"/>
      <c r="M114" s="178"/>
      <c r="N114" s="179"/>
      <c r="O114" s="179"/>
      <c r="P114" s="179"/>
      <c r="Q114" s="179"/>
      <c r="R114" s="179"/>
      <c r="S114" s="179"/>
      <c r="T114" s="180"/>
      <c r="AT114" s="181" t="s">
        <v>164</v>
      </c>
      <c r="AU114" s="181" t="s">
        <v>73</v>
      </c>
      <c r="AV114" s="10" t="s">
        <v>82</v>
      </c>
      <c r="AW114" s="10" t="s">
        <v>35</v>
      </c>
      <c r="AX114" s="10" t="s">
        <v>80</v>
      </c>
      <c r="AY114" s="181" t="s">
        <v>160</v>
      </c>
    </row>
    <row r="115" spans="1:65" s="2" customFormat="1" ht="24.15" customHeight="1">
      <c r="A115" s="35"/>
      <c r="B115" s="36"/>
      <c r="C115" s="152" t="s">
        <v>242</v>
      </c>
      <c r="D115" s="152" t="s">
        <v>154</v>
      </c>
      <c r="E115" s="153" t="s">
        <v>220</v>
      </c>
      <c r="F115" s="154" t="s">
        <v>221</v>
      </c>
      <c r="G115" s="155" t="s">
        <v>181</v>
      </c>
      <c r="H115" s="156">
        <v>7</v>
      </c>
      <c r="I115" s="157"/>
      <c r="J115" s="158">
        <f>ROUND(I115*H115,2)</f>
        <v>0</v>
      </c>
      <c r="K115" s="154" t="s">
        <v>158</v>
      </c>
      <c r="L115" s="40"/>
      <c r="M115" s="159" t="s">
        <v>19</v>
      </c>
      <c r="N115" s="160" t="s">
        <v>44</v>
      </c>
      <c r="O115" s="65"/>
      <c r="P115" s="161">
        <f>O115*H115</f>
        <v>0</v>
      </c>
      <c r="Q115" s="161">
        <v>0</v>
      </c>
      <c r="R115" s="161">
        <f>Q115*H115</f>
        <v>0</v>
      </c>
      <c r="S115" s="161">
        <v>0</v>
      </c>
      <c r="T115" s="162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63" t="s">
        <v>159</v>
      </c>
      <c r="AT115" s="163" t="s">
        <v>154</v>
      </c>
      <c r="AU115" s="163" t="s">
        <v>73</v>
      </c>
      <c r="AY115" s="18" t="s">
        <v>160</v>
      </c>
      <c r="BE115" s="164">
        <f>IF(N115="základní",J115,0)</f>
        <v>0</v>
      </c>
      <c r="BF115" s="164">
        <f>IF(N115="snížená",J115,0)</f>
        <v>0</v>
      </c>
      <c r="BG115" s="164">
        <f>IF(N115="zákl. přenesená",J115,0)</f>
        <v>0</v>
      </c>
      <c r="BH115" s="164">
        <f>IF(N115="sníž. přenesená",J115,0)</f>
        <v>0</v>
      </c>
      <c r="BI115" s="164">
        <f>IF(N115="nulová",J115,0)</f>
        <v>0</v>
      </c>
      <c r="BJ115" s="18" t="s">
        <v>80</v>
      </c>
      <c r="BK115" s="164">
        <f>ROUND(I115*H115,2)</f>
        <v>0</v>
      </c>
      <c r="BL115" s="18" t="s">
        <v>159</v>
      </c>
      <c r="BM115" s="163" t="s">
        <v>514</v>
      </c>
    </row>
    <row r="116" spans="1:65" s="2" customFormat="1">
      <c r="A116" s="35"/>
      <c r="B116" s="36"/>
      <c r="C116" s="37"/>
      <c r="D116" s="165" t="s">
        <v>162</v>
      </c>
      <c r="E116" s="37"/>
      <c r="F116" s="166" t="s">
        <v>223</v>
      </c>
      <c r="G116" s="37"/>
      <c r="H116" s="37"/>
      <c r="I116" s="167"/>
      <c r="J116" s="37"/>
      <c r="K116" s="37"/>
      <c r="L116" s="40"/>
      <c r="M116" s="168"/>
      <c r="N116" s="169"/>
      <c r="O116" s="65"/>
      <c r="P116" s="65"/>
      <c r="Q116" s="65"/>
      <c r="R116" s="65"/>
      <c r="S116" s="65"/>
      <c r="T116" s="66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162</v>
      </c>
      <c r="AU116" s="18" t="s">
        <v>73</v>
      </c>
    </row>
    <row r="117" spans="1:65" s="2" customFormat="1" ht="16.5" customHeight="1">
      <c r="A117" s="35"/>
      <c r="B117" s="36"/>
      <c r="C117" s="193" t="s">
        <v>248</v>
      </c>
      <c r="D117" s="193" t="s">
        <v>192</v>
      </c>
      <c r="E117" s="194" t="s">
        <v>224</v>
      </c>
      <c r="F117" s="195" t="s">
        <v>225</v>
      </c>
      <c r="G117" s="196" t="s">
        <v>181</v>
      </c>
      <c r="H117" s="197">
        <v>3</v>
      </c>
      <c r="I117" s="198"/>
      <c r="J117" s="199">
        <f>ROUND(I117*H117,2)</f>
        <v>0</v>
      </c>
      <c r="K117" s="195" t="s">
        <v>19</v>
      </c>
      <c r="L117" s="200"/>
      <c r="M117" s="201" t="s">
        <v>19</v>
      </c>
      <c r="N117" s="202" t="s">
        <v>44</v>
      </c>
      <c r="O117" s="65"/>
      <c r="P117" s="161">
        <f>O117*H117</f>
        <v>0</v>
      </c>
      <c r="Q117" s="161">
        <v>4.0000000000000001E-3</v>
      </c>
      <c r="R117" s="161">
        <f>Q117*H117</f>
        <v>1.2E-2</v>
      </c>
      <c r="S117" s="161">
        <v>0</v>
      </c>
      <c r="T117" s="16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63" t="s">
        <v>196</v>
      </c>
      <c r="AT117" s="163" t="s">
        <v>192</v>
      </c>
      <c r="AU117" s="163" t="s">
        <v>73</v>
      </c>
      <c r="AY117" s="18" t="s">
        <v>160</v>
      </c>
      <c r="BE117" s="164">
        <f>IF(N117="základní",J117,0)</f>
        <v>0</v>
      </c>
      <c r="BF117" s="164">
        <f>IF(N117="snížená",J117,0)</f>
        <v>0</v>
      </c>
      <c r="BG117" s="164">
        <f>IF(N117="zákl. přenesená",J117,0)</f>
        <v>0</v>
      </c>
      <c r="BH117" s="164">
        <f>IF(N117="sníž. přenesená",J117,0)</f>
        <v>0</v>
      </c>
      <c r="BI117" s="164">
        <f>IF(N117="nulová",J117,0)</f>
        <v>0</v>
      </c>
      <c r="BJ117" s="18" t="s">
        <v>80</v>
      </c>
      <c r="BK117" s="164">
        <f>ROUND(I117*H117,2)</f>
        <v>0</v>
      </c>
      <c r="BL117" s="18" t="s">
        <v>159</v>
      </c>
      <c r="BM117" s="163" t="s">
        <v>515</v>
      </c>
    </row>
    <row r="118" spans="1:65" s="10" customFormat="1">
      <c r="B118" s="170"/>
      <c r="C118" s="171"/>
      <c r="D118" s="172" t="s">
        <v>164</v>
      </c>
      <c r="E118" s="173" t="s">
        <v>19</v>
      </c>
      <c r="F118" s="174" t="s">
        <v>516</v>
      </c>
      <c r="G118" s="171"/>
      <c r="H118" s="175">
        <v>3</v>
      </c>
      <c r="I118" s="176"/>
      <c r="J118" s="171"/>
      <c r="K118" s="171"/>
      <c r="L118" s="177"/>
      <c r="M118" s="178"/>
      <c r="N118" s="179"/>
      <c r="O118" s="179"/>
      <c r="P118" s="179"/>
      <c r="Q118" s="179"/>
      <c r="R118" s="179"/>
      <c r="S118" s="179"/>
      <c r="T118" s="180"/>
      <c r="AT118" s="181" t="s">
        <v>164</v>
      </c>
      <c r="AU118" s="181" t="s">
        <v>73</v>
      </c>
      <c r="AV118" s="10" t="s">
        <v>82</v>
      </c>
      <c r="AW118" s="10" t="s">
        <v>35</v>
      </c>
      <c r="AX118" s="10" t="s">
        <v>80</v>
      </c>
      <c r="AY118" s="181" t="s">
        <v>160</v>
      </c>
    </row>
    <row r="119" spans="1:65" s="2" customFormat="1" ht="16.5" customHeight="1">
      <c r="A119" s="35"/>
      <c r="B119" s="36"/>
      <c r="C119" s="193" t="s">
        <v>253</v>
      </c>
      <c r="D119" s="193" t="s">
        <v>192</v>
      </c>
      <c r="E119" s="194" t="s">
        <v>517</v>
      </c>
      <c r="F119" s="195" t="s">
        <v>518</v>
      </c>
      <c r="G119" s="196" t="s">
        <v>181</v>
      </c>
      <c r="H119" s="197">
        <v>2</v>
      </c>
      <c r="I119" s="198"/>
      <c r="J119" s="199">
        <f>ROUND(I119*H119,2)</f>
        <v>0</v>
      </c>
      <c r="K119" s="195" t="s">
        <v>19</v>
      </c>
      <c r="L119" s="200"/>
      <c r="M119" s="201" t="s">
        <v>19</v>
      </c>
      <c r="N119" s="202" t="s">
        <v>44</v>
      </c>
      <c r="O119" s="65"/>
      <c r="P119" s="161">
        <f>O119*H119</f>
        <v>0</v>
      </c>
      <c r="Q119" s="161">
        <v>4.0000000000000001E-3</v>
      </c>
      <c r="R119" s="161">
        <f>Q119*H119</f>
        <v>8.0000000000000002E-3</v>
      </c>
      <c r="S119" s="161">
        <v>0</v>
      </c>
      <c r="T119" s="162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63" t="s">
        <v>196</v>
      </c>
      <c r="AT119" s="163" t="s">
        <v>192</v>
      </c>
      <c r="AU119" s="163" t="s">
        <v>73</v>
      </c>
      <c r="AY119" s="18" t="s">
        <v>160</v>
      </c>
      <c r="BE119" s="164">
        <f>IF(N119="základní",J119,0)</f>
        <v>0</v>
      </c>
      <c r="BF119" s="164">
        <f>IF(N119="snížená",J119,0)</f>
        <v>0</v>
      </c>
      <c r="BG119" s="164">
        <f>IF(N119="zákl. přenesená",J119,0)</f>
        <v>0</v>
      </c>
      <c r="BH119" s="164">
        <f>IF(N119="sníž. přenesená",J119,0)</f>
        <v>0</v>
      </c>
      <c r="BI119" s="164">
        <f>IF(N119="nulová",J119,0)</f>
        <v>0</v>
      </c>
      <c r="BJ119" s="18" t="s">
        <v>80</v>
      </c>
      <c r="BK119" s="164">
        <f>ROUND(I119*H119,2)</f>
        <v>0</v>
      </c>
      <c r="BL119" s="18" t="s">
        <v>159</v>
      </c>
      <c r="BM119" s="163" t="s">
        <v>519</v>
      </c>
    </row>
    <row r="120" spans="1:65" s="10" customFormat="1">
      <c r="B120" s="170"/>
      <c r="C120" s="171"/>
      <c r="D120" s="172" t="s">
        <v>164</v>
      </c>
      <c r="E120" s="173" t="s">
        <v>19</v>
      </c>
      <c r="F120" s="174" t="s">
        <v>520</v>
      </c>
      <c r="G120" s="171"/>
      <c r="H120" s="175">
        <v>2</v>
      </c>
      <c r="I120" s="176"/>
      <c r="J120" s="171"/>
      <c r="K120" s="171"/>
      <c r="L120" s="177"/>
      <c r="M120" s="178"/>
      <c r="N120" s="179"/>
      <c r="O120" s="179"/>
      <c r="P120" s="179"/>
      <c r="Q120" s="179"/>
      <c r="R120" s="179"/>
      <c r="S120" s="179"/>
      <c r="T120" s="180"/>
      <c r="AT120" s="181" t="s">
        <v>164</v>
      </c>
      <c r="AU120" s="181" t="s">
        <v>73</v>
      </c>
      <c r="AV120" s="10" t="s">
        <v>82</v>
      </c>
      <c r="AW120" s="10" t="s">
        <v>35</v>
      </c>
      <c r="AX120" s="10" t="s">
        <v>80</v>
      </c>
      <c r="AY120" s="181" t="s">
        <v>160</v>
      </c>
    </row>
    <row r="121" spans="1:65" s="2" customFormat="1" ht="16.5" customHeight="1">
      <c r="A121" s="35"/>
      <c r="B121" s="36"/>
      <c r="C121" s="193" t="s">
        <v>258</v>
      </c>
      <c r="D121" s="193" t="s">
        <v>192</v>
      </c>
      <c r="E121" s="194" t="s">
        <v>521</v>
      </c>
      <c r="F121" s="195" t="s">
        <v>522</v>
      </c>
      <c r="G121" s="196" t="s">
        <v>181</v>
      </c>
      <c r="H121" s="197">
        <v>2</v>
      </c>
      <c r="I121" s="198"/>
      <c r="J121" s="199">
        <f>ROUND(I121*H121,2)</f>
        <v>0</v>
      </c>
      <c r="K121" s="195" t="s">
        <v>19</v>
      </c>
      <c r="L121" s="200"/>
      <c r="M121" s="201" t="s">
        <v>19</v>
      </c>
      <c r="N121" s="202" t="s">
        <v>44</v>
      </c>
      <c r="O121" s="65"/>
      <c r="P121" s="161">
        <f>O121*H121</f>
        <v>0</v>
      </c>
      <c r="Q121" s="161">
        <v>4.0000000000000001E-3</v>
      </c>
      <c r="R121" s="161">
        <f>Q121*H121</f>
        <v>8.0000000000000002E-3</v>
      </c>
      <c r="S121" s="161">
        <v>0</v>
      </c>
      <c r="T121" s="162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63" t="s">
        <v>196</v>
      </c>
      <c r="AT121" s="163" t="s">
        <v>192</v>
      </c>
      <c r="AU121" s="163" t="s">
        <v>73</v>
      </c>
      <c r="AY121" s="18" t="s">
        <v>160</v>
      </c>
      <c r="BE121" s="164">
        <f>IF(N121="základní",J121,0)</f>
        <v>0</v>
      </c>
      <c r="BF121" s="164">
        <f>IF(N121="snížená",J121,0)</f>
        <v>0</v>
      </c>
      <c r="BG121" s="164">
        <f>IF(N121="zákl. přenesená",J121,0)</f>
        <v>0</v>
      </c>
      <c r="BH121" s="164">
        <f>IF(N121="sníž. přenesená",J121,0)</f>
        <v>0</v>
      </c>
      <c r="BI121" s="164">
        <f>IF(N121="nulová",J121,0)</f>
        <v>0</v>
      </c>
      <c r="BJ121" s="18" t="s">
        <v>80</v>
      </c>
      <c r="BK121" s="164">
        <f>ROUND(I121*H121,2)</f>
        <v>0</v>
      </c>
      <c r="BL121" s="18" t="s">
        <v>159</v>
      </c>
      <c r="BM121" s="163" t="s">
        <v>523</v>
      </c>
    </row>
    <row r="122" spans="1:65" s="10" customFormat="1">
      <c r="B122" s="170"/>
      <c r="C122" s="171"/>
      <c r="D122" s="172" t="s">
        <v>164</v>
      </c>
      <c r="E122" s="173" t="s">
        <v>19</v>
      </c>
      <c r="F122" s="174" t="s">
        <v>524</v>
      </c>
      <c r="G122" s="171"/>
      <c r="H122" s="175">
        <v>2</v>
      </c>
      <c r="I122" s="176"/>
      <c r="J122" s="171"/>
      <c r="K122" s="171"/>
      <c r="L122" s="177"/>
      <c r="M122" s="178"/>
      <c r="N122" s="179"/>
      <c r="O122" s="179"/>
      <c r="P122" s="179"/>
      <c r="Q122" s="179"/>
      <c r="R122" s="179"/>
      <c r="S122" s="179"/>
      <c r="T122" s="180"/>
      <c r="AT122" s="181" t="s">
        <v>164</v>
      </c>
      <c r="AU122" s="181" t="s">
        <v>73</v>
      </c>
      <c r="AV122" s="10" t="s">
        <v>82</v>
      </c>
      <c r="AW122" s="10" t="s">
        <v>35</v>
      </c>
      <c r="AX122" s="10" t="s">
        <v>80</v>
      </c>
      <c r="AY122" s="181" t="s">
        <v>160</v>
      </c>
    </row>
    <row r="123" spans="1:65" s="2" customFormat="1" ht="16.5" customHeight="1">
      <c r="A123" s="35"/>
      <c r="B123" s="36"/>
      <c r="C123" s="152" t="s">
        <v>264</v>
      </c>
      <c r="D123" s="152" t="s">
        <v>154</v>
      </c>
      <c r="E123" s="153" t="s">
        <v>243</v>
      </c>
      <c r="F123" s="154" t="s">
        <v>244</v>
      </c>
      <c r="G123" s="155" t="s">
        <v>181</v>
      </c>
      <c r="H123" s="156">
        <v>7</v>
      </c>
      <c r="I123" s="157"/>
      <c r="J123" s="158">
        <f>ROUND(I123*H123,2)</f>
        <v>0</v>
      </c>
      <c r="K123" s="154" t="s">
        <v>158</v>
      </c>
      <c r="L123" s="40"/>
      <c r="M123" s="159" t="s">
        <v>19</v>
      </c>
      <c r="N123" s="160" t="s">
        <v>44</v>
      </c>
      <c r="O123" s="65"/>
      <c r="P123" s="161">
        <f>O123*H123</f>
        <v>0</v>
      </c>
      <c r="Q123" s="161">
        <v>5.8E-5</v>
      </c>
      <c r="R123" s="161">
        <f>Q123*H123</f>
        <v>4.06E-4</v>
      </c>
      <c r="S123" s="161">
        <v>0</v>
      </c>
      <c r="T123" s="162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63" t="s">
        <v>159</v>
      </c>
      <c r="AT123" s="163" t="s">
        <v>154</v>
      </c>
      <c r="AU123" s="163" t="s">
        <v>73</v>
      </c>
      <c r="AY123" s="18" t="s">
        <v>160</v>
      </c>
      <c r="BE123" s="164">
        <f>IF(N123="základní",J123,0)</f>
        <v>0</v>
      </c>
      <c r="BF123" s="164">
        <f>IF(N123="snížená",J123,0)</f>
        <v>0</v>
      </c>
      <c r="BG123" s="164">
        <f>IF(N123="zákl. přenesená",J123,0)</f>
        <v>0</v>
      </c>
      <c r="BH123" s="164">
        <f>IF(N123="sníž. přenesená",J123,0)</f>
        <v>0</v>
      </c>
      <c r="BI123" s="164">
        <f>IF(N123="nulová",J123,0)</f>
        <v>0</v>
      </c>
      <c r="BJ123" s="18" t="s">
        <v>80</v>
      </c>
      <c r="BK123" s="164">
        <f>ROUND(I123*H123,2)</f>
        <v>0</v>
      </c>
      <c r="BL123" s="18" t="s">
        <v>159</v>
      </c>
      <c r="BM123" s="163" t="s">
        <v>525</v>
      </c>
    </row>
    <row r="124" spans="1:65" s="2" customFormat="1">
      <c r="A124" s="35"/>
      <c r="B124" s="36"/>
      <c r="C124" s="37"/>
      <c r="D124" s="165" t="s">
        <v>162</v>
      </c>
      <c r="E124" s="37"/>
      <c r="F124" s="166" t="s">
        <v>246</v>
      </c>
      <c r="G124" s="37"/>
      <c r="H124" s="37"/>
      <c r="I124" s="167"/>
      <c r="J124" s="37"/>
      <c r="K124" s="37"/>
      <c r="L124" s="40"/>
      <c r="M124" s="168"/>
      <c r="N124" s="169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162</v>
      </c>
      <c r="AU124" s="18" t="s">
        <v>73</v>
      </c>
    </row>
    <row r="125" spans="1:65" s="10" customFormat="1">
      <c r="B125" s="170"/>
      <c r="C125" s="171"/>
      <c r="D125" s="172" t="s">
        <v>164</v>
      </c>
      <c r="E125" s="173" t="s">
        <v>19</v>
      </c>
      <c r="F125" s="174" t="s">
        <v>526</v>
      </c>
      <c r="G125" s="171"/>
      <c r="H125" s="175">
        <v>7</v>
      </c>
      <c r="I125" s="176"/>
      <c r="J125" s="171"/>
      <c r="K125" s="171"/>
      <c r="L125" s="177"/>
      <c r="M125" s="178"/>
      <c r="N125" s="179"/>
      <c r="O125" s="179"/>
      <c r="P125" s="179"/>
      <c r="Q125" s="179"/>
      <c r="R125" s="179"/>
      <c r="S125" s="179"/>
      <c r="T125" s="180"/>
      <c r="AT125" s="181" t="s">
        <v>164</v>
      </c>
      <c r="AU125" s="181" t="s">
        <v>73</v>
      </c>
      <c r="AV125" s="10" t="s">
        <v>82</v>
      </c>
      <c r="AW125" s="10" t="s">
        <v>35</v>
      </c>
      <c r="AX125" s="10" t="s">
        <v>80</v>
      </c>
      <c r="AY125" s="181" t="s">
        <v>160</v>
      </c>
    </row>
    <row r="126" spans="1:65" s="2" customFormat="1" ht="16.5" customHeight="1">
      <c r="A126" s="35"/>
      <c r="B126" s="36"/>
      <c r="C126" s="193" t="s">
        <v>270</v>
      </c>
      <c r="D126" s="193" t="s">
        <v>192</v>
      </c>
      <c r="E126" s="194" t="s">
        <v>249</v>
      </c>
      <c r="F126" s="195" t="s">
        <v>250</v>
      </c>
      <c r="G126" s="196" t="s">
        <v>181</v>
      </c>
      <c r="H126" s="197">
        <v>21</v>
      </c>
      <c r="I126" s="198"/>
      <c r="J126" s="199">
        <f>ROUND(I126*H126,2)</f>
        <v>0</v>
      </c>
      <c r="K126" s="195" t="s">
        <v>158</v>
      </c>
      <c r="L126" s="200"/>
      <c r="M126" s="201" t="s">
        <v>19</v>
      </c>
      <c r="N126" s="202" t="s">
        <v>44</v>
      </c>
      <c r="O126" s="65"/>
      <c r="P126" s="161">
        <f>O126*H126</f>
        <v>0</v>
      </c>
      <c r="Q126" s="161">
        <v>7.0899999999999999E-3</v>
      </c>
      <c r="R126" s="161">
        <f>Q126*H126</f>
        <v>0.14888999999999999</v>
      </c>
      <c r="S126" s="161">
        <v>0</v>
      </c>
      <c r="T126" s="16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63" t="s">
        <v>196</v>
      </c>
      <c r="AT126" s="163" t="s">
        <v>192</v>
      </c>
      <c r="AU126" s="163" t="s">
        <v>73</v>
      </c>
      <c r="AY126" s="18" t="s">
        <v>160</v>
      </c>
      <c r="BE126" s="164">
        <f>IF(N126="základní",J126,0)</f>
        <v>0</v>
      </c>
      <c r="BF126" s="164">
        <f>IF(N126="snížená",J126,0)</f>
        <v>0</v>
      </c>
      <c r="BG126" s="164">
        <f>IF(N126="zákl. přenesená",J126,0)</f>
        <v>0</v>
      </c>
      <c r="BH126" s="164">
        <f>IF(N126="sníž. přenesená",J126,0)</f>
        <v>0</v>
      </c>
      <c r="BI126" s="164">
        <f>IF(N126="nulová",J126,0)</f>
        <v>0</v>
      </c>
      <c r="BJ126" s="18" t="s">
        <v>80</v>
      </c>
      <c r="BK126" s="164">
        <f>ROUND(I126*H126,2)</f>
        <v>0</v>
      </c>
      <c r="BL126" s="18" t="s">
        <v>159</v>
      </c>
      <c r="BM126" s="163" t="s">
        <v>527</v>
      </c>
    </row>
    <row r="127" spans="1:65" s="10" customFormat="1">
      <c r="B127" s="170"/>
      <c r="C127" s="171"/>
      <c r="D127" s="172" t="s">
        <v>164</v>
      </c>
      <c r="E127" s="173" t="s">
        <v>19</v>
      </c>
      <c r="F127" s="174" t="s">
        <v>528</v>
      </c>
      <c r="G127" s="171"/>
      <c r="H127" s="175">
        <v>21</v>
      </c>
      <c r="I127" s="176"/>
      <c r="J127" s="171"/>
      <c r="K127" s="171"/>
      <c r="L127" s="177"/>
      <c r="M127" s="178"/>
      <c r="N127" s="179"/>
      <c r="O127" s="179"/>
      <c r="P127" s="179"/>
      <c r="Q127" s="179"/>
      <c r="R127" s="179"/>
      <c r="S127" s="179"/>
      <c r="T127" s="180"/>
      <c r="AT127" s="181" t="s">
        <v>164</v>
      </c>
      <c r="AU127" s="181" t="s">
        <v>73</v>
      </c>
      <c r="AV127" s="10" t="s">
        <v>82</v>
      </c>
      <c r="AW127" s="10" t="s">
        <v>35</v>
      </c>
      <c r="AX127" s="10" t="s">
        <v>80</v>
      </c>
      <c r="AY127" s="181" t="s">
        <v>160</v>
      </c>
    </row>
    <row r="128" spans="1:65" s="2" customFormat="1" ht="21.75" customHeight="1">
      <c r="A128" s="35"/>
      <c r="B128" s="36"/>
      <c r="C128" s="152" t="s">
        <v>7</v>
      </c>
      <c r="D128" s="152" t="s">
        <v>154</v>
      </c>
      <c r="E128" s="153" t="s">
        <v>254</v>
      </c>
      <c r="F128" s="154" t="s">
        <v>255</v>
      </c>
      <c r="G128" s="155" t="s">
        <v>181</v>
      </c>
      <c r="H128" s="156">
        <v>7</v>
      </c>
      <c r="I128" s="157"/>
      <c r="J128" s="158">
        <f>ROUND(I128*H128,2)</f>
        <v>0</v>
      </c>
      <c r="K128" s="154" t="s">
        <v>19</v>
      </c>
      <c r="L128" s="40"/>
      <c r="M128" s="159" t="s">
        <v>19</v>
      </c>
      <c r="N128" s="160" t="s">
        <v>44</v>
      </c>
      <c r="O128" s="65"/>
      <c r="P128" s="161">
        <f>O128*H128</f>
        <v>0</v>
      </c>
      <c r="Q128" s="161">
        <v>2.0823999999999999E-3</v>
      </c>
      <c r="R128" s="161">
        <f>Q128*H128</f>
        <v>1.4576799999999999E-2</v>
      </c>
      <c r="S128" s="161">
        <v>0</v>
      </c>
      <c r="T128" s="16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63" t="s">
        <v>159</v>
      </c>
      <c r="AT128" s="163" t="s">
        <v>154</v>
      </c>
      <c r="AU128" s="163" t="s">
        <v>73</v>
      </c>
      <c r="AY128" s="18" t="s">
        <v>160</v>
      </c>
      <c r="BE128" s="164">
        <f>IF(N128="základní",J128,0)</f>
        <v>0</v>
      </c>
      <c r="BF128" s="164">
        <f>IF(N128="snížená",J128,0)</f>
        <v>0</v>
      </c>
      <c r="BG128" s="164">
        <f>IF(N128="zákl. přenesená",J128,0)</f>
        <v>0</v>
      </c>
      <c r="BH128" s="164">
        <f>IF(N128="sníž. přenesená",J128,0)</f>
        <v>0</v>
      </c>
      <c r="BI128" s="164">
        <f>IF(N128="nulová",J128,0)</f>
        <v>0</v>
      </c>
      <c r="BJ128" s="18" t="s">
        <v>80</v>
      </c>
      <c r="BK128" s="164">
        <f>ROUND(I128*H128,2)</f>
        <v>0</v>
      </c>
      <c r="BL128" s="18" t="s">
        <v>159</v>
      </c>
      <c r="BM128" s="163" t="s">
        <v>529</v>
      </c>
    </row>
    <row r="129" spans="1:65" s="10" customFormat="1" ht="20.399999999999999">
      <c r="B129" s="170"/>
      <c r="C129" s="171"/>
      <c r="D129" s="172" t="s">
        <v>164</v>
      </c>
      <c r="E129" s="173" t="s">
        <v>19</v>
      </c>
      <c r="F129" s="174" t="s">
        <v>530</v>
      </c>
      <c r="G129" s="171"/>
      <c r="H129" s="175">
        <v>7</v>
      </c>
      <c r="I129" s="176"/>
      <c r="J129" s="171"/>
      <c r="K129" s="171"/>
      <c r="L129" s="177"/>
      <c r="M129" s="178"/>
      <c r="N129" s="179"/>
      <c r="O129" s="179"/>
      <c r="P129" s="179"/>
      <c r="Q129" s="179"/>
      <c r="R129" s="179"/>
      <c r="S129" s="179"/>
      <c r="T129" s="180"/>
      <c r="AT129" s="181" t="s">
        <v>164</v>
      </c>
      <c r="AU129" s="181" t="s">
        <v>73</v>
      </c>
      <c r="AV129" s="10" t="s">
        <v>82</v>
      </c>
      <c r="AW129" s="10" t="s">
        <v>35</v>
      </c>
      <c r="AX129" s="10" t="s">
        <v>80</v>
      </c>
      <c r="AY129" s="181" t="s">
        <v>160</v>
      </c>
    </row>
    <row r="130" spans="1:65" s="2" customFormat="1" ht="16.5" customHeight="1">
      <c r="A130" s="35"/>
      <c r="B130" s="36"/>
      <c r="C130" s="152" t="s">
        <v>281</v>
      </c>
      <c r="D130" s="152" t="s">
        <v>154</v>
      </c>
      <c r="E130" s="153" t="s">
        <v>259</v>
      </c>
      <c r="F130" s="154" t="s">
        <v>260</v>
      </c>
      <c r="G130" s="155" t="s">
        <v>181</v>
      </c>
      <c r="H130" s="156">
        <v>7</v>
      </c>
      <c r="I130" s="157"/>
      <c r="J130" s="158">
        <f>ROUND(I130*H130,2)</f>
        <v>0</v>
      </c>
      <c r="K130" s="154" t="s">
        <v>158</v>
      </c>
      <c r="L130" s="40"/>
      <c r="M130" s="159" t="s">
        <v>19</v>
      </c>
      <c r="N130" s="160" t="s">
        <v>44</v>
      </c>
      <c r="O130" s="65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63" t="s">
        <v>159</v>
      </c>
      <c r="AT130" s="163" t="s">
        <v>154</v>
      </c>
      <c r="AU130" s="163" t="s">
        <v>73</v>
      </c>
      <c r="AY130" s="18" t="s">
        <v>160</v>
      </c>
      <c r="BE130" s="164">
        <f>IF(N130="základní",J130,0)</f>
        <v>0</v>
      </c>
      <c r="BF130" s="164">
        <f>IF(N130="snížená",J130,0)</f>
        <v>0</v>
      </c>
      <c r="BG130" s="164">
        <f>IF(N130="zákl. přenesená",J130,0)</f>
        <v>0</v>
      </c>
      <c r="BH130" s="164">
        <f>IF(N130="sníž. přenesená",J130,0)</f>
        <v>0</v>
      </c>
      <c r="BI130" s="164">
        <f>IF(N130="nulová",J130,0)</f>
        <v>0</v>
      </c>
      <c r="BJ130" s="18" t="s">
        <v>80</v>
      </c>
      <c r="BK130" s="164">
        <f>ROUND(I130*H130,2)</f>
        <v>0</v>
      </c>
      <c r="BL130" s="18" t="s">
        <v>159</v>
      </c>
      <c r="BM130" s="163" t="s">
        <v>531</v>
      </c>
    </row>
    <row r="131" spans="1:65" s="2" customFormat="1">
      <c r="A131" s="35"/>
      <c r="B131" s="36"/>
      <c r="C131" s="37"/>
      <c r="D131" s="165" t="s">
        <v>162</v>
      </c>
      <c r="E131" s="37"/>
      <c r="F131" s="166" t="s">
        <v>262</v>
      </c>
      <c r="G131" s="37"/>
      <c r="H131" s="37"/>
      <c r="I131" s="167"/>
      <c r="J131" s="37"/>
      <c r="K131" s="37"/>
      <c r="L131" s="40"/>
      <c r="M131" s="168"/>
      <c r="N131" s="169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162</v>
      </c>
      <c r="AU131" s="18" t="s">
        <v>73</v>
      </c>
    </row>
    <row r="132" spans="1:65" s="10" customFormat="1">
      <c r="B132" s="170"/>
      <c r="C132" s="171"/>
      <c r="D132" s="172" t="s">
        <v>164</v>
      </c>
      <c r="E132" s="173" t="s">
        <v>19</v>
      </c>
      <c r="F132" s="174" t="s">
        <v>532</v>
      </c>
      <c r="G132" s="171"/>
      <c r="H132" s="175">
        <v>7</v>
      </c>
      <c r="I132" s="176"/>
      <c r="J132" s="171"/>
      <c r="K132" s="171"/>
      <c r="L132" s="177"/>
      <c r="M132" s="178"/>
      <c r="N132" s="179"/>
      <c r="O132" s="179"/>
      <c r="P132" s="179"/>
      <c r="Q132" s="179"/>
      <c r="R132" s="179"/>
      <c r="S132" s="179"/>
      <c r="T132" s="180"/>
      <c r="AT132" s="181" t="s">
        <v>164</v>
      </c>
      <c r="AU132" s="181" t="s">
        <v>73</v>
      </c>
      <c r="AV132" s="10" t="s">
        <v>82</v>
      </c>
      <c r="AW132" s="10" t="s">
        <v>35</v>
      </c>
      <c r="AX132" s="10" t="s">
        <v>80</v>
      </c>
      <c r="AY132" s="181" t="s">
        <v>160</v>
      </c>
    </row>
    <row r="133" spans="1:65" s="2" customFormat="1" ht="16.5" customHeight="1">
      <c r="A133" s="35"/>
      <c r="B133" s="36"/>
      <c r="C133" s="152" t="s">
        <v>286</v>
      </c>
      <c r="D133" s="152" t="s">
        <v>154</v>
      </c>
      <c r="E133" s="153" t="s">
        <v>265</v>
      </c>
      <c r="F133" s="154" t="s">
        <v>266</v>
      </c>
      <c r="G133" s="155" t="s">
        <v>168</v>
      </c>
      <c r="H133" s="156">
        <v>7</v>
      </c>
      <c r="I133" s="157"/>
      <c r="J133" s="158">
        <f>ROUND(I133*H133,2)</f>
        <v>0</v>
      </c>
      <c r="K133" s="154" t="s">
        <v>158</v>
      </c>
      <c r="L133" s="40"/>
      <c r="M133" s="159" t="s">
        <v>19</v>
      </c>
      <c r="N133" s="160" t="s">
        <v>44</v>
      </c>
      <c r="O133" s="65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63" t="s">
        <v>159</v>
      </c>
      <c r="AT133" s="163" t="s">
        <v>154</v>
      </c>
      <c r="AU133" s="163" t="s">
        <v>73</v>
      </c>
      <c r="AY133" s="18" t="s">
        <v>160</v>
      </c>
      <c r="BE133" s="164">
        <f>IF(N133="základní",J133,0)</f>
        <v>0</v>
      </c>
      <c r="BF133" s="164">
        <f>IF(N133="snížená",J133,0)</f>
        <v>0</v>
      </c>
      <c r="BG133" s="164">
        <f>IF(N133="zákl. přenesená",J133,0)</f>
        <v>0</v>
      </c>
      <c r="BH133" s="164">
        <f>IF(N133="sníž. přenesená",J133,0)</f>
        <v>0</v>
      </c>
      <c r="BI133" s="164">
        <f>IF(N133="nulová",J133,0)</f>
        <v>0</v>
      </c>
      <c r="BJ133" s="18" t="s">
        <v>80</v>
      </c>
      <c r="BK133" s="164">
        <f>ROUND(I133*H133,2)</f>
        <v>0</v>
      </c>
      <c r="BL133" s="18" t="s">
        <v>159</v>
      </c>
      <c r="BM133" s="163" t="s">
        <v>533</v>
      </c>
    </row>
    <row r="134" spans="1:65" s="2" customFormat="1">
      <c r="A134" s="35"/>
      <c r="B134" s="36"/>
      <c r="C134" s="37"/>
      <c r="D134" s="165" t="s">
        <v>162</v>
      </c>
      <c r="E134" s="37"/>
      <c r="F134" s="166" t="s">
        <v>268</v>
      </c>
      <c r="G134" s="37"/>
      <c r="H134" s="37"/>
      <c r="I134" s="167"/>
      <c r="J134" s="37"/>
      <c r="K134" s="37"/>
      <c r="L134" s="40"/>
      <c r="M134" s="168"/>
      <c r="N134" s="169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162</v>
      </c>
      <c r="AU134" s="18" t="s">
        <v>73</v>
      </c>
    </row>
    <row r="135" spans="1:65" s="10" customFormat="1">
      <c r="B135" s="170"/>
      <c r="C135" s="171"/>
      <c r="D135" s="172" t="s">
        <v>164</v>
      </c>
      <c r="E135" s="173" t="s">
        <v>19</v>
      </c>
      <c r="F135" s="174" t="s">
        <v>199</v>
      </c>
      <c r="G135" s="171"/>
      <c r="H135" s="175">
        <v>7</v>
      </c>
      <c r="I135" s="176"/>
      <c r="J135" s="171"/>
      <c r="K135" s="171"/>
      <c r="L135" s="177"/>
      <c r="M135" s="178"/>
      <c r="N135" s="179"/>
      <c r="O135" s="179"/>
      <c r="P135" s="179"/>
      <c r="Q135" s="179"/>
      <c r="R135" s="179"/>
      <c r="S135" s="179"/>
      <c r="T135" s="180"/>
      <c r="AT135" s="181" t="s">
        <v>164</v>
      </c>
      <c r="AU135" s="181" t="s">
        <v>73</v>
      </c>
      <c r="AV135" s="10" t="s">
        <v>82</v>
      </c>
      <c r="AW135" s="10" t="s">
        <v>35</v>
      </c>
      <c r="AX135" s="10" t="s">
        <v>80</v>
      </c>
      <c r="AY135" s="181" t="s">
        <v>160</v>
      </c>
    </row>
    <row r="136" spans="1:65" s="2" customFormat="1" ht="16.5" customHeight="1">
      <c r="A136" s="35"/>
      <c r="B136" s="36"/>
      <c r="C136" s="193" t="s">
        <v>292</v>
      </c>
      <c r="D136" s="193" t="s">
        <v>192</v>
      </c>
      <c r="E136" s="194" t="s">
        <v>271</v>
      </c>
      <c r="F136" s="195" t="s">
        <v>272</v>
      </c>
      <c r="G136" s="196" t="s">
        <v>273</v>
      </c>
      <c r="H136" s="197">
        <v>0.7</v>
      </c>
      <c r="I136" s="198"/>
      <c r="J136" s="199">
        <f>ROUND(I136*H136,2)</f>
        <v>0</v>
      </c>
      <c r="K136" s="195" t="s">
        <v>19</v>
      </c>
      <c r="L136" s="200"/>
      <c r="M136" s="201" t="s">
        <v>19</v>
      </c>
      <c r="N136" s="202" t="s">
        <v>44</v>
      </c>
      <c r="O136" s="65"/>
      <c r="P136" s="161">
        <f>O136*H136</f>
        <v>0</v>
      </c>
      <c r="Q136" s="161">
        <v>0.2</v>
      </c>
      <c r="R136" s="161">
        <f>Q136*H136</f>
        <v>0.13999999999999999</v>
      </c>
      <c r="S136" s="161">
        <v>0</v>
      </c>
      <c r="T136" s="16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63" t="s">
        <v>196</v>
      </c>
      <c r="AT136" s="163" t="s">
        <v>192</v>
      </c>
      <c r="AU136" s="163" t="s">
        <v>73</v>
      </c>
      <c r="AY136" s="18" t="s">
        <v>160</v>
      </c>
      <c r="BE136" s="164">
        <f>IF(N136="základní",J136,0)</f>
        <v>0</v>
      </c>
      <c r="BF136" s="164">
        <f>IF(N136="snížená",J136,0)</f>
        <v>0</v>
      </c>
      <c r="BG136" s="164">
        <f>IF(N136="zákl. přenesená",J136,0)</f>
        <v>0</v>
      </c>
      <c r="BH136" s="164">
        <f>IF(N136="sníž. přenesená",J136,0)</f>
        <v>0</v>
      </c>
      <c r="BI136" s="164">
        <f>IF(N136="nulová",J136,0)</f>
        <v>0</v>
      </c>
      <c r="BJ136" s="18" t="s">
        <v>80</v>
      </c>
      <c r="BK136" s="164">
        <f>ROUND(I136*H136,2)</f>
        <v>0</v>
      </c>
      <c r="BL136" s="18" t="s">
        <v>159</v>
      </c>
      <c r="BM136" s="163" t="s">
        <v>534</v>
      </c>
    </row>
    <row r="137" spans="1:65" s="10" customFormat="1">
      <c r="B137" s="170"/>
      <c r="C137" s="171"/>
      <c r="D137" s="172" t="s">
        <v>164</v>
      </c>
      <c r="E137" s="173" t="s">
        <v>19</v>
      </c>
      <c r="F137" s="174" t="s">
        <v>535</v>
      </c>
      <c r="G137" s="171"/>
      <c r="H137" s="175">
        <v>0.7</v>
      </c>
      <c r="I137" s="176"/>
      <c r="J137" s="171"/>
      <c r="K137" s="171"/>
      <c r="L137" s="177"/>
      <c r="M137" s="178"/>
      <c r="N137" s="179"/>
      <c r="O137" s="179"/>
      <c r="P137" s="179"/>
      <c r="Q137" s="179"/>
      <c r="R137" s="179"/>
      <c r="S137" s="179"/>
      <c r="T137" s="180"/>
      <c r="AT137" s="181" t="s">
        <v>164</v>
      </c>
      <c r="AU137" s="181" t="s">
        <v>73</v>
      </c>
      <c r="AV137" s="10" t="s">
        <v>82</v>
      </c>
      <c r="AW137" s="10" t="s">
        <v>35</v>
      </c>
      <c r="AX137" s="10" t="s">
        <v>80</v>
      </c>
      <c r="AY137" s="181" t="s">
        <v>160</v>
      </c>
    </row>
    <row r="138" spans="1:65" s="2" customFormat="1" ht="16.5" customHeight="1">
      <c r="A138" s="35"/>
      <c r="B138" s="36"/>
      <c r="C138" s="152" t="s">
        <v>412</v>
      </c>
      <c r="D138" s="152" t="s">
        <v>154</v>
      </c>
      <c r="E138" s="153" t="s">
        <v>276</v>
      </c>
      <c r="F138" s="154" t="s">
        <v>277</v>
      </c>
      <c r="G138" s="155" t="s">
        <v>273</v>
      </c>
      <c r="H138" s="156">
        <v>0.42</v>
      </c>
      <c r="I138" s="157"/>
      <c r="J138" s="158">
        <f>ROUND(I138*H138,2)</f>
        <v>0</v>
      </c>
      <c r="K138" s="154" t="s">
        <v>158</v>
      </c>
      <c r="L138" s="40"/>
      <c r="M138" s="159" t="s">
        <v>19</v>
      </c>
      <c r="N138" s="160" t="s">
        <v>44</v>
      </c>
      <c r="O138" s="65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63" t="s">
        <v>159</v>
      </c>
      <c r="AT138" s="163" t="s">
        <v>154</v>
      </c>
      <c r="AU138" s="163" t="s">
        <v>73</v>
      </c>
      <c r="AY138" s="18" t="s">
        <v>160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8" t="s">
        <v>80</v>
      </c>
      <c r="BK138" s="164">
        <f>ROUND(I138*H138,2)</f>
        <v>0</v>
      </c>
      <c r="BL138" s="18" t="s">
        <v>159</v>
      </c>
      <c r="BM138" s="163" t="s">
        <v>536</v>
      </c>
    </row>
    <row r="139" spans="1:65" s="2" customFormat="1">
      <c r="A139" s="35"/>
      <c r="B139" s="36"/>
      <c r="C139" s="37"/>
      <c r="D139" s="165" t="s">
        <v>162</v>
      </c>
      <c r="E139" s="37"/>
      <c r="F139" s="166" t="s">
        <v>279</v>
      </c>
      <c r="G139" s="37"/>
      <c r="H139" s="37"/>
      <c r="I139" s="167"/>
      <c r="J139" s="37"/>
      <c r="K139" s="37"/>
      <c r="L139" s="40"/>
      <c r="M139" s="168"/>
      <c r="N139" s="169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162</v>
      </c>
      <c r="AU139" s="18" t="s">
        <v>73</v>
      </c>
    </row>
    <row r="140" spans="1:65" s="10" customFormat="1">
      <c r="B140" s="170"/>
      <c r="C140" s="171"/>
      <c r="D140" s="172" t="s">
        <v>164</v>
      </c>
      <c r="E140" s="173" t="s">
        <v>19</v>
      </c>
      <c r="F140" s="174" t="s">
        <v>537</v>
      </c>
      <c r="G140" s="171"/>
      <c r="H140" s="175">
        <v>0.42</v>
      </c>
      <c r="I140" s="176"/>
      <c r="J140" s="171"/>
      <c r="K140" s="171"/>
      <c r="L140" s="177"/>
      <c r="M140" s="178"/>
      <c r="N140" s="179"/>
      <c r="O140" s="179"/>
      <c r="P140" s="179"/>
      <c r="Q140" s="179"/>
      <c r="R140" s="179"/>
      <c r="S140" s="179"/>
      <c r="T140" s="180"/>
      <c r="AT140" s="181" t="s">
        <v>164</v>
      </c>
      <c r="AU140" s="181" t="s">
        <v>73</v>
      </c>
      <c r="AV140" s="10" t="s">
        <v>82</v>
      </c>
      <c r="AW140" s="10" t="s">
        <v>35</v>
      </c>
      <c r="AX140" s="10" t="s">
        <v>80</v>
      </c>
      <c r="AY140" s="181" t="s">
        <v>160</v>
      </c>
    </row>
    <row r="141" spans="1:65" s="2" customFormat="1" ht="16.5" customHeight="1">
      <c r="A141" s="35"/>
      <c r="B141" s="36"/>
      <c r="C141" s="152" t="s">
        <v>538</v>
      </c>
      <c r="D141" s="152" t="s">
        <v>154</v>
      </c>
      <c r="E141" s="153" t="s">
        <v>282</v>
      </c>
      <c r="F141" s="154" t="s">
        <v>283</v>
      </c>
      <c r="G141" s="155" t="s">
        <v>273</v>
      </c>
      <c r="H141" s="156">
        <v>0.42</v>
      </c>
      <c r="I141" s="157"/>
      <c r="J141" s="158">
        <f>ROUND(I141*H141,2)</f>
        <v>0</v>
      </c>
      <c r="K141" s="154" t="s">
        <v>158</v>
      </c>
      <c r="L141" s="40"/>
      <c r="M141" s="159" t="s">
        <v>19</v>
      </c>
      <c r="N141" s="160" t="s">
        <v>44</v>
      </c>
      <c r="O141" s="65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63" t="s">
        <v>159</v>
      </c>
      <c r="AT141" s="163" t="s">
        <v>154</v>
      </c>
      <c r="AU141" s="163" t="s">
        <v>73</v>
      </c>
      <c r="AY141" s="18" t="s">
        <v>160</v>
      </c>
      <c r="BE141" s="164">
        <f>IF(N141="základní",J141,0)</f>
        <v>0</v>
      </c>
      <c r="BF141" s="164">
        <f>IF(N141="snížená",J141,0)</f>
        <v>0</v>
      </c>
      <c r="BG141" s="164">
        <f>IF(N141="zákl. přenesená",J141,0)</f>
        <v>0</v>
      </c>
      <c r="BH141" s="164">
        <f>IF(N141="sníž. přenesená",J141,0)</f>
        <v>0</v>
      </c>
      <c r="BI141" s="164">
        <f>IF(N141="nulová",J141,0)</f>
        <v>0</v>
      </c>
      <c r="BJ141" s="18" t="s">
        <v>80</v>
      </c>
      <c r="BK141" s="164">
        <f>ROUND(I141*H141,2)</f>
        <v>0</v>
      </c>
      <c r="BL141" s="18" t="s">
        <v>159</v>
      </c>
      <c r="BM141" s="163" t="s">
        <v>539</v>
      </c>
    </row>
    <row r="142" spans="1:65" s="2" customFormat="1">
      <c r="A142" s="35"/>
      <c r="B142" s="36"/>
      <c r="C142" s="37"/>
      <c r="D142" s="165" t="s">
        <v>162</v>
      </c>
      <c r="E142" s="37"/>
      <c r="F142" s="166" t="s">
        <v>285</v>
      </c>
      <c r="G142" s="37"/>
      <c r="H142" s="37"/>
      <c r="I142" s="167"/>
      <c r="J142" s="37"/>
      <c r="K142" s="37"/>
      <c r="L142" s="40"/>
      <c r="M142" s="168"/>
      <c r="N142" s="169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162</v>
      </c>
      <c r="AU142" s="18" t="s">
        <v>73</v>
      </c>
    </row>
    <row r="143" spans="1:65" s="2" customFormat="1" ht="16.5" customHeight="1">
      <c r="A143" s="35"/>
      <c r="B143" s="36"/>
      <c r="C143" s="152" t="s">
        <v>540</v>
      </c>
      <c r="D143" s="152" t="s">
        <v>154</v>
      </c>
      <c r="E143" s="153" t="s">
        <v>287</v>
      </c>
      <c r="F143" s="154" t="s">
        <v>288</v>
      </c>
      <c r="G143" s="155" t="s">
        <v>273</v>
      </c>
      <c r="H143" s="156">
        <v>0.84</v>
      </c>
      <c r="I143" s="157"/>
      <c r="J143" s="158">
        <f>ROUND(I143*H143,2)</f>
        <v>0</v>
      </c>
      <c r="K143" s="154" t="s">
        <v>158</v>
      </c>
      <c r="L143" s="40"/>
      <c r="M143" s="159" t="s">
        <v>19</v>
      </c>
      <c r="N143" s="160" t="s">
        <v>44</v>
      </c>
      <c r="O143" s="65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63" t="s">
        <v>159</v>
      </c>
      <c r="AT143" s="163" t="s">
        <v>154</v>
      </c>
      <c r="AU143" s="163" t="s">
        <v>73</v>
      </c>
      <c r="AY143" s="18" t="s">
        <v>160</v>
      </c>
      <c r="BE143" s="164">
        <f>IF(N143="základní",J143,0)</f>
        <v>0</v>
      </c>
      <c r="BF143" s="164">
        <f>IF(N143="snížená",J143,0)</f>
        <v>0</v>
      </c>
      <c r="BG143" s="164">
        <f>IF(N143="zákl. přenesená",J143,0)</f>
        <v>0</v>
      </c>
      <c r="BH143" s="164">
        <f>IF(N143="sníž. přenesená",J143,0)</f>
        <v>0</v>
      </c>
      <c r="BI143" s="164">
        <f>IF(N143="nulová",J143,0)</f>
        <v>0</v>
      </c>
      <c r="BJ143" s="18" t="s">
        <v>80</v>
      </c>
      <c r="BK143" s="164">
        <f>ROUND(I143*H143,2)</f>
        <v>0</v>
      </c>
      <c r="BL143" s="18" t="s">
        <v>159</v>
      </c>
      <c r="BM143" s="163" t="s">
        <v>541</v>
      </c>
    </row>
    <row r="144" spans="1:65" s="2" customFormat="1">
      <c r="A144" s="35"/>
      <c r="B144" s="36"/>
      <c r="C144" s="37"/>
      <c r="D144" s="165" t="s">
        <v>162</v>
      </c>
      <c r="E144" s="37"/>
      <c r="F144" s="166" t="s">
        <v>290</v>
      </c>
      <c r="G144" s="37"/>
      <c r="H144" s="37"/>
      <c r="I144" s="167"/>
      <c r="J144" s="37"/>
      <c r="K144" s="37"/>
      <c r="L144" s="40"/>
      <c r="M144" s="168"/>
      <c r="N144" s="169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162</v>
      </c>
      <c r="AU144" s="18" t="s">
        <v>73</v>
      </c>
    </row>
    <row r="145" spans="1:65" s="10" customFormat="1">
      <c r="B145" s="170"/>
      <c r="C145" s="171"/>
      <c r="D145" s="172" t="s">
        <v>164</v>
      </c>
      <c r="E145" s="173" t="s">
        <v>19</v>
      </c>
      <c r="F145" s="174" t="s">
        <v>542</v>
      </c>
      <c r="G145" s="171"/>
      <c r="H145" s="175">
        <v>0.84</v>
      </c>
      <c r="I145" s="176"/>
      <c r="J145" s="171"/>
      <c r="K145" s="171"/>
      <c r="L145" s="177"/>
      <c r="M145" s="178"/>
      <c r="N145" s="179"/>
      <c r="O145" s="179"/>
      <c r="P145" s="179"/>
      <c r="Q145" s="179"/>
      <c r="R145" s="179"/>
      <c r="S145" s="179"/>
      <c r="T145" s="180"/>
      <c r="AT145" s="181" t="s">
        <v>164</v>
      </c>
      <c r="AU145" s="181" t="s">
        <v>73</v>
      </c>
      <c r="AV145" s="10" t="s">
        <v>82</v>
      </c>
      <c r="AW145" s="10" t="s">
        <v>35</v>
      </c>
      <c r="AX145" s="10" t="s">
        <v>80</v>
      </c>
      <c r="AY145" s="181" t="s">
        <v>160</v>
      </c>
    </row>
    <row r="146" spans="1:65" s="2" customFormat="1" ht="16.5" customHeight="1">
      <c r="A146" s="35"/>
      <c r="B146" s="36"/>
      <c r="C146" s="152" t="s">
        <v>269</v>
      </c>
      <c r="D146" s="152" t="s">
        <v>154</v>
      </c>
      <c r="E146" s="153" t="s">
        <v>293</v>
      </c>
      <c r="F146" s="154" t="s">
        <v>294</v>
      </c>
      <c r="G146" s="155" t="s">
        <v>175</v>
      </c>
      <c r="H146" s="156">
        <v>0.90300000000000002</v>
      </c>
      <c r="I146" s="157"/>
      <c r="J146" s="158">
        <f>ROUND(I146*H146,2)</f>
        <v>0</v>
      </c>
      <c r="K146" s="154" t="s">
        <v>158</v>
      </c>
      <c r="L146" s="40"/>
      <c r="M146" s="159" t="s">
        <v>19</v>
      </c>
      <c r="N146" s="160" t="s">
        <v>44</v>
      </c>
      <c r="O146" s="65"/>
      <c r="P146" s="161">
        <f>O146*H146</f>
        <v>0</v>
      </c>
      <c r="Q146" s="161">
        <v>0</v>
      </c>
      <c r="R146" s="161">
        <f>Q146*H146</f>
        <v>0</v>
      </c>
      <c r="S146" s="161">
        <v>0</v>
      </c>
      <c r="T146" s="162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63" t="s">
        <v>159</v>
      </c>
      <c r="AT146" s="163" t="s">
        <v>154</v>
      </c>
      <c r="AU146" s="163" t="s">
        <v>73</v>
      </c>
      <c r="AY146" s="18" t="s">
        <v>160</v>
      </c>
      <c r="BE146" s="164">
        <f>IF(N146="základní",J146,0)</f>
        <v>0</v>
      </c>
      <c r="BF146" s="164">
        <f>IF(N146="snížená",J146,0)</f>
        <v>0</v>
      </c>
      <c r="BG146" s="164">
        <f>IF(N146="zákl. přenesená",J146,0)</f>
        <v>0</v>
      </c>
      <c r="BH146" s="164">
        <f>IF(N146="sníž. přenesená",J146,0)</f>
        <v>0</v>
      </c>
      <c r="BI146" s="164">
        <f>IF(N146="nulová",J146,0)</f>
        <v>0</v>
      </c>
      <c r="BJ146" s="18" t="s">
        <v>80</v>
      </c>
      <c r="BK146" s="164">
        <f>ROUND(I146*H146,2)</f>
        <v>0</v>
      </c>
      <c r="BL146" s="18" t="s">
        <v>159</v>
      </c>
      <c r="BM146" s="163" t="s">
        <v>543</v>
      </c>
    </row>
    <row r="147" spans="1:65" s="2" customFormat="1">
      <c r="A147" s="35"/>
      <c r="B147" s="36"/>
      <c r="C147" s="37"/>
      <c r="D147" s="165" t="s">
        <v>162</v>
      </c>
      <c r="E147" s="37"/>
      <c r="F147" s="166" t="s">
        <v>296</v>
      </c>
      <c r="G147" s="37"/>
      <c r="H147" s="37"/>
      <c r="I147" s="167"/>
      <c r="J147" s="37"/>
      <c r="K147" s="37"/>
      <c r="L147" s="40"/>
      <c r="M147" s="203"/>
      <c r="N147" s="204"/>
      <c r="O147" s="205"/>
      <c r="P147" s="205"/>
      <c r="Q147" s="205"/>
      <c r="R147" s="205"/>
      <c r="S147" s="205"/>
      <c r="T147" s="20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162</v>
      </c>
      <c r="AU147" s="18" t="s">
        <v>73</v>
      </c>
    </row>
    <row r="148" spans="1:65" s="2" customFormat="1" ht="6.9" customHeight="1">
      <c r="A148" s="35"/>
      <c r="B148" s="48"/>
      <c r="C148" s="49"/>
      <c r="D148" s="49"/>
      <c r="E148" s="49"/>
      <c r="F148" s="49"/>
      <c r="G148" s="49"/>
      <c r="H148" s="49"/>
      <c r="I148" s="49"/>
      <c r="J148" s="49"/>
      <c r="K148" s="49"/>
      <c r="L148" s="40"/>
      <c r="M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</row>
  </sheetData>
  <sheetProtection algorithmName="SHA-512" hashValue="VhVdqv8vEIgBmgtM5S+efiGrWg3RfiN/nQ2evt5DeIQoK4l3leiRnH/jR7XExGM0+7DFNWrEFnYL9u65bkGypg==" saltValue="ZJ/LUp6RChFR1eA8nrbiK3Q9R6mfvH9cJ1UObaSGPMJAB8e0MNshp3b0hWikvWskFkCQ42B83HXSRJmq7j5fNQ==" spinCount="100000" sheet="1" objects="1" scenarios="1" formatColumns="0" formatRows="0" autoFilter="0"/>
  <autoFilter ref="C78:K147" xr:uid="{00000000-0009-0000-0000-00000B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1" r:id="rId1" xr:uid="{00000000-0004-0000-0B00-000000000000}"/>
    <hyperlink ref="F83" r:id="rId2" xr:uid="{00000000-0004-0000-0B00-000001000000}"/>
    <hyperlink ref="F85" r:id="rId3" xr:uid="{00000000-0004-0000-0B00-000002000000}"/>
    <hyperlink ref="F87" r:id="rId4" xr:uid="{00000000-0004-0000-0B00-000003000000}"/>
    <hyperlink ref="F89" r:id="rId5" xr:uid="{00000000-0004-0000-0B00-000004000000}"/>
    <hyperlink ref="F94" r:id="rId6" xr:uid="{00000000-0004-0000-0B00-000005000000}"/>
    <hyperlink ref="F98" r:id="rId7" xr:uid="{00000000-0004-0000-0B00-000006000000}"/>
    <hyperlink ref="F101" r:id="rId8" xr:uid="{00000000-0004-0000-0B00-000007000000}"/>
    <hyperlink ref="F106" r:id="rId9" xr:uid="{00000000-0004-0000-0B00-000008000000}"/>
    <hyperlink ref="F111" r:id="rId10" xr:uid="{00000000-0004-0000-0B00-000009000000}"/>
    <hyperlink ref="F116" r:id="rId11" xr:uid="{00000000-0004-0000-0B00-00000A000000}"/>
    <hyperlink ref="F124" r:id="rId12" xr:uid="{00000000-0004-0000-0B00-00000B000000}"/>
    <hyperlink ref="F131" r:id="rId13" xr:uid="{00000000-0004-0000-0B00-00000C000000}"/>
    <hyperlink ref="F134" r:id="rId14" xr:uid="{00000000-0004-0000-0B00-00000D000000}"/>
    <hyperlink ref="F139" r:id="rId15" xr:uid="{00000000-0004-0000-0B00-00000E000000}"/>
    <hyperlink ref="F142" r:id="rId16" xr:uid="{00000000-0004-0000-0B00-00000F000000}"/>
    <hyperlink ref="F144" r:id="rId17" xr:uid="{00000000-0004-0000-0B00-000010000000}"/>
    <hyperlink ref="F147" r:id="rId18" xr:uid="{00000000-0004-0000-0B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9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2:BM10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115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472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544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ROUND((SUM(BE85:BE102)),  2)</f>
        <v>0</v>
      </c>
      <c r="G35" s="35"/>
      <c r="H35" s="35"/>
      <c r="I35" s="125">
        <v>0.21</v>
      </c>
      <c r="J35" s="124">
        <f>ROUND(((SUM(BE85:BE102))*I35),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ROUND((SUM(BF85:BF102)),  2)</f>
        <v>0</v>
      </c>
      <c r="G36" s="35"/>
      <c r="H36" s="35"/>
      <c r="I36" s="125">
        <v>0.12</v>
      </c>
      <c r="J36" s="124">
        <f>ROUND(((SUM(BF85:BF102))*I36),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ROUND((SUM(BH85:BH102)),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472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SO-031 - 1. rok pěstební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472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SO-031 - 1. rok pěstební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SUM(P86:P102)</f>
        <v>0</v>
      </c>
      <c r="Q85" s="73"/>
      <c r="R85" s="149">
        <f>SUM(R86:R102)</f>
        <v>1.4000000000000001E-4</v>
      </c>
      <c r="S85" s="73"/>
      <c r="T85" s="150">
        <f>SUM(T86:T102)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SUM(BK86:BK102)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299</v>
      </c>
      <c r="F86" s="154" t="s">
        <v>300</v>
      </c>
      <c r="G86" s="155" t="s">
        <v>168</v>
      </c>
      <c r="H86" s="156">
        <v>1600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545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302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546</v>
      </c>
      <c r="G88" s="171"/>
      <c r="H88" s="175">
        <v>1600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304</v>
      </c>
      <c r="F89" s="154" t="s">
        <v>305</v>
      </c>
      <c r="G89" s="155" t="s">
        <v>181</v>
      </c>
      <c r="H89" s="156">
        <v>7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2.0000000000000002E-5</v>
      </c>
      <c r="R89" s="161">
        <f>Q89*H89</f>
        <v>1.4000000000000001E-4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547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307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548</v>
      </c>
      <c r="G91" s="171"/>
      <c r="H91" s="175">
        <v>7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172</v>
      </c>
      <c r="D92" s="152" t="s">
        <v>154</v>
      </c>
      <c r="E92" s="153" t="s">
        <v>309</v>
      </c>
      <c r="F92" s="154" t="s">
        <v>310</v>
      </c>
      <c r="G92" s="155" t="s">
        <v>168</v>
      </c>
      <c r="H92" s="156">
        <v>14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549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312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550</v>
      </c>
      <c r="G94" s="171"/>
      <c r="H94" s="175">
        <v>14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159</v>
      </c>
      <c r="D95" s="152" t="s">
        <v>154</v>
      </c>
      <c r="E95" s="153" t="s">
        <v>276</v>
      </c>
      <c r="F95" s="154" t="s">
        <v>277</v>
      </c>
      <c r="G95" s="155" t="s">
        <v>273</v>
      </c>
      <c r="H95" s="156">
        <v>2.1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551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279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10" customFormat="1">
      <c r="B97" s="170"/>
      <c r="C97" s="171"/>
      <c r="D97" s="172" t="s">
        <v>164</v>
      </c>
      <c r="E97" s="173" t="s">
        <v>19</v>
      </c>
      <c r="F97" s="174" t="s">
        <v>552</v>
      </c>
      <c r="G97" s="171"/>
      <c r="H97" s="175">
        <v>2.1</v>
      </c>
      <c r="I97" s="176"/>
      <c r="J97" s="171"/>
      <c r="K97" s="171"/>
      <c r="L97" s="177"/>
      <c r="M97" s="178"/>
      <c r="N97" s="179"/>
      <c r="O97" s="179"/>
      <c r="P97" s="179"/>
      <c r="Q97" s="179"/>
      <c r="R97" s="179"/>
      <c r="S97" s="179"/>
      <c r="T97" s="180"/>
      <c r="AT97" s="181" t="s">
        <v>164</v>
      </c>
      <c r="AU97" s="181" t="s">
        <v>73</v>
      </c>
      <c r="AV97" s="10" t="s">
        <v>82</v>
      </c>
      <c r="AW97" s="10" t="s">
        <v>35</v>
      </c>
      <c r="AX97" s="10" t="s">
        <v>80</v>
      </c>
      <c r="AY97" s="181" t="s">
        <v>160</v>
      </c>
    </row>
    <row r="98" spans="1:65" s="2" customFormat="1" ht="16.5" customHeight="1">
      <c r="A98" s="35"/>
      <c r="B98" s="36"/>
      <c r="C98" s="152" t="s">
        <v>185</v>
      </c>
      <c r="D98" s="152" t="s">
        <v>154</v>
      </c>
      <c r="E98" s="153" t="s">
        <v>282</v>
      </c>
      <c r="F98" s="154" t="s">
        <v>283</v>
      </c>
      <c r="G98" s="155" t="s">
        <v>273</v>
      </c>
      <c r="H98" s="156">
        <v>2.1</v>
      </c>
      <c r="I98" s="157"/>
      <c r="J98" s="158">
        <f>ROUND(I98*H98,2)</f>
        <v>0</v>
      </c>
      <c r="K98" s="154" t="s">
        <v>158</v>
      </c>
      <c r="L98" s="40"/>
      <c r="M98" s="159" t="s">
        <v>19</v>
      </c>
      <c r="N98" s="160" t="s">
        <v>44</v>
      </c>
      <c r="O98" s="65"/>
      <c r="P98" s="161">
        <f>O98*H98</f>
        <v>0</v>
      </c>
      <c r="Q98" s="161">
        <v>0</v>
      </c>
      <c r="R98" s="161">
        <f>Q98*H98</f>
        <v>0</v>
      </c>
      <c r="S98" s="161">
        <v>0</v>
      </c>
      <c r="T98" s="16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63" t="s">
        <v>159</v>
      </c>
      <c r="AT98" s="163" t="s">
        <v>154</v>
      </c>
      <c r="AU98" s="163" t="s">
        <v>73</v>
      </c>
      <c r="AY98" s="18" t="s">
        <v>160</v>
      </c>
      <c r="BE98" s="164">
        <f>IF(N98="základní",J98,0)</f>
        <v>0</v>
      </c>
      <c r="BF98" s="164">
        <f>IF(N98="snížená",J98,0)</f>
        <v>0</v>
      </c>
      <c r="BG98" s="164">
        <f>IF(N98="zákl. přenesená",J98,0)</f>
        <v>0</v>
      </c>
      <c r="BH98" s="164">
        <f>IF(N98="sníž. přenesená",J98,0)</f>
        <v>0</v>
      </c>
      <c r="BI98" s="164">
        <f>IF(N98="nulová",J98,0)</f>
        <v>0</v>
      </c>
      <c r="BJ98" s="18" t="s">
        <v>80</v>
      </c>
      <c r="BK98" s="164">
        <f>ROUND(I98*H98,2)</f>
        <v>0</v>
      </c>
      <c r="BL98" s="18" t="s">
        <v>159</v>
      </c>
      <c r="BM98" s="163" t="s">
        <v>553</v>
      </c>
    </row>
    <row r="99" spans="1:65" s="2" customFormat="1">
      <c r="A99" s="35"/>
      <c r="B99" s="36"/>
      <c r="C99" s="37"/>
      <c r="D99" s="165" t="s">
        <v>162</v>
      </c>
      <c r="E99" s="37"/>
      <c r="F99" s="166" t="s">
        <v>285</v>
      </c>
      <c r="G99" s="37"/>
      <c r="H99" s="37"/>
      <c r="I99" s="167"/>
      <c r="J99" s="37"/>
      <c r="K99" s="37"/>
      <c r="L99" s="40"/>
      <c r="M99" s="168"/>
      <c r="N99" s="169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162</v>
      </c>
      <c r="AU99" s="18" t="s">
        <v>73</v>
      </c>
    </row>
    <row r="100" spans="1:65" s="2" customFormat="1" ht="16.5" customHeight="1">
      <c r="A100" s="35"/>
      <c r="B100" s="36"/>
      <c r="C100" s="152" t="s">
        <v>191</v>
      </c>
      <c r="D100" s="152" t="s">
        <v>154</v>
      </c>
      <c r="E100" s="153" t="s">
        <v>287</v>
      </c>
      <c r="F100" s="154" t="s">
        <v>288</v>
      </c>
      <c r="G100" s="155" t="s">
        <v>273</v>
      </c>
      <c r="H100" s="156">
        <v>4.2</v>
      </c>
      <c r="I100" s="157"/>
      <c r="J100" s="158">
        <f>ROUND(I100*H100,2)</f>
        <v>0</v>
      </c>
      <c r="K100" s="154" t="s">
        <v>158</v>
      </c>
      <c r="L100" s="40"/>
      <c r="M100" s="159" t="s">
        <v>19</v>
      </c>
      <c r="N100" s="160" t="s">
        <v>44</v>
      </c>
      <c r="O100" s="65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3" t="s">
        <v>159</v>
      </c>
      <c r="AT100" s="163" t="s">
        <v>154</v>
      </c>
      <c r="AU100" s="163" t="s">
        <v>73</v>
      </c>
      <c r="AY100" s="18" t="s">
        <v>160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8" t="s">
        <v>80</v>
      </c>
      <c r="BK100" s="164">
        <f>ROUND(I100*H100,2)</f>
        <v>0</v>
      </c>
      <c r="BL100" s="18" t="s">
        <v>159</v>
      </c>
      <c r="BM100" s="163" t="s">
        <v>554</v>
      </c>
    </row>
    <row r="101" spans="1:65" s="2" customFormat="1">
      <c r="A101" s="35"/>
      <c r="B101" s="36"/>
      <c r="C101" s="37"/>
      <c r="D101" s="165" t="s">
        <v>162</v>
      </c>
      <c r="E101" s="37"/>
      <c r="F101" s="166" t="s">
        <v>290</v>
      </c>
      <c r="G101" s="37"/>
      <c r="H101" s="37"/>
      <c r="I101" s="167"/>
      <c r="J101" s="37"/>
      <c r="K101" s="37"/>
      <c r="L101" s="40"/>
      <c r="M101" s="168"/>
      <c r="N101" s="16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162</v>
      </c>
      <c r="AU101" s="18" t="s">
        <v>73</v>
      </c>
    </row>
    <row r="102" spans="1:65" s="10" customFormat="1">
      <c r="B102" s="170"/>
      <c r="C102" s="171"/>
      <c r="D102" s="172" t="s">
        <v>164</v>
      </c>
      <c r="E102" s="173" t="s">
        <v>19</v>
      </c>
      <c r="F102" s="174" t="s">
        <v>555</v>
      </c>
      <c r="G102" s="171"/>
      <c r="H102" s="175">
        <v>4.2</v>
      </c>
      <c r="I102" s="176"/>
      <c r="J102" s="171"/>
      <c r="K102" s="171"/>
      <c r="L102" s="177"/>
      <c r="M102" s="207"/>
      <c r="N102" s="208"/>
      <c r="O102" s="208"/>
      <c r="P102" s="208"/>
      <c r="Q102" s="208"/>
      <c r="R102" s="208"/>
      <c r="S102" s="208"/>
      <c r="T102" s="209"/>
      <c r="AT102" s="181" t="s">
        <v>164</v>
      </c>
      <c r="AU102" s="181" t="s">
        <v>73</v>
      </c>
      <c r="AV102" s="10" t="s">
        <v>82</v>
      </c>
      <c r="AW102" s="10" t="s">
        <v>35</v>
      </c>
      <c r="AX102" s="10" t="s">
        <v>80</v>
      </c>
      <c r="AY102" s="181" t="s">
        <v>160</v>
      </c>
    </row>
    <row r="103" spans="1:65" s="2" customFormat="1" ht="6.9" customHeight="1">
      <c r="A103" s="35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0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algorithmName="SHA-512" hashValue="Nmf3Mr5ZwnJe1OD7EPe6Do5q1waV5mbjb2PZVaMqbGcmazV2sc4Ot4KxiWOg5hmeObZF0VwAUlr8uB2P3NTEpw==" saltValue="6KGWHt2mTqMrJ6aAu9stieIufonKQc8qk8y1BNZlkB8frnXY1a5nuFLXbheq4S+Vn1MOu/HT+OtkA0y2XtxBhg==" spinCount="100000" sheet="1" objects="1" scenarios="1" formatColumns="0" formatRows="0" autoFilter="0"/>
  <autoFilter ref="C84:K102" xr:uid="{00000000-0009-0000-0000-00000C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C00-000000000000}"/>
    <hyperlink ref="F90" r:id="rId2" xr:uid="{00000000-0004-0000-0C00-000001000000}"/>
    <hyperlink ref="F93" r:id="rId3" xr:uid="{00000000-0004-0000-0C00-000002000000}"/>
    <hyperlink ref="F96" r:id="rId4" xr:uid="{00000000-0004-0000-0C00-000003000000}"/>
    <hyperlink ref="F99" r:id="rId5" xr:uid="{00000000-0004-0000-0C00-000004000000}"/>
    <hyperlink ref="F101" r:id="rId6" xr:uid="{00000000-0004-0000-0C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2:BM10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117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472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556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ROUND((SUM(BE85:BE99)),  2)</f>
        <v>0</v>
      </c>
      <c r="G35" s="35"/>
      <c r="H35" s="35"/>
      <c r="I35" s="125">
        <v>0.21</v>
      </c>
      <c r="J35" s="124">
        <f>ROUND(((SUM(BE85:BE99))*I35),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ROUND((SUM(BF85:BF99)),  2)</f>
        <v>0</v>
      </c>
      <c r="G36" s="35"/>
      <c r="H36" s="35"/>
      <c r="I36" s="125">
        <v>0.12</v>
      </c>
      <c r="J36" s="124">
        <f>ROUND(((SUM(BF85:BF99))*I36),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ROUND((SUM(BG85:BG99)),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ROUND((SUM(BH85:BH99)),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ROUND((SUM(BI85:BI99)),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472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SO-032 - 2. rok pěstební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472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SO-032 - 2. rok pěstební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SUM(P86:P99)</f>
        <v>0</v>
      </c>
      <c r="Q85" s="73"/>
      <c r="R85" s="149">
        <f>SUM(R86:R99)</f>
        <v>1.4000000000000001E-4</v>
      </c>
      <c r="S85" s="73"/>
      <c r="T85" s="150">
        <f>SUM(T86:T99)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SUM(BK86:BK99)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299</v>
      </c>
      <c r="F86" s="154" t="s">
        <v>300</v>
      </c>
      <c r="G86" s="155" t="s">
        <v>168</v>
      </c>
      <c r="H86" s="156">
        <v>800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557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302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558</v>
      </c>
      <c r="G88" s="171"/>
      <c r="H88" s="175">
        <v>800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304</v>
      </c>
      <c r="F89" s="154" t="s">
        <v>305</v>
      </c>
      <c r="G89" s="155" t="s">
        <v>181</v>
      </c>
      <c r="H89" s="156">
        <v>7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2.0000000000000002E-5</v>
      </c>
      <c r="R89" s="161">
        <f>Q89*H89</f>
        <v>1.4000000000000001E-4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559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307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548</v>
      </c>
      <c r="G91" s="171"/>
      <c r="H91" s="175">
        <v>7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172</v>
      </c>
      <c r="D92" s="152" t="s">
        <v>154</v>
      </c>
      <c r="E92" s="153" t="s">
        <v>276</v>
      </c>
      <c r="F92" s="154" t="s">
        <v>277</v>
      </c>
      <c r="G92" s="155" t="s">
        <v>273</v>
      </c>
      <c r="H92" s="156">
        <v>1.26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560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279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561</v>
      </c>
      <c r="G94" s="171"/>
      <c r="H94" s="175">
        <v>1.26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159</v>
      </c>
      <c r="D95" s="152" t="s">
        <v>154</v>
      </c>
      <c r="E95" s="153" t="s">
        <v>282</v>
      </c>
      <c r="F95" s="154" t="s">
        <v>283</v>
      </c>
      <c r="G95" s="155" t="s">
        <v>273</v>
      </c>
      <c r="H95" s="156">
        <v>1.26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562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285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185</v>
      </c>
      <c r="D97" s="152" t="s">
        <v>154</v>
      </c>
      <c r="E97" s="153" t="s">
        <v>287</v>
      </c>
      <c r="F97" s="154" t="s">
        <v>288</v>
      </c>
      <c r="G97" s="155" t="s">
        <v>273</v>
      </c>
      <c r="H97" s="156">
        <v>2.52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159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159</v>
      </c>
      <c r="BM97" s="163" t="s">
        <v>563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290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10" customFormat="1">
      <c r="B99" s="170"/>
      <c r="C99" s="171"/>
      <c r="D99" s="172" t="s">
        <v>164</v>
      </c>
      <c r="E99" s="173" t="s">
        <v>19</v>
      </c>
      <c r="F99" s="174" t="s">
        <v>564</v>
      </c>
      <c r="G99" s="171"/>
      <c r="H99" s="175">
        <v>2.52</v>
      </c>
      <c r="I99" s="176"/>
      <c r="J99" s="171"/>
      <c r="K99" s="171"/>
      <c r="L99" s="177"/>
      <c r="M99" s="207"/>
      <c r="N99" s="208"/>
      <c r="O99" s="208"/>
      <c r="P99" s="208"/>
      <c r="Q99" s="208"/>
      <c r="R99" s="208"/>
      <c r="S99" s="208"/>
      <c r="T99" s="209"/>
      <c r="AT99" s="181" t="s">
        <v>164</v>
      </c>
      <c r="AU99" s="181" t="s">
        <v>73</v>
      </c>
      <c r="AV99" s="10" t="s">
        <v>82</v>
      </c>
      <c r="AW99" s="10" t="s">
        <v>35</v>
      </c>
      <c r="AX99" s="10" t="s">
        <v>80</v>
      </c>
      <c r="AY99" s="181" t="s">
        <v>160</v>
      </c>
    </row>
    <row r="100" spans="1:65" s="2" customFormat="1" ht="6.9" customHeight="1">
      <c r="A100" s="35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0"/>
      <c r="M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</sheetData>
  <sheetProtection algorithmName="SHA-512" hashValue="8N2uJ9JuTcpMztrHlRgMSrfjr+0ZbKXfpIgPii+r1Zz7NvBlOAZ9VmRDPljK8m4WFroDvaXc5nW5OnNvzcdA1g==" saltValue="BdKYzDn8SiiguNBn60X1SshfD4D2NOBjAeBLFsTlL1s3TTfVJH6AxSNIaJ5JhTk6l3HUOC2emHu7fEZbBZxZew==" spinCount="100000" sheet="1" objects="1" scenarios="1" formatColumns="0" formatRows="0" autoFilter="0"/>
  <autoFilter ref="C84:K99" xr:uid="{00000000-0009-0000-0000-00000D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D00-000000000000}"/>
    <hyperlink ref="F90" r:id="rId2" xr:uid="{00000000-0004-0000-0D00-000001000000}"/>
    <hyperlink ref="F93" r:id="rId3" xr:uid="{00000000-0004-0000-0D00-000002000000}"/>
    <hyperlink ref="F96" r:id="rId4" xr:uid="{00000000-0004-0000-0D00-000003000000}"/>
    <hyperlink ref="F98" r:id="rId5" xr:uid="{00000000-0004-0000-0D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2:BM10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120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472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565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ROUND((SUM(BE85:BE102)),  2)</f>
        <v>0</v>
      </c>
      <c r="G35" s="35"/>
      <c r="H35" s="35"/>
      <c r="I35" s="125">
        <v>0.21</v>
      </c>
      <c r="J35" s="124">
        <f>ROUND(((SUM(BE85:BE102))*I35),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ROUND((SUM(BF85:BF102)),  2)</f>
        <v>0</v>
      </c>
      <c r="G36" s="35"/>
      <c r="H36" s="35"/>
      <c r="I36" s="125">
        <v>0.12</v>
      </c>
      <c r="J36" s="124">
        <f>ROUND(((SUM(BF85:BF102))*I36),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ROUND((SUM(BH85:BH102)),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472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SO-033 - 3. rok pěstební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472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SO-033 - 3. rok pěstební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SUM(P86:P102)</f>
        <v>0</v>
      </c>
      <c r="Q85" s="73"/>
      <c r="R85" s="149">
        <f>SUM(R86:R102)</f>
        <v>1.4000000000000001E-4</v>
      </c>
      <c r="S85" s="73"/>
      <c r="T85" s="150">
        <f>SUM(T86:T102)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SUM(BK86:BK102)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299</v>
      </c>
      <c r="F86" s="154" t="s">
        <v>300</v>
      </c>
      <c r="G86" s="155" t="s">
        <v>168</v>
      </c>
      <c r="H86" s="156">
        <v>800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566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302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558</v>
      </c>
      <c r="G88" s="171"/>
      <c r="H88" s="175">
        <v>800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304</v>
      </c>
      <c r="F89" s="154" t="s">
        <v>305</v>
      </c>
      <c r="G89" s="155" t="s">
        <v>181</v>
      </c>
      <c r="H89" s="156">
        <v>7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2.0000000000000002E-5</v>
      </c>
      <c r="R89" s="161">
        <f>Q89*H89</f>
        <v>1.4000000000000001E-4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567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307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548</v>
      </c>
      <c r="G91" s="171"/>
      <c r="H91" s="175">
        <v>7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172</v>
      </c>
      <c r="D92" s="152" t="s">
        <v>154</v>
      </c>
      <c r="E92" s="153" t="s">
        <v>276</v>
      </c>
      <c r="F92" s="154" t="s">
        <v>277</v>
      </c>
      <c r="G92" s="155" t="s">
        <v>273</v>
      </c>
      <c r="H92" s="156">
        <v>1.26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568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279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561</v>
      </c>
      <c r="G94" s="171"/>
      <c r="H94" s="175">
        <v>1.26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159</v>
      </c>
      <c r="D95" s="152" t="s">
        <v>154</v>
      </c>
      <c r="E95" s="153" t="s">
        <v>282</v>
      </c>
      <c r="F95" s="154" t="s">
        <v>283</v>
      </c>
      <c r="G95" s="155" t="s">
        <v>273</v>
      </c>
      <c r="H95" s="156">
        <v>1.26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569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285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185</v>
      </c>
      <c r="D97" s="152" t="s">
        <v>154</v>
      </c>
      <c r="E97" s="153" t="s">
        <v>287</v>
      </c>
      <c r="F97" s="154" t="s">
        <v>288</v>
      </c>
      <c r="G97" s="155" t="s">
        <v>273</v>
      </c>
      <c r="H97" s="156">
        <v>2.52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159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159</v>
      </c>
      <c r="BM97" s="163" t="s">
        <v>570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290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10" customFormat="1">
      <c r="B99" s="170"/>
      <c r="C99" s="171"/>
      <c r="D99" s="172" t="s">
        <v>164</v>
      </c>
      <c r="E99" s="173" t="s">
        <v>19</v>
      </c>
      <c r="F99" s="174" t="s">
        <v>564</v>
      </c>
      <c r="G99" s="171"/>
      <c r="H99" s="175">
        <v>2.52</v>
      </c>
      <c r="I99" s="176"/>
      <c r="J99" s="171"/>
      <c r="K99" s="171"/>
      <c r="L99" s="177"/>
      <c r="M99" s="178"/>
      <c r="N99" s="179"/>
      <c r="O99" s="179"/>
      <c r="P99" s="179"/>
      <c r="Q99" s="179"/>
      <c r="R99" s="179"/>
      <c r="S99" s="179"/>
      <c r="T99" s="180"/>
      <c r="AT99" s="181" t="s">
        <v>164</v>
      </c>
      <c r="AU99" s="181" t="s">
        <v>73</v>
      </c>
      <c r="AV99" s="10" t="s">
        <v>82</v>
      </c>
      <c r="AW99" s="10" t="s">
        <v>35</v>
      </c>
      <c r="AX99" s="10" t="s">
        <v>80</v>
      </c>
      <c r="AY99" s="181" t="s">
        <v>160</v>
      </c>
    </row>
    <row r="100" spans="1:65" s="2" customFormat="1" ht="16.5" customHeight="1">
      <c r="A100" s="35"/>
      <c r="B100" s="36"/>
      <c r="C100" s="152" t="s">
        <v>191</v>
      </c>
      <c r="D100" s="152" t="s">
        <v>154</v>
      </c>
      <c r="E100" s="153" t="s">
        <v>334</v>
      </c>
      <c r="F100" s="154" t="s">
        <v>335</v>
      </c>
      <c r="G100" s="155" t="s">
        <v>181</v>
      </c>
      <c r="H100" s="156">
        <v>7</v>
      </c>
      <c r="I100" s="157"/>
      <c r="J100" s="158">
        <f>ROUND(I100*H100,2)</f>
        <v>0</v>
      </c>
      <c r="K100" s="154" t="s">
        <v>158</v>
      </c>
      <c r="L100" s="40"/>
      <c r="M100" s="159" t="s">
        <v>19</v>
      </c>
      <c r="N100" s="160" t="s">
        <v>44</v>
      </c>
      <c r="O100" s="65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3" t="s">
        <v>159</v>
      </c>
      <c r="AT100" s="163" t="s">
        <v>154</v>
      </c>
      <c r="AU100" s="163" t="s">
        <v>73</v>
      </c>
      <c r="AY100" s="18" t="s">
        <v>160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8" t="s">
        <v>80</v>
      </c>
      <c r="BK100" s="164">
        <f>ROUND(I100*H100,2)</f>
        <v>0</v>
      </c>
      <c r="BL100" s="18" t="s">
        <v>159</v>
      </c>
      <c r="BM100" s="163" t="s">
        <v>571</v>
      </c>
    </row>
    <row r="101" spans="1:65" s="2" customFormat="1">
      <c r="A101" s="35"/>
      <c r="B101" s="36"/>
      <c r="C101" s="37"/>
      <c r="D101" s="165" t="s">
        <v>162</v>
      </c>
      <c r="E101" s="37"/>
      <c r="F101" s="166" t="s">
        <v>337</v>
      </c>
      <c r="G101" s="37"/>
      <c r="H101" s="37"/>
      <c r="I101" s="167"/>
      <c r="J101" s="37"/>
      <c r="K101" s="37"/>
      <c r="L101" s="40"/>
      <c r="M101" s="168"/>
      <c r="N101" s="16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162</v>
      </c>
      <c r="AU101" s="18" t="s">
        <v>73</v>
      </c>
    </row>
    <row r="102" spans="1:65" s="10" customFormat="1">
      <c r="B102" s="170"/>
      <c r="C102" s="171"/>
      <c r="D102" s="172" t="s">
        <v>164</v>
      </c>
      <c r="E102" s="173" t="s">
        <v>19</v>
      </c>
      <c r="F102" s="174" t="s">
        <v>572</v>
      </c>
      <c r="G102" s="171"/>
      <c r="H102" s="175">
        <v>7</v>
      </c>
      <c r="I102" s="176"/>
      <c r="J102" s="171"/>
      <c r="K102" s="171"/>
      <c r="L102" s="177"/>
      <c r="M102" s="207"/>
      <c r="N102" s="208"/>
      <c r="O102" s="208"/>
      <c r="P102" s="208"/>
      <c r="Q102" s="208"/>
      <c r="R102" s="208"/>
      <c r="S102" s="208"/>
      <c r="T102" s="209"/>
      <c r="AT102" s="181" t="s">
        <v>164</v>
      </c>
      <c r="AU102" s="181" t="s">
        <v>73</v>
      </c>
      <c r="AV102" s="10" t="s">
        <v>82</v>
      </c>
      <c r="AW102" s="10" t="s">
        <v>35</v>
      </c>
      <c r="AX102" s="10" t="s">
        <v>80</v>
      </c>
      <c r="AY102" s="181" t="s">
        <v>160</v>
      </c>
    </row>
    <row r="103" spans="1:65" s="2" customFormat="1" ht="6.9" customHeight="1">
      <c r="A103" s="35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0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algorithmName="SHA-512" hashValue="SR31exDD6a20E0tENGLeyXQsf/1z1GRhtu9h8tBf+u0RcVn9HQi/+T6PRIjQQs50xyoEVwkFNlBiXBKqDttQCQ==" saltValue="66iI77Y3SqjH0sosn+IQDVbO20QQTWTuSxyV2LtxvHhz+zA2ujH2rA1Y+8PWqrupqqtXMhlNQcEmy0Zuj0MPFA==" spinCount="100000" sheet="1" objects="1" scenarios="1" formatColumns="0" formatRows="0" autoFilter="0"/>
  <autoFilter ref="C84:K102" xr:uid="{00000000-0009-0000-0000-00000E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E00-000000000000}"/>
    <hyperlink ref="F90" r:id="rId2" xr:uid="{00000000-0004-0000-0E00-000001000000}"/>
    <hyperlink ref="F93" r:id="rId3" xr:uid="{00000000-0004-0000-0E00-000002000000}"/>
    <hyperlink ref="F96" r:id="rId4" xr:uid="{00000000-0004-0000-0E00-000003000000}"/>
    <hyperlink ref="F98" r:id="rId5" xr:uid="{00000000-0004-0000-0E00-000004000000}"/>
    <hyperlink ref="F101" r:id="rId6" xr:uid="{00000000-0004-0000-0E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2:BM11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122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472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573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ROUND((SUM(BE85:BE109)),  2)</f>
        <v>0</v>
      </c>
      <c r="G35" s="35"/>
      <c r="H35" s="35"/>
      <c r="I35" s="125">
        <v>0.21</v>
      </c>
      <c r="J35" s="124">
        <f>ROUND(((SUM(BE85:BE109))*I35),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ROUND((SUM(BF85:BF109)),  2)</f>
        <v>0</v>
      </c>
      <c r="G36" s="35"/>
      <c r="H36" s="35"/>
      <c r="I36" s="125">
        <v>0.12</v>
      </c>
      <c r="J36" s="124">
        <f>ROUND(((SUM(BF85:BF109))*I36),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ROUND((SUM(BH85:BH109)),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472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VRN - Vedlejší rozpočtové náklady SO-03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472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VRN - Vedlejší rozpočtové náklady SO-03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SUM(P86:P109)</f>
        <v>0</v>
      </c>
      <c r="Q85" s="73"/>
      <c r="R85" s="149">
        <f>SUM(R86:R109)</f>
        <v>0</v>
      </c>
      <c r="S85" s="73"/>
      <c r="T85" s="150">
        <f>SUM(T86:T109)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SUM(BK86:BK109)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340</v>
      </c>
      <c r="F86" s="154" t="s">
        <v>341</v>
      </c>
      <c r="G86" s="155" t="s">
        <v>342</v>
      </c>
      <c r="H86" s="156">
        <v>1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343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343</v>
      </c>
      <c r="BM86" s="163" t="s">
        <v>574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345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346</v>
      </c>
      <c r="G88" s="171"/>
      <c r="H88" s="175">
        <v>1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347</v>
      </c>
      <c r="F89" s="154" t="s">
        <v>348</v>
      </c>
      <c r="G89" s="155" t="s">
        <v>342</v>
      </c>
      <c r="H89" s="156">
        <v>1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343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343</v>
      </c>
      <c r="BM89" s="163" t="s">
        <v>575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350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2" customFormat="1">
      <c r="B91" s="210"/>
      <c r="C91" s="211"/>
      <c r="D91" s="172" t="s">
        <v>164</v>
      </c>
      <c r="E91" s="212" t="s">
        <v>19</v>
      </c>
      <c r="F91" s="213" t="s">
        <v>351</v>
      </c>
      <c r="G91" s="211"/>
      <c r="H91" s="212" t="s">
        <v>19</v>
      </c>
      <c r="I91" s="214"/>
      <c r="J91" s="211"/>
      <c r="K91" s="211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164</v>
      </c>
      <c r="AU91" s="219" t="s">
        <v>73</v>
      </c>
      <c r="AV91" s="12" t="s">
        <v>80</v>
      </c>
      <c r="AW91" s="12" t="s">
        <v>35</v>
      </c>
      <c r="AX91" s="12" t="s">
        <v>73</v>
      </c>
      <c r="AY91" s="219" t="s">
        <v>160</v>
      </c>
    </row>
    <row r="92" spans="1:65" s="12" customFormat="1">
      <c r="B92" s="210"/>
      <c r="C92" s="211"/>
      <c r="D92" s="172" t="s">
        <v>164</v>
      </c>
      <c r="E92" s="212" t="s">
        <v>19</v>
      </c>
      <c r="F92" s="213" t="s">
        <v>352</v>
      </c>
      <c r="G92" s="211"/>
      <c r="H92" s="212" t="s">
        <v>19</v>
      </c>
      <c r="I92" s="214"/>
      <c r="J92" s="211"/>
      <c r="K92" s="211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164</v>
      </c>
      <c r="AU92" s="219" t="s">
        <v>73</v>
      </c>
      <c r="AV92" s="12" t="s">
        <v>80</v>
      </c>
      <c r="AW92" s="12" t="s">
        <v>35</v>
      </c>
      <c r="AX92" s="12" t="s">
        <v>73</v>
      </c>
      <c r="AY92" s="219" t="s">
        <v>160</v>
      </c>
    </row>
    <row r="93" spans="1:65" s="12" customFormat="1">
      <c r="B93" s="210"/>
      <c r="C93" s="211"/>
      <c r="D93" s="172" t="s">
        <v>164</v>
      </c>
      <c r="E93" s="212" t="s">
        <v>19</v>
      </c>
      <c r="F93" s="213" t="s">
        <v>353</v>
      </c>
      <c r="G93" s="211"/>
      <c r="H93" s="212" t="s">
        <v>19</v>
      </c>
      <c r="I93" s="214"/>
      <c r="J93" s="211"/>
      <c r="K93" s="211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164</v>
      </c>
      <c r="AU93" s="219" t="s">
        <v>73</v>
      </c>
      <c r="AV93" s="12" t="s">
        <v>80</v>
      </c>
      <c r="AW93" s="12" t="s">
        <v>35</v>
      </c>
      <c r="AX93" s="12" t="s">
        <v>73</v>
      </c>
      <c r="AY93" s="219" t="s">
        <v>160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354</v>
      </c>
      <c r="G94" s="171"/>
      <c r="H94" s="175">
        <v>1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172</v>
      </c>
      <c r="D95" s="152" t="s">
        <v>154</v>
      </c>
      <c r="E95" s="153" t="s">
        <v>355</v>
      </c>
      <c r="F95" s="154" t="s">
        <v>356</v>
      </c>
      <c r="G95" s="155" t="s">
        <v>342</v>
      </c>
      <c r="H95" s="156">
        <v>1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343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343</v>
      </c>
      <c r="BM95" s="163" t="s">
        <v>576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358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159</v>
      </c>
      <c r="D97" s="152" t="s">
        <v>154</v>
      </c>
      <c r="E97" s="153" t="s">
        <v>359</v>
      </c>
      <c r="F97" s="154" t="s">
        <v>360</v>
      </c>
      <c r="G97" s="155" t="s">
        <v>361</v>
      </c>
      <c r="H97" s="156">
        <v>1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343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343</v>
      </c>
      <c r="BM97" s="163" t="s">
        <v>577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363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2" customFormat="1" ht="16.5" customHeight="1">
      <c r="A99" s="35"/>
      <c r="B99" s="36"/>
      <c r="C99" s="152" t="s">
        <v>185</v>
      </c>
      <c r="D99" s="152" t="s">
        <v>154</v>
      </c>
      <c r="E99" s="153" t="s">
        <v>364</v>
      </c>
      <c r="F99" s="154" t="s">
        <v>365</v>
      </c>
      <c r="G99" s="155" t="s">
        <v>342</v>
      </c>
      <c r="H99" s="156">
        <v>1</v>
      </c>
      <c r="I99" s="157"/>
      <c r="J99" s="158">
        <f>ROUND(I99*H99,2)</f>
        <v>0</v>
      </c>
      <c r="K99" s="154" t="s">
        <v>158</v>
      </c>
      <c r="L99" s="40"/>
      <c r="M99" s="159" t="s">
        <v>19</v>
      </c>
      <c r="N99" s="160" t="s">
        <v>44</v>
      </c>
      <c r="O99" s="65"/>
      <c r="P99" s="161">
        <f>O99*H99</f>
        <v>0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63" t="s">
        <v>343</v>
      </c>
      <c r="AT99" s="163" t="s">
        <v>154</v>
      </c>
      <c r="AU99" s="163" t="s">
        <v>73</v>
      </c>
      <c r="AY99" s="18" t="s">
        <v>160</v>
      </c>
      <c r="BE99" s="164">
        <f>IF(N99="základní",J99,0)</f>
        <v>0</v>
      </c>
      <c r="BF99" s="164">
        <f>IF(N99="snížená",J99,0)</f>
        <v>0</v>
      </c>
      <c r="BG99" s="164">
        <f>IF(N99="zákl. přenesená",J99,0)</f>
        <v>0</v>
      </c>
      <c r="BH99" s="164">
        <f>IF(N99="sníž. přenesená",J99,0)</f>
        <v>0</v>
      </c>
      <c r="BI99" s="164">
        <f>IF(N99="nulová",J99,0)</f>
        <v>0</v>
      </c>
      <c r="BJ99" s="18" t="s">
        <v>80</v>
      </c>
      <c r="BK99" s="164">
        <f>ROUND(I99*H99,2)</f>
        <v>0</v>
      </c>
      <c r="BL99" s="18" t="s">
        <v>343</v>
      </c>
      <c r="BM99" s="163" t="s">
        <v>578</v>
      </c>
    </row>
    <row r="100" spans="1:65" s="2" customFormat="1">
      <c r="A100" s="35"/>
      <c r="B100" s="36"/>
      <c r="C100" s="37"/>
      <c r="D100" s="165" t="s">
        <v>162</v>
      </c>
      <c r="E100" s="37"/>
      <c r="F100" s="166" t="s">
        <v>367</v>
      </c>
      <c r="G100" s="37"/>
      <c r="H100" s="37"/>
      <c r="I100" s="167"/>
      <c r="J100" s="37"/>
      <c r="K100" s="37"/>
      <c r="L100" s="40"/>
      <c r="M100" s="168"/>
      <c r="N100" s="16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162</v>
      </c>
      <c r="AU100" s="18" t="s">
        <v>73</v>
      </c>
    </row>
    <row r="101" spans="1:65" s="10" customFormat="1">
      <c r="B101" s="170"/>
      <c r="C101" s="171"/>
      <c r="D101" s="172" t="s">
        <v>164</v>
      </c>
      <c r="E101" s="173" t="s">
        <v>19</v>
      </c>
      <c r="F101" s="174" t="s">
        <v>368</v>
      </c>
      <c r="G101" s="171"/>
      <c r="H101" s="175">
        <v>1</v>
      </c>
      <c r="I101" s="176"/>
      <c r="J101" s="171"/>
      <c r="K101" s="171"/>
      <c r="L101" s="177"/>
      <c r="M101" s="178"/>
      <c r="N101" s="179"/>
      <c r="O101" s="179"/>
      <c r="P101" s="179"/>
      <c r="Q101" s="179"/>
      <c r="R101" s="179"/>
      <c r="S101" s="179"/>
      <c r="T101" s="180"/>
      <c r="AT101" s="181" t="s">
        <v>164</v>
      </c>
      <c r="AU101" s="181" t="s">
        <v>73</v>
      </c>
      <c r="AV101" s="10" t="s">
        <v>82</v>
      </c>
      <c r="AW101" s="10" t="s">
        <v>35</v>
      </c>
      <c r="AX101" s="10" t="s">
        <v>80</v>
      </c>
      <c r="AY101" s="181" t="s">
        <v>160</v>
      </c>
    </row>
    <row r="102" spans="1:65" s="12" customFormat="1">
      <c r="B102" s="210"/>
      <c r="C102" s="211"/>
      <c r="D102" s="172" t="s">
        <v>164</v>
      </c>
      <c r="E102" s="212" t="s">
        <v>19</v>
      </c>
      <c r="F102" s="213" t="s">
        <v>369</v>
      </c>
      <c r="G102" s="211"/>
      <c r="H102" s="212" t="s">
        <v>19</v>
      </c>
      <c r="I102" s="214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164</v>
      </c>
      <c r="AU102" s="219" t="s">
        <v>73</v>
      </c>
      <c r="AV102" s="12" t="s">
        <v>80</v>
      </c>
      <c r="AW102" s="12" t="s">
        <v>35</v>
      </c>
      <c r="AX102" s="12" t="s">
        <v>73</v>
      </c>
      <c r="AY102" s="219" t="s">
        <v>160</v>
      </c>
    </row>
    <row r="103" spans="1:65" s="2" customFormat="1" ht="16.5" customHeight="1">
      <c r="A103" s="35"/>
      <c r="B103" s="36"/>
      <c r="C103" s="152" t="s">
        <v>191</v>
      </c>
      <c r="D103" s="152" t="s">
        <v>154</v>
      </c>
      <c r="E103" s="153" t="s">
        <v>370</v>
      </c>
      <c r="F103" s="154" t="s">
        <v>371</v>
      </c>
      <c r="G103" s="155" t="s">
        <v>361</v>
      </c>
      <c r="H103" s="156">
        <v>1</v>
      </c>
      <c r="I103" s="157"/>
      <c r="J103" s="158">
        <f>ROUND(I103*H103,2)</f>
        <v>0</v>
      </c>
      <c r="K103" s="154" t="s">
        <v>158</v>
      </c>
      <c r="L103" s="40"/>
      <c r="M103" s="159" t="s">
        <v>19</v>
      </c>
      <c r="N103" s="160" t="s">
        <v>44</v>
      </c>
      <c r="O103" s="65"/>
      <c r="P103" s="161">
        <f>O103*H103</f>
        <v>0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63" t="s">
        <v>343</v>
      </c>
      <c r="AT103" s="163" t="s">
        <v>154</v>
      </c>
      <c r="AU103" s="163" t="s">
        <v>73</v>
      </c>
      <c r="AY103" s="18" t="s">
        <v>160</v>
      </c>
      <c r="BE103" s="164">
        <f>IF(N103="základní",J103,0)</f>
        <v>0</v>
      </c>
      <c r="BF103" s="164">
        <f>IF(N103="snížená",J103,0)</f>
        <v>0</v>
      </c>
      <c r="BG103" s="164">
        <f>IF(N103="zákl. přenesená",J103,0)</f>
        <v>0</v>
      </c>
      <c r="BH103" s="164">
        <f>IF(N103="sníž. přenesená",J103,0)</f>
        <v>0</v>
      </c>
      <c r="BI103" s="164">
        <f>IF(N103="nulová",J103,0)</f>
        <v>0</v>
      </c>
      <c r="BJ103" s="18" t="s">
        <v>80</v>
      </c>
      <c r="BK103" s="164">
        <f>ROUND(I103*H103,2)</f>
        <v>0</v>
      </c>
      <c r="BL103" s="18" t="s">
        <v>343</v>
      </c>
      <c r="BM103" s="163" t="s">
        <v>579</v>
      </c>
    </row>
    <row r="104" spans="1:65" s="2" customFormat="1">
      <c r="A104" s="35"/>
      <c r="B104" s="36"/>
      <c r="C104" s="37"/>
      <c r="D104" s="165" t="s">
        <v>162</v>
      </c>
      <c r="E104" s="37"/>
      <c r="F104" s="166" t="s">
        <v>373</v>
      </c>
      <c r="G104" s="37"/>
      <c r="H104" s="37"/>
      <c r="I104" s="167"/>
      <c r="J104" s="37"/>
      <c r="K104" s="37"/>
      <c r="L104" s="40"/>
      <c r="M104" s="168"/>
      <c r="N104" s="169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162</v>
      </c>
      <c r="AU104" s="18" t="s">
        <v>73</v>
      </c>
    </row>
    <row r="105" spans="1:65" s="2" customFormat="1" ht="16.5" customHeight="1">
      <c r="A105" s="35"/>
      <c r="B105" s="36"/>
      <c r="C105" s="152" t="s">
        <v>199</v>
      </c>
      <c r="D105" s="152" t="s">
        <v>154</v>
      </c>
      <c r="E105" s="153" t="s">
        <v>374</v>
      </c>
      <c r="F105" s="154" t="s">
        <v>375</v>
      </c>
      <c r="G105" s="155" t="s">
        <v>361</v>
      </c>
      <c r="H105" s="156">
        <v>1</v>
      </c>
      <c r="I105" s="157"/>
      <c r="J105" s="158">
        <f>ROUND(I105*H105,2)</f>
        <v>0</v>
      </c>
      <c r="K105" s="154" t="s">
        <v>158</v>
      </c>
      <c r="L105" s="40"/>
      <c r="M105" s="159" t="s">
        <v>19</v>
      </c>
      <c r="N105" s="160" t="s">
        <v>44</v>
      </c>
      <c r="O105" s="65"/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63" t="s">
        <v>343</v>
      </c>
      <c r="AT105" s="163" t="s">
        <v>154</v>
      </c>
      <c r="AU105" s="163" t="s">
        <v>73</v>
      </c>
      <c r="AY105" s="18" t="s">
        <v>160</v>
      </c>
      <c r="BE105" s="164">
        <f>IF(N105="základní",J105,0)</f>
        <v>0</v>
      </c>
      <c r="BF105" s="164">
        <f>IF(N105="snížená",J105,0)</f>
        <v>0</v>
      </c>
      <c r="BG105" s="164">
        <f>IF(N105="zákl. přenesená",J105,0)</f>
        <v>0</v>
      </c>
      <c r="BH105" s="164">
        <f>IF(N105="sníž. přenesená",J105,0)</f>
        <v>0</v>
      </c>
      <c r="BI105" s="164">
        <f>IF(N105="nulová",J105,0)</f>
        <v>0</v>
      </c>
      <c r="BJ105" s="18" t="s">
        <v>80</v>
      </c>
      <c r="BK105" s="164">
        <f>ROUND(I105*H105,2)</f>
        <v>0</v>
      </c>
      <c r="BL105" s="18" t="s">
        <v>343</v>
      </c>
      <c r="BM105" s="163" t="s">
        <v>580</v>
      </c>
    </row>
    <row r="106" spans="1:65" s="2" customFormat="1">
      <c r="A106" s="35"/>
      <c r="B106" s="36"/>
      <c r="C106" s="37"/>
      <c r="D106" s="165" t="s">
        <v>162</v>
      </c>
      <c r="E106" s="37"/>
      <c r="F106" s="166" t="s">
        <v>377</v>
      </c>
      <c r="G106" s="37"/>
      <c r="H106" s="37"/>
      <c r="I106" s="167"/>
      <c r="J106" s="37"/>
      <c r="K106" s="37"/>
      <c r="L106" s="40"/>
      <c r="M106" s="168"/>
      <c r="N106" s="16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162</v>
      </c>
      <c r="AU106" s="18" t="s">
        <v>73</v>
      </c>
    </row>
    <row r="107" spans="1:65" s="2" customFormat="1" ht="16.5" customHeight="1">
      <c r="A107" s="35"/>
      <c r="B107" s="36"/>
      <c r="C107" s="152" t="s">
        <v>196</v>
      </c>
      <c r="D107" s="152" t="s">
        <v>154</v>
      </c>
      <c r="E107" s="153" t="s">
        <v>378</v>
      </c>
      <c r="F107" s="154" t="s">
        <v>379</v>
      </c>
      <c r="G107" s="155" t="s">
        <v>342</v>
      </c>
      <c r="H107" s="156">
        <v>1</v>
      </c>
      <c r="I107" s="157"/>
      <c r="J107" s="158">
        <f>ROUND(I107*H107,2)</f>
        <v>0</v>
      </c>
      <c r="K107" s="154" t="s">
        <v>158</v>
      </c>
      <c r="L107" s="40"/>
      <c r="M107" s="159" t="s">
        <v>19</v>
      </c>
      <c r="N107" s="160" t="s">
        <v>44</v>
      </c>
      <c r="O107" s="65"/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63" t="s">
        <v>343</v>
      </c>
      <c r="AT107" s="163" t="s">
        <v>154</v>
      </c>
      <c r="AU107" s="163" t="s">
        <v>73</v>
      </c>
      <c r="AY107" s="18" t="s">
        <v>160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18" t="s">
        <v>80</v>
      </c>
      <c r="BK107" s="164">
        <f>ROUND(I107*H107,2)</f>
        <v>0</v>
      </c>
      <c r="BL107" s="18" t="s">
        <v>343</v>
      </c>
      <c r="BM107" s="163" t="s">
        <v>581</v>
      </c>
    </row>
    <row r="108" spans="1:65" s="2" customFormat="1">
      <c r="A108" s="35"/>
      <c r="B108" s="36"/>
      <c r="C108" s="37"/>
      <c r="D108" s="165" t="s">
        <v>162</v>
      </c>
      <c r="E108" s="37"/>
      <c r="F108" s="166" t="s">
        <v>381</v>
      </c>
      <c r="G108" s="37"/>
      <c r="H108" s="37"/>
      <c r="I108" s="167"/>
      <c r="J108" s="37"/>
      <c r="K108" s="37"/>
      <c r="L108" s="40"/>
      <c r="M108" s="168"/>
      <c r="N108" s="169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162</v>
      </c>
      <c r="AU108" s="18" t="s">
        <v>73</v>
      </c>
    </row>
    <row r="109" spans="1:65" s="10" customFormat="1" ht="20.399999999999999">
      <c r="B109" s="170"/>
      <c r="C109" s="171"/>
      <c r="D109" s="172" t="s">
        <v>164</v>
      </c>
      <c r="E109" s="173" t="s">
        <v>19</v>
      </c>
      <c r="F109" s="174" t="s">
        <v>382</v>
      </c>
      <c r="G109" s="171"/>
      <c r="H109" s="175">
        <v>1</v>
      </c>
      <c r="I109" s="176"/>
      <c r="J109" s="171"/>
      <c r="K109" s="171"/>
      <c r="L109" s="177"/>
      <c r="M109" s="207"/>
      <c r="N109" s="208"/>
      <c r="O109" s="208"/>
      <c r="P109" s="208"/>
      <c r="Q109" s="208"/>
      <c r="R109" s="208"/>
      <c r="S109" s="208"/>
      <c r="T109" s="209"/>
      <c r="AT109" s="181" t="s">
        <v>164</v>
      </c>
      <c r="AU109" s="181" t="s">
        <v>73</v>
      </c>
      <c r="AV109" s="10" t="s">
        <v>82</v>
      </c>
      <c r="AW109" s="10" t="s">
        <v>35</v>
      </c>
      <c r="AX109" s="10" t="s">
        <v>80</v>
      </c>
      <c r="AY109" s="181" t="s">
        <v>160</v>
      </c>
    </row>
    <row r="110" spans="1:65" s="2" customFormat="1" ht="6.9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UKgO0JdnQ1n0lCZ5lXP0JpSPU+IuOc4uKPAgXSvEvb0VaLcxt36bHB0/SOVVoiyC+xcKoB5BOLlEJUcCdjpR7w==" saltValue="uwbX2BLTlO9v/uo1yhiv+2BMevjbwuPaGm1UwOiaBTKHUnRCEjy0H24EsVdkHTlUp5EwMUAd/iCutkTJlx56ng==" spinCount="100000" sheet="1" objects="1" scenarios="1" formatColumns="0" formatRows="0" autoFilter="0"/>
  <autoFilter ref="C84:K109" xr:uid="{00000000-0009-0000-0000-00000F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F00-000000000000}"/>
    <hyperlink ref="F90" r:id="rId2" xr:uid="{00000000-0004-0000-0F00-000001000000}"/>
    <hyperlink ref="F96" r:id="rId3" xr:uid="{00000000-0004-0000-0F00-000002000000}"/>
    <hyperlink ref="F98" r:id="rId4" xr:uid="{00000000-0004-0000-0F00-000003000000}"/>
    <hyperlink ref="F100" r:id="rId5" xr:uid="{00000000-0004-0000-0F00-000004000000}"/>
    <hyperlink ref="F104" r:id="rId6" xr:uid="{00000000-0004-0000-0F00-000005000000}"/>
    <hyperlink ref="F106" r:id="rId7" xr:uid="{00000000-0004-0000-0F00-000006000000}"/>
    <hyperlink ref="F108" r:id="rId8" xr:uid="{00000000-0004-0000-0F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2:BM227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125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13" t="s">
        <v>135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582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22. 5. 2024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27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28</v>
      </c>
      <c r="F15" s="35"/>
      <c r="G15" s="35"/>
      <c r="H15" s="35"/>
      <c r="I15" s="113" t="s">
        <v>29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13" t="s">
        <v>29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26</v>
      </c>
      <c r="J20" s="104" t="s">
        <v>33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34</v>
      </c>
      <c r="F21" s="35"/>
      <c r="G21" s="35"/>
      <c r="H21" s="35"/>
      <c r="I21" s="113" t="s">
        <v>29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26</v>
      </c>
      <c r="J23" s="104" t="s">
        <v>33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34</v>
      </c>
      <c r="F24" s="35"/>
      <c r="G24" s="35"/>
      <c r="H24" s="35"/>
      <c r="I24" s="113" t="s">
        <v>29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80" t="s">
        <v>19</v>
      </c>
      <c r="F27" s="380"/>
      <c r="G27" s="380"/>
      <c r="H27" s="38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39</v>
      </c>
      <c r="E30" s="35"/>
      <c r="F30" s="35"/>
      <c r="G30" s="35"/>
      <c r="H30" s="35"/>
      <c r="I30" s="35"/>
      <c r="J30" s="121">
        <f>ROUND(J83,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41</v>
      </c>
      <c r="G32" s="35"/>
      <c r="H32" s="35"/>
      <c r="I32" s="122" t="s">
        <v>40</v>
      </c>
      <c r="J32" s="122" t="s">
        <v>42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43</v>
      </c>
      <c r="E33" s="113" t="s">
        <v>44</v>
      </c>
      <c r="F33" s="124">
        <f>ROUND((SUM(BE83:BE226)),  2)</f>
        <v>0</v>
      </c>
      <c r="G33" s="35"/>
      <c r="H33" s="35"/>
      <c r="I33" s="125">
        <v>0.21</v>
      </c>
      <c r="J33" s="124">
        <f>ROUND(((SUM(BE83:BE226))*I33),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45</v>
      </c>
      <c r="F34" s="124">
        <f>ROUND((SUM(BF83:BF226)),  2)</f>
        <v>0</v>
      </c>
      <c r="G34" s="35"/>
      <c r="H34" s="35"/>
      <c r="I34" s="125">
        <v>0.12</v>
      </c>
      <c r="J34" s="124">
        <f>ROUND(((SUM(BF83:BF226))*I34),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46</v>
      </c>
      <c r="F35" s="124">
        <f>ROUND((SUM(BG83:BG226)),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47</v>
      </c>
      <c r="F36" s="124">
        <f>ROUND((SUM(BH83:BH226)),  2)</f>
        <v>0</v>
      </c>
      <c r="G36" s="35"/>
      <c r="H36" s="35"/>
      <c r="I36" s="125">
        <v>0.12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48</v>
      </c>
      <c r="F37" s="124">
        <f>ROUND((SUM(BI83:BI226)),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49</v>
      </c>
      <c r="E39" s="128"/>
      <c r="F39" s="128"/>
      <c r="G39" s="129" t="s">
        <v>50</v>
      </c>
      <c r="H39" s="130" t="s">
        <v>51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137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Výsadba IP3, IP14, IP18, IP29 a části NRBK K158 v k.ú. Němčičky u Hustopečí</v>
      </c>
      <c r="F48" s="373"/>
      <c r="G48" s="373"/>
      <c r="H48" s="373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135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9" t="str">
        <f>E9</f>
        <v>SO-04 - IP29 a část NRBK K158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Němčičky u Hustopečí</v>
      </c>
      <c r="G52" s="37"/>
      <c r="H52" s="37"/>
      <c r="I52" s="30" t="s">
        <v>23</v>
      </c>
      <c r="J52" s="60" t="str">
        <f>IF(J12="","",J12)</f>
        <v>22. 5. 2024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25</v>
      </c>
      <c r="D54" s="37"/>
      <c r="E54" s="37"/>
      <c r="F54" s="28" t="str">
        <f>E15</f>
        <v>ČR-Státní pozemkový úřad</v>
      </c>
      <c r="G54" s="37"/>
      <c r="H54" s="37"/>
      <c r="I54" s="30" t="s">
        <v>32</v>
      </c>
      <c r="J54" s="33" t="str">
        <f>E21</f>
        <v>AGROPROJEKT PSO,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AGROPROJEKT PSO,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138</v>
      </c>
      <c r="D57" s="138"/>
      <c r="E57" s="138"/>
      <c r="F57" s="138"/>
      <c r="G57" s="138"/>
      <c r="H57" s="138"/>
      <c r="I57" s="138"/>
      <c r="J57" s="139" t="s">
        <v>139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0" t="s">
        <v>71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140</v>
      </c>
    </row>
    <row r="60" spans="1:47" s="13" customFormat="1" ht="24.9" customHeight="1">
      <c r="B60" s="220"/>
      <c r="C60" s="221"/>
      <c r="D60" s="222" t="s">
        <v>583</v>
      </c>
      <c r="E60" s="223"/>
      <c r="F60" s="223"/>
      <c r="G60" s="223"/>
      <c r="H60" s="223"/>
      <c r="I60" s="223"/>
      <c r="J60" s="224">
        <f>J84</f>
        <v>0</v>
      </c>
      <c r="K60" s="221"/>
      <c r="L60" s="225"/>
    </row>
    <row r="61" spans="1:47" s="13" customFormat="1" ht="24.9" customHeight="1">
      <c r="B61" s="220"/>
      <c r="C61" s="221"/>
      <c r="D61" s="222" t="s">
        <v>584</v>
      </c>
      <c r="E61" s="223"/>
      <c r="F61" s="223"/>
      <c r="G61" s="223"/>
      <c r="H61" s="223"/>
      <c r="I61" s="223"/>
      <c r="J61" s="224">
        <f>J112</f>
        <v>0</v>
      </c>
      <c r="K61" s="221"/>
      <c r="L61" s="225"/>
    </row>
    <row r="62" spans="1:47" s="13" customFormat="1" ht="24.9" customHeight="1">
      <c r="B62" s="220"/>
      <c r="C62" s="221"/>
      <c r="D62" s="222" t="s">
        <v>585</v>
      </c>
      <c r="E62" s="223"/>
      <c r="F62" s="223"/>
      <c r="G62" s="223"/>
      <c r="H62" s="223"/>
      <c r="I62" s="223"/>
      <c r="J62" s="224">
        <f>J154</f>
        <v>0</v>
      </c>
      <c r="K62" s="221"/>
      <c r="L62" s="225"/>
    </row>
    <row r="63" spans="1:47" s="13" customFormat="1" ht="24.9" customHeight="1">
      <c r="B63" s="220"/>
      <c r="C63" s="221"/>
      <c r="D63" s="222" t="s">
        <v>586</v>
      </c>
      <c r="E63" s="223"/>
      <c r="F63" s="223"/>
      <c r="G63" s="223"/>
      <c r="H63" s="223"/>
      <c r="I63" s="223"/>
      <c r="J63" s="224">
        <f>J224</f>
        <v>0</v>
      </c>
      <c r="K63" s="221"/>
      <c r="L63" s="225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135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29" t="str">
        <f>E9</f>
        <v>SO-04 - IP29 a část NRBK K158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>Němčičky u Hustopečí</v>
      </c>
      <c r="G77" s="37"/>
      <c r="H77" s="37"/>
      <c r="I77" s="30" t="s">
        <v>23</v>
      </c>
      <c r="J77" s="60" t="str">
        <f>IF(J12="","",J12)</f>
        <v>22. 5. 2024</v>
      </c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65" customHeight="1">
      <c r="A79" s="35"/>
      <c r="B79" s="36"/>
      <c r="C79" s="30" t="s">
        <v>25</v>
      </c>
      <c r="D79" s="37"/>
      <c r="E79" s="37"/>
      <c r="F79" s="28" t="str">
        <f>E15</f>
        <v>ČR-Státní pozemkový úřad</v>
      </c>
      <c r="G79" s="37"/>
      <c r="H79" s="37"/>
      <c r="I79" s="30" t="s">
        <v>32</v>
      </c>
      <c r="J79" s="33" t="str">
        <f>E21</f>
        <v>AGROPROJEKT PSO, s.r.o.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65" customHeight="1">
      <c r="A80" s="35"/>
      <c r="B80" s="36"/>
      <c r="C80" s="30" t="s">
        <v>30</v>
      </c>
      <c r="D80" s="37"/>
      <c r="E80" s="37"/>
      <c r="F80" s="28" t="str">
        <f>IF(E18="","",E18)</f>
        <v>Vyplň údaj</v>
      </c>
      <c r="G80" s="37"/>
      <c r="H80" s="37"/>
      <c r="I80" s="30" t="s">
        <v>36</v>
      </c>
      <c r="J80" s="33" t="str">
        <f>E24</f>
        <v>AGROPROJEKT PSO, s.r.o.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9" customFormat="1" ht="29.25" customHeight="1">
      <c r="A82" s="141"/>
      <c r="B82" s="142"/>
      <c r="C82" s="143" t="s">
        <v>142</v>
      </c>
      <c r="D82" s="144" t="s">
        <v>58</v>
      </c>
      <c r="E82" s="144" t="s">
        <v>54</v>
      </c>
      <c r="F82" s="144" t="s">
        <v>55</v>
      </c>
      <c r="G82" s="144" t="s">
        <v>143</v>
      </c>
      <c r="H82" s="144" t="s">
        <v>144</v>
      </c>
      <c r="I82" s="144" t="s">
        <v>145</v>
      </c>
      <c r="J82" s="144" t="s">
        <v>139</v>
      </c>
      <c r="K82" s="145" t="s">
        <v>146</v>
      </c>
      <c r="L82" s="146"/>
      <c r="M82" s="69" t="s">
        <v>19</v>
      </c>
      <c r="N82" s="70" t="s">
        <v>43</v>
      </c>
      <c r="O82" s="70" t="s">
        <v>147</v>
      </c>
      <c r="P82" s="70" t="s">
        <v>148</v>
      </c>
      <c r="Q82" s="70" t="s">
        <v>149</v>
      </c>
      <c r="R82" s="70" t="s">
        <v>150</v>
      </c>
      <c r="S82" s="70" t="s">
        <v>151</v>
      </c>
      <c r="T82" s="71" t="s">
        <v>152</v>
      </c>
      <c r="U82" s="141"/>
      <c r="V82" s="141"/>
      <c r="W82" s="141"/>
      <c r="X82" s="141"/>
      <c r="Y82" s="141"/>
      <c r="Z82" s="141"/>
      <c r="AA82" s="141"/>
      <c r="AB82" s="141"/>
      <c r="AC82" s="141"/>
      <c r="AD82" s="141"/>
      <c r="AE82" s="141"/>
    </row>
    <row r="83" spans="1:65" s="2" customFormat="1" ht="22.8" customHeight="1">
      <c r="A83" s="35"/>
      <c r="B83" s="36"/>
      <c r="C83" s="76" t="s">
        <v>153</v>
      </c>
      <c r="D83" s="37"/>
      <c r="E83" s="37"/>
      <c r="F83" s="37"/>
      <c r="G83" s="37"/>
      <c r="H83" s="37"/>
      <c r="I83" s="37"/>
      <c r="J83" s="147">
        <f>BK83</f>
        <v>0</v>
      </c>
      <c r="K83" s="37"/>
      <c r="L83" s="40"/>
      <c r="M83" s="72"/>
      <c r="N83" s="148"/>
      <c r="O83" s="73"/>
      <c r="P83" s="149">
        <f>P84+P112+P154+P224</f>
        <v>0</v>
      </c>
      <c r="Q83" s="73"/>
      <c r="R83" s="149">
        <f>R84+R112+R154+R224</f>
        <v>2.4432657899999999</v>
      </c>
      <c r="S83" s="73"/>
      <c r="T83" s="150">
        <f>T84+T112+T154+T224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72</v>
      </c>
      <c r="AU83" s="18" t="s">
        <v>140</v>
      </c>
      <c r="BK83" s="151">
        <f>BK84+BK112+BK154+BK224</f>
        <v>0</v>
      </c>
    </row>
    <row r="84" spans="1:65" s="14" customFormat="1" ht="25.95" customHeight="1">
      <c r="B84" s="226"/>
      <c r="C84" s="227"/>
      <c r="D84" s="228" t="s">
        <v>72</v>
      </c>
      <c r="E84" s="229" t="s">
        <v>587</v>
      </c>
      <c r="F84" s="229" t="s">
        <v>588</v>
      </c>
      <c r="G84" s="227"/>
      <c r="H84" s="227"/>
      <c r="I84" s="230"/>
      <c r="J84" s="231">
        <f>BK84</f>
        <v>0</v>
      </c>
      <c r="K84" s="227"/>
      <c r="L84" s="232"/>
      <c r="M84" s="233"/>
      <c r="N84" s="234"/>
      <c r="O84" s="234"/>
      <c r="P84" s="235">
        <f>SUM(P85:P111)</f>
        <v>0</v>
      </c>
      <c r="Q84" s="234"/>
      <c r="R84" s="235">
        <f>SUM(R85:R111)</f>
        <v>1.925E-2</v>
      </c>
      <c r="S84" s="234"/>
      <c r="T84" s="236">
        <f>SUM(T85:T111)</f>
        <v>0</v>
      </c>
      <c r="AR84" s="237" t="s">
        <v>80</v>
      </c>
      <c r="AT84" s="238" t="s">
        <v>72</v>
      </c>
      <c r="AU84" s="238" t="s">
        <v>73</v>
      </c>
      <c r="AY84" s="237" t="s">
        <v>160</v>
      </c>
      <c r="BK84" s="239">
        <f>SUM(BK85:BK111)</f>
        <v>0</v>
      </c>
    </row>
    <row r="85" spans="1:65" s="2" customFormat="1" ht="24.15" customHeight="1">
      <c r="A85" s="35"/>
      <c r="B85" s="36"/>
      <c r="C85" s="152" t="s">
        <v>80</v>
      </c>
      <c r="D85" s="152" t="s">
        <v>154</v>
      </c>
      <c r="E85" s="153" t="s">
        <v>589</v>
      </c>
      <c r="F85" s="154" t="s">
        <v>590</v>
      </c>
      <c r="G85" s="155" t="s">
        <v>168</v>
      </c>
      <c r="H85" s="156">
        <v>877</v>
      </c>
      <c r="I85" s="157"/>
      <c r="J85" s="158">
        <f>ROUND(I85*H85,2)</f>
        <v>0</v>
      </c>
      <c r="K85" s="154" t="s">
        <v>158</v>
      </c>
      <c r="L85" s="40"/>
      <c r="M85" s="159" t="s">
        <v>19</v>
      </c>
      <c r="N85" s="160" t="s">
        <v>44</v>
      </c>
      <c r="O85" s="65"/>
      <c r="P85" s="161">
        <f>O85*H85</f>
        <v>0</v>
      </c>
      <c r="Q85" s="161">
        <v>0</v>
      </c>
      <c r="R85" s="161">
        <f>Q85*H85</f>
        <v>0</v>
      </c>
      <c r="S85" s="161">
        <v>0</v>
      </c>
      <c r="T85" s="162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163" t="s">
        <v>159</v>
      </c>
      <c r="AT85" s="163" t="s">
        <v>154</v>
      </c>
      <c r="AU85" s="163" t="s">
        <v>80</v>
      </c>
      <c r="AY85" s="18" t="s">
        <v>160</v>
      </c>
      <c r="BE85" s="164">
        <f>IF(N85="základní",J85,0)</f>
        <v>0</v>
      </c>
      <c r="BF85" s="164">
        <f>IF(N85="snížená",J85,0)</f>
        <v>0</v>
      </c>
      <c r="BG85" s="164">
        <f>IF(N85="zákl. přenesená",J85,0)</f>
        <v>0</v>
      </c>
      <c r="BH85" s="164">
        <f>IF(N85="sníž. přenesená",J85,0)</f>
        <v>0</v>
      </c>
      <c r="BI85" s="164">
        <f>IF(N85="nulová",J85,0)</f>
        <v>0</v>
      </c>
      <c r="BJ85" s="18" t="s">
        <v>80</v>
      </c>
      <c r="BK85" s="164">
        <f>ROUND(I85*H85,2)</f>
        <v>0</v>
      </c>
      <c r="BL85" s="18" t="s">
        <v>159</v>
      </c>
      <c r="BM85" s="163" t="s">
        <v>591</v>
      </c>
    </row>
    <row r="86" spans="1:65" s="2" customFormat="1">
      <c r="A86" s="35"/>
      <c r="B86" s="36"/>
      <c r="C86" s="37"/>
      <c r="D86" s="165" t="s">
        <v>162</v>
      </c>
      <c r="E86" s="37"/>
      <c r="F86" s="166" t="s">
        <v>592</v>
      </c>
      <c r="G86" s="37"/>
      <c r="H86" s="37"/>
      <c r="I86" s="167"/>
      <c r="J86" s="37"/>
      <c r="K86" s="37"/>
      <c r="L86" s="40"/>
      <c r="M86" s="168"/>
      <c r="N86" s="169"/>
      <c r="O86" s="65"/>
      <c r="P86" s="65"/>
      <c r="Q86" s="65"/>
      <c r="R86" s="65"/>
      <c r="S86" s="65"/>
      <c r="T86" s="66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162</v>
      </c>
      <c r="AU86" s="18" t="s">
        <v>80</v>
      </c>
    </row>
    <row r="87" spans="1:65" s="10" customFormat="1">
      <c r="B87" s="170"/>
      <c r="C87" s="171"/>
      <c r="D87" s="172" t="s">
        <v>164</v>
      </c>
      <c r="E87" s="173" t="s">
        <v>19</v>
      </c>
      <c r="F87" s="174" t="s">
        <v>593</v>
      </c>
      <c r="G87" s="171"/>
      <c r="H87" s="175">
        <v>75</v>
      </c>
      <c r="I87" s="176"/>
      <c r="J87" s="171"/>
      <c r="K87" s="171"/>
      <c r="L87" s="177"/>
      <c r="M87" s="178"/>
      <c r="N87" s="179"/>
      <c r="O87" s="179"/>
      <c r="P87" s="179"/>
      <c r="Q87" s="179"/>
      <c r="R87" s="179"/>
      <c r="S87" s="179"/>
      <c r="T87" s="180"/>
      <c r="AT87" s="181" t="s">
        <v>164</v>
      </c>
      <c r="AU87" s="181" t="s">
        <v>80</v>
      </c>
      <c r="AV87" s="10" t="s">
        <v>82</v>
      </c>
      <c r="AW87" s="10" t="s">
        <v>35</v>
      </c>
      <c r="AX87" s="10" t="s">
        <v>73</v>
      </c>
      <c r="AY87" s="181" t="s">
        <v>160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594</v>
      </c>
      <c r="G88" s="171"/>
      <c r="H88" s="175">
        <v>503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80</v>
      </c>
      <c r="AV88" s="10" t="s">
        <v>82</v>
      </c>
      <c r="AW88" s="10" t="s">
        <v>35</v>
      </c>
      <c r="AX88" s="10" t="s">
        <v>73</v>
      </c>
      <c r="AY88" s="181" t="s">
        <v>160</v>
      </c>
    </row>
    <row r="89" spans="1:65" s="10" customFormat="1">
      <c r="B89" s="170"/>
      <c r="C89" s="171"/>
      <c r="D89" s="172" t="s">
        <v>164</v>
      </c>
      <c r="E89" s="173" t="s">
        <v>19</v>
      </c>
      <c r="F89" s="174" t="s">
        <v>595</v>
      </c>
      <c r="G89" s="171"/>
      <c r="H89" s="175">
        <v>299</v>
      </c>
      <c r="I89" s="176"/>
      <c r="J89" s="171"/>
      <c r="K89" s="171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164</v>
      </c>
      <c r="AU89" s="181" t="s">
        <v>80</v>
      </c>
      <c r="AV89" s="10" t="s">
        <v>82</v>
      </c>
      <c r="AW89" s="10" t="s">
        <v>35</v>
      </c>
      <c r="AX89" s="10" t="s">
        <v>73</v>
      </c>
      <c r="AY89" s="181" t="s">
        <v>160</v>
      </c>
    </row>
    <row r="90" spans="1:65" s="11" customFormat="1">
      <c r="B90" s="182"/>
      <c r="C90" s="183"/>
      <c r="D90" s="172" t="s">
        <v>164</v>
      </c>
      <c r="E90" s="184" t="s">
        <v>19</v>
      </c>
      <c r="F90" s="185" t="s">
        <v>178</v>
      </c>
      <c r="G90" s="183"/>
      <c r="H90" s="186">
        <v>877</v>
      </c>
      <c r="I90" s="187"/>
      <c r="J90" s="183"/>
      <c r="K90" s="183"/>
      <c r="L90" s="188"/>
      <c r="M90" s="189"/>
      <c r="N90" s="190"/>
      <c r="O90" s="190"/>
      <c r="P90" s="190"/>
      <c r="Q90" s="190"/>
      <c r="R90" s="190"/>
      <c r="S90" s="190"/>
      <c r="T90" s="191"/>
      <c r="AT90" s="192" t="s">
        <v>164</v>
      </c>
      <c r="AU90" s="192" t="s">
        <v>80</v>
      </c>
      <c r="AV90" s="11" t="s">
        <v>159</v>
      </c>
      <c r="AW90" s="11" t="s">
        <v>35</v>
      </c>
      <c r="AX90" s="11" t="s">
        <v>80</v>
      </c>
      <c r="AY90" s="192" t="s">
        <v>160</v>
      </c>
    </row>
    <row r="91" spans="1:65" s="2" customFormat="1" ht="16.5" customHeight="1">
      <c r="A91" s="35"/>
      <c r="B91" s="36"/>
      <c r="C91" s="152" t="s">
        <v>82</v>
      </c>
      <c r="D91" s="152" t="s">
        <v>154</v>
      </c>
      <c r="E91" s="153" t="s">
        <v>596</v>
      </c>
      <c r="F91" s="154" t="s">
        <v>597</v>
      </c>
      <c r="G91" s="155" t="s">
        <v>168</v>
      </c>
      <c r="H91" s="156">
        <v>806.58</v>
      </c>
      <c r="I91" s="157"/>
      <c r="J91" s="158">
        <f>ROUND(I91*H91,2)</f>
        <v>0</v>
      </c>
      <c r="K91" s="154" t="s">
        <v>158</v>
      </c>
      <c r="L91" s="40"/>
      <c r="M91" s="159" t="s">
        <v>19</v>
      </c>
      <c r="N91" s="160" t="s">
        <v>44</v>
      </c>
      <c r="O91" s="65"/>
      <c r="P91" s="161">
        <f>O91*H91</f>
        <v>0</v>
      </c>
      <c r="Q91" s="161">
        <v>0</v>
      </c>
      <c r="R91" s="161">
        <f>Q91*H91</f>
        <v>0</v>
      </c>
      <c r="S91" s="161">
        <v>0</v>
      </c>
      <c r="T91" s="162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63" t="s">
        <v>159</v>
      </c>
      <c r="AT91" s="163" t="s">
        <v>154</v>
      </c>
      <c r="AU91" s="163" t="s">
        <v>80</v>
      </c>
      <c r="AY91" s="18" t="s">
        <v>160</v>
      </c>
      <c r="BE91" s="164">
        <f>IF(N91="základní",J91,0)</f>
        <v>0</v>
      </c>
      <c r="BF91" s="164">
        <f>IF(N91="snížená",J91,0)</f>
        <v>0</v>
      </c>
      <c r="BG91" s="164">
        <f>IF(N91="zákl. přenesená",J91,0)</f>
        <v>0</v>
      </c>
      <c r="BH91" s="164">
        <f>IF(N91="sníž. přenesená",J91,0)</f>
        <v>0</v>
      </c>
      <c r="BI91" s="164">
        <f>IF(N91="nulová",J91,0)</f>
        <v>0</v>
      </c>
      <c r="BJ91" s="18" t="s">
        <v>80</v>
      </c>
      <c r="BK91" s="164">
        <f>ROUND(I91*H91,2)</f>
        <v>0</v>
      </c>
      <c r="BL91" s="18" t="s">
        <v>159</v>
      </c>
      <c r="BM91" s="163" t="s">
        <v>598</v>
      </c>
    </row>
    <row r="92" spans="1:65" s="2" customFormat="1">
      <c r="A92" s="35"/>
      <c r="B92" s="36"/>
      <c r="C92" s="37"/>
      <c r="D92" s="165" t="s">
        <v>162</v>
      </c>
      <c r="E92" s="37"/>
      <c r="F92" s="166" t="s">
        <v>599</v>
      </c>
      <c r="G92" s="37"/>
      <c r="H92" s="37"/>
      <c r="I92" s="167"/>
      <c r="J92" s="37"/>
      <c r="K92" s="37"/>
      <c r="L92" s="40"/>
      <c r="M92" s="168"/>
      <c r="N92" s="169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162</v>
      </c>
      <c r="AU92" s="18" t="s">
        <v>80</v>
      </c>
    </row>
    <row r="93" spans="1:65" s="10" customFormat="1">
      <c r="B93" s="170"/>
      <c r="C93" s="171"/>
      <c r="D93" s="172" t="s">
        <v>164</v>
      </c>
      <c r="E93" s="173" t="s">
        <v>19</v>
      </c>
      <c r="F93" s="174" t="s">
        <v>600</v>
      </c>
      <c r="G93" s="171"/>
      <c r="H93" s="175">
        <v>588.78</v>
      </c>
      <c r="I93" s="176"/>
      <c r="J93" s="171"/>
      <c r="K93" s="171"/>
      <c r="L93" s="177"/>
      <c r="M93" s="178"/>
      <c r="N93" s="179"/>
      <c r="O93" s="179"/>
      <c r="P93" s="179"/>
      <c r="Q93" s="179"/>
      <c r="R93" s="179"/>
      <c r="S93" s="179"/>
      <c r="T93" s="180"/>
      <c r="AT93" s="181" t="s">
        <v>164</v>
      </c>
      <c r="AU93" s="181" t="s">
        <v>80</v>
      </c>
      <c r="AV93" s="10" t="s">
        <v>82</v>
      </c>
      <c r="AW93" s="10" t="s">
        <v>35</v>
      </c>
      <c r="AX93" s="10" t="s">
        <v>73</v>
      </c>
      <c r="AY93" s="181" t="s">
        <v>160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601</v>
      </c>
      <c r="G94" s="171"/>
      <c r="H94" s="175">
        <v>217.8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80</v>
      </c>
      <c r="AV94" s="10" t="s">
        <v>82</v>
      </c>
      <c r="AW94" s="10" t="s">
        <v>35</v>
      </c>
      <c r="AX94" s="10" t="s">
        <v>73</v>
      </c>
      <c r="AY94" s="181" t="s">
        <v>160</v>
      </c>
    </row>
    <row r="95" spans="1:65" s="11" customFormat="1">
      <c r="B95" s="182"/>
      <c r="C95" s="183"/>
      <c r="D95" s="172" t="s">
        <v>164</v>
      </c>
      <c r="E95" s="184" t="s">
        <v>19</v>
      </c>
      <c r="F95" s="185" t="s">
        <v>178</v>
      </c>
      <c r="G95" s="183"/>
      <c r="H95" s="186">
        <v>806.58</v>
      </c>
      <c r="I95" s="187"/>
      <c r="J95" s="183"/>
      <c r="K95" s="183"/>
      <c r="L95" s="188"/>
      <c r="M95" s="189"/>
      <c r="N95" s="190"/>
      <c r="O95" s="190"/>
      <c r="P95" s="190"/>
      <c r="Q95" s="190"/>
      <c r="R95" s="190"/>
      <c r="S95" s="190"/>
      <c r="T95" s="191"/>
      <c r="AT95" s="192" t="s">
        <v>164</v>
      </c>
      <c r="AU95" s="192" t="s">
        <v>80</v>
      </c>
      <c r="AV95" s="11" t="s">
        <v>159</v>
      </c>
      <c r="AW95" s="11" t="s">
        <v>35</v>
      </c>
      <c r="AX95" s="11" t="s">
        <v>80</v>
      </c>
      <c r="AY95" s="192" t="s">
        <v>160</v>
      </c>
    </row>
    <row r="96" spans="1:65" s="2" customFormat="1" ht="16.5" customHeight="1">
      <c r="A96" s="35"/>
      <c r="B96" s="36"/>
      <c r="C96" s="152" t="s">
        <v>172</v>
      </c>
      <c r="D96" s="152" t="s">
        <v>154</v>
      </c>
      <c r="E96" s="153" t="s">
        <v>602</v>
      </c>
      <c r="F96" s="154" t="s">
        <v>603</v>
      </c>
      <c r="G96" s="155" t="s">
        <v>168</v>
      </c>
      <c r="H96" s="156">
        <v>299</v>
      </c>
      <c r="I96" s="157"/>
      <c r="J96" s="158">
        <f>ROUND(I96*H96,2)</f>
        <v>0</v>
      </c>
      <c r="K96" s="154" t="s">
        <v>158</v>
      </c>
      <c r="L96" s="40"/>
      <c r="M96" s="159" t="s">
        <v>19</v>
      </c>
      <c r="N96" s="160" t="s">
        <v>44</v>
      </c>
      <c r="O96" s="65"/>
      <c r="P96" s="161">
        <f>O96*H96</f>
        <v>0</v>
      </c>
      <c r="Q96" s="161">
        <v>0</v>
      </c>
      <c r="R96" s="161">
        <f>Q96*H96</f>
        <v>0</v>
      </c>
      <c r="S96" s="161">
        <v>0</v>
      </c>
      <c r="T96" s="162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63" t="s">
        <v>80</v>
      </c>
      <c r="AT96" s="163" t="s">
        <v>154</v>
      </c>
      <c r="AU96" s="163" t="s">
        <v>80</v>
      </c>
      <c r="AY96" s="18" t="s">
        <v>160</v>
      </c>
      <c r="BE96" s="164">
        <f>IF(N96="základní",J96,0)</f>
        <v>0</v>
      </c>
      <c r="BF96" s="164">
        <f>IF(N96="snížená",J96,0)</f>
        <v>0</v>
      </c>
      <c r="BG96" s="164">
        <f>IF(N96="zákl. přenesená",J96,0)</f>
        <v>0</v>
      </c>
      <c r="BH96" s="164">
        <f>IF(N96="sníž. přenesená",J96,0)</f>
        <v>0</v>
      </c>
      <c r="BI96" s="164">
        <f>IF(N96="nulová",J96,0)</f>
        <v>0</v>
      </c>
      <c r="BJ96" s="18" t="s">
        <v>80</v>
      </c>
      <c r="BK96" s="164">
        <f>ROUND(I96*H96,2)</f>
        <v>0</v>
      </c>
      <c r="BL96" s="18" t="s">
        <v>80</v>
      </c>
      <c r="BM96" s="163" t="s">
        <v>604</v>
      </c>
    </row>
    <row r="97" spans="1:65" s="2" customFormat="1">
      <c r="A97" s="35"/>
      <c r="B97" s="36"/>
      <c r="C97" s="37"/>
      <c r="D97" s="165" t="s">
        <v>162</v>
      </c>
      <c r="E97" s="37"/>
      <c r="F97" s="166" t="s">
        <v>605</v>
      </c>
      <c r="G97" s="37"/>
      <c r="H97" s="37"/>
      <c r="I97" s="167"/>
      <c r="J97" s="37"/>
      <c r="K97" s="37"/>
      <c r="L97" s="40"/>
      <c r="M97" s="168"/>
      <c r="N97" s="169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162</v>
      </c>
      <c r="AU97" s="18" t="s">
        <v>80</v>
      </c>
    </row>
    <row r="98" spans="1:65" s="10" customFormat="1">
      <c r="B98" s="170"/>
      <c r="C98" s="171"/>
      <c r="D98" s="172" t="s">
        <v>164</v>
      </c>
      <c r="E98" s="173" t="s">
        <v>19</v>
      </c>
      <c r="F98" s="174" t="s">
        <v>606</v>
      </c>
      <c r="G98" s="171"/>
      <c r="H98" s="175">
        <v>299</v>
      </c>
      <c r="I98" s="176"/>
      <c r="J98" s="171"/>
      <c r="K98" s="171"/>
      <c r="L98" s="177"/>
      <c r="M98" s="178"/>
      <c r="N98" s="179"/>
      <c r="O98" s="179"/>
      <c r="P98" s="179"/>
      <c r="Q98" s="179"/>
      <c r="R98" s="179"/>
      <c r="S98" s="179"/>
      <c r="T98" s="180"/>
      <c r="AT98" s="181" t="s">
        <v>164</v>
      </c>
      <c r="AU98" s="181" t="s">
        <v>80</v>
      </c>
      <c r="AV98" s="10" t="s">
        <v>82</v>
      </c>
      <c r="AW98" s="10" t="s">
        <v>35</v>
      </c>
      <c r="AX98" s="10" t="s">
        <v>80</v>
      </c>
      <c r="AY98" s="181" t="s">
        <v>160</v>
      </c>
    </row>
    <row r="99" spans="1:65" s="2" customFormat="1" ht="37.799999999999997" customHeight="1">
      <c r="A99" s="35"/>
      <c r="B99" s="36"/>
      <c r="C99" s="152" t="s">
        <v>159</v>
      </c>
      <c r="D99" s="152" t="s">
        <v>154</v>
      </c>
      <c r="E99" s="153" t="s">
        <v>607</v>
      </c>
      <c r="F99" s="154" t="s">
        <v>608</v>
      </c>
      <c r="G99" s="155" t="s">
        <v>273</v>
      </c>
      <c r="H99" s="156">
        <v>175</v>
      </c>
      <c r="I99" s="157"/>
      <c r="J99" s="158">
        <f>ROUND(I99*H99,2)</f>
        <v>0</v>
      </c>
      <c r="K99" s="154" t="s">
        <v>158</v>
      </c>
      <c r="L99" s="40"/>
      <c r="M99" s="159" t="s">
        <v>19</v>
      </c>
      <c r="N99" s="160" t="s">
        <v>44</v>
      </c>
      <c r="O99" s="65"/>
      <c r="P99" s="161">
        <f>O99*H99</f>
        <v>0</v>
      </c>
      <c r="Q99" s="161">
        <v>1.1E-4</v>
      </c>
      <c r="R99" s="161">
        <f>Q99*H99</f>
        <v>1.925E-2</v>
      </c>
      <c r="S99" s="161">
        <v>0</v>
      </c>
      <c r="T99" s="16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63" t="s">
        <v>80</v>
      </c>
      <c r="AT99" s="163" t="s">
        <v>154</v>
      </c>
      <c r="AU99" s="163" t="s">
        <v>80</v>
      </c>
      <c r="AY99" s="18" t="s">
        <v>160</v>
      </c>
      <c r="BE99" s="164">
        <f>IF(N99="základní",J99,0)</f>
        <v>0</v>
      </c>
      <c r="BF99" s="164">
        <f>IF(N99="snížená",J99,0)</f>
        <v>0</v>
      </c>
      <c r="BG99" s="164">
        <f>IF(N99="zákl. přenesená",J99,0)</f>
        <v>0</v>
      </c>
      <c r="BH99" s="164">
        <f>IF(N99="sníž. přenesená",J99,0)</f>
        <v>0</v>
      </c>
      <c r="BI99" s="164">
        <f>IF(N99="nulová",J99,0)</f>
        <v>0</v>
      </c>
      <c r="BJ99" s="18" t="s">
        <v>80</v>
      </c>
      <c r="BK99" s="164">
        <f>ROUND(I99*H99,2)</f>
        <v>0</v>
      </c>
      <c r="BL99" s="18" t="s">
        <v>80</v>
      </c>
      <c r="BM99" s="163" t="s">
        <v>609</v>
      </c>
    </row>
    <row r="100" spans="1:65" s="2" customFormat="1">
      <c r="A100" s="35"/>
      <c r="B100" s="36"/>
      <c r="C100" s="37"/>
      <c r="D100" s="165" t="s">
        <v>162</v>
      </c>
      <c r="E100" s="37"/>
      <c r="F100" s="166" t="s">
        <v>610</v>
      </c>
      <c r="G100" s="37"/>
      <c r="H100" s="37"/>
      <c r="I100" s="167"/>
      <c r="J100" s="37"/>
      <c r="K100" s="37"/>
      <c r="L100" s="40"/>
      <c r="M100" s="168"/>
      <c r="N100" s="16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162</v>
      </c>
      <c r="AU100" s="18" t="s">
        <v>80</v>
      </c>
    </row>
    <row r="101" spans="1:65" s="10" customFormat="1">
      <c r="B101" s="170"/>
      <c r="C101" s="171"/>
      <c r="D101" s="172" t="s">
        <v>164</v>
      </c>
      <c r="E101" s="173" t="s">
        <v>19</v>
      </c>
      <c r="F101" s="174" t="s">
        <v>611</v>
      </c>
      <c r="G101" s="171"/>
      <c r="H101" s="175">
        <v>175</v>
      </c>
      <c r="I101" s="176"/>
      <c r="J101" s="171"/>
      <c r="K101" s="171"/>
      <c r="L101" s="177"/>
      <c r="M101" s="178"/>
      <c r="N101" s="179"/>
      <c r="O101" s="179"/>
      <c r="P101" s="179"/>
      <c r="Q101" s="179"/>
      <c r="R101" s="179"/>
      <c r="S101" s="179"/>
      <c r="T101" s="180"/>
      <c r="AT101" s="181" t="s">
        <v>164</v>
      </c>
      <c r="AU101" s="181" t="s">
        <v>80</v>
      </c>
      <c r="AV101" s="10" t="s">
        <v>82</v>
      </c>
      <c r="AW101" s="10" t="s">
        <v>35</v>
      </c>
      <c r="AX101" s="10" t="s">
        <v>80</v>
      </c>
      <c r="AY101" s="181" t="s">
        <v>160</v>
      </c>
    </row>
    <row r="102" spans="1:65" s="2" customFormat="1" ht="24.15" customHeight="1">
      <c r="A102" s="35"/>
      <c r="B102" s="36"/>
      <c r="C102" s="152" t="s">
        <v>185</v>
      </c>
      <c r="D102" s="152" t="s">
        <v>154</v>
      </c>
      <c r="E102" s="153" t="s">
        <v>612</v>
      </c>
      <c r="F102" s="154" t="s">
        <v>613</v>
      </c>
      <c r="G102" s="155" t="s">
        <v>168</v>
      </c>
      <c r="H102" s="156">
        <v>299</v>
      </c>
      <c r="I102" s="157"/>
      <c r="J102" s="158">
        <f>ROUND(I102*H102,2)</f>
        <v>0</v>
      </c>
      <c r="K102" s="154" t="s">
        <v>158</v>
      </c>
      <c r="L102" s="40"/>
      <c r="M102" s="159" t="s">
        <v>19</v>
      </c>
      <c r="N102" s="160" t="s">
        <v>44</v>
      </c>
      <c r="O102" s="65"/>
      <c r="P102" s="161">
        <f>O102*H102</f>
        <v>0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63" t="s">
        <v>80</v>
      </c>
      <c r="AT102" s="163" t="s">
        <v>154</v>
      </c>
      <c r="AU102" s="163" t="s">
        <v>80</v>
      </c>
      <c r="AY102" s="18" t="s">
        <v>160</v>
      </c>
      <c r="BE102" s="164">
        <f>IF(N102="základní",J102,0)</f>
        <v>0</v>
      </c>
      <c r="BF102" s="164">
        <f>IF(N102="snížená",J102,0)</f>
        <v>0</v>
      </c>
      <c r="BG102" s="164">
        <f>IF(N102="zákl. přenesená",J102,0)</f>
        <v>0</v>
      </c>
      <c r="BH102" s="164">
        <f>IF(N102="sníž. přenesená",J102,0)</f>
        <v>0</v>
      </c>
      <c r="BI102" s="164">
        <f>IF(N102="nulová",J102,0)</f>
        <v>0</v>
      </c>
      <c r="BJ102" s="18" t="s">
        <v>80</v>
      </c>
      <c r="BK102" s="164">
        <f>ROUND(I102*H102,2)</f>
        <v>0</v>
      </c>
      <c r="BL102" s="18" t="s">
        <v>80</v>
      </c>
      <c r="BM102" s="163" t="s">
        <v>614</v>
      </c>
    </row>
    <row r="103" spans="1:65" s="2" customFormat="1">
      <c r="A103" s="35"/>
      <c r="B103" s="36"/>
      <c r="C103" s="37"/>
      <c r="D103" s="165" t="s">
        <v>162</v>
      </c>
      <c r="E103" s="37"/>
      <c r="F103" s="166" t="s">
        <v>615</v>
      </c>
      <c r="G103" s="37"/>
      <c r="H103" s="37"/>
      <c r="I103" s="167"/>
      <c r="J103" s="37"/>
      <c r="K103" s="37"/>
      <c r="L103" s="40"/>
      <c r="M103" s="168"/>
      <c r="N103" s="169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162</v>
      </c>
      <c r="AU103" s="18" t="s">
        <v>80</v>
      </c>
    </row>
    <row r="104" spans="1:65" s="10" customFormat="1">
      <c r="B104" s="170"/>
      <c r="C104" s="171"/>
      <c r="D104" s="172" t="s">
        <v>164</v>
      </c>
      <c r="E104" s="173" t="s">
        <v>19</v>
      </c>
      <c r="F104" s="174" t="s">
        <v>616</v>
      </c>
      <c r="G104" s="171"/>
      <c r="H104" s="175">
        <v>299</v>
      </c>
      <c r="I104" s="176"/>
      <c r="J104" s="171"/>
      <c r="K104" s="171"/>
      <c r="L104" s="177"/>
      <c r="M104" s="178"/>
      <c r="N104" s="179"/>
      <c r="O104" s="179"/>
      <c r="P104" s="179"/>
      <c r="Q104" s="179"/>
      <c r="R104" s="179"/>
      <c r="S104" s="179"/>
      <c r="T104" s="180"/>
      <c r="AT104" s="181" t="s">
        <v>164</v>
      </c>
      <c r="AU104" s="181" t="s">
        <v>80</v>
      </c>
      <c r="AV104" s="10" t="s">
        <v>82</v>
      </c>
      <c r="AW104" s="10" t="s">
        <v>35</v>
      </c>
      <c r="AX104" s="10" t="s">
        <v>80</v>
      </c>
      <c r="AY104" s="181" t="s">
        <v>160</v>
      </c>
    </row>
    <row r="105" spans="1:65" s="2" customFormat="1" ht="24.15" customHeight="1">
      <c r="A105" s="35"/>
      <c r="B105" s="36"/>
      <c r="C105" s="152" t="s">
        <v>191</v>
      </c>
      <c r="D105" s="152" t="s">
        <v>154</v>
      </c>
      <c r="E105" s="153" t="s">
        <v>617</v>
      </c>
      <c r="F105" s="154" t="s">
        <v>618</v>
      </c>
      <c r="G105" s="155" t="s">
        <v>168</v>
      </c>
      <c r="H105" s="156">
        <v>299</v>
      </c>
      <c r="I105" s="157"/>
      <c r="J105" s="158">
        <f>ROUND(I105*H105,2)</f>
        <v>0</v>
      </c>
      <c r="K105" s="154" t="s">
        <v>158</v>
      </c>
      <c r="L105" s="40"/>
      <c r="M105" s="159" t="s">
        <v>19</v>
      </c>
      <c r="N105" s="160" t="s">
        <v>44</v>
      </c>
      <c r="O105" s="65"/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63" t="s">
        <v>80</v>
      </c>
      <c r="AT105" s="163" t="s">
        <v>154</v>
      </c>
      <c r="AU105" s="163" t="s">
        <v>80</v>
      </c>
      <c r="AY105" s="18" t="s">
        <v>160</v>
      </c>
      <c r="BE105" s="164">
        <f>IF(N105="základní",J105,0)</f>
        <v>0</v>
      </c>
      <c r="BF105" s="164">
        <f>IF(N105="snížená",J105,0)</f>
        <v>0</v>
      </c>
      <c r="BG105" s="164">
        <f>IF(N105="zákl. přenesená",J105,0)</f>
        <v>0</v>
      </c>
      <c r="BH105" s="164">
        <f>IF(N105="sníž. přenesená",J105,0)</f>
        <v>0</v>
      </c>
      <c r="BI105" s="164">
        <f>IF(N105="nulová",J105,0)</f>
        <v>0</v>
      </c>
      <c r="BJ105" s="18" t="s">
        <v>80</v>
      </c>
      <c r="BK105" s="164">
        <f>ROUND(I105*H105,2)</f>
        <v>0</v>
      </c>
      <c r="BL105" s="18" t="s">
        <v>80</v>
      </c>
      <c r="BM105" s="163" t="s">
        <v>619</v>
      </c>
    </row>
    <row r="106" spans="1:65" s="2" customFormat="1">
      <c r="A106" s="35"/>
      <c r="B106" s="36"/>
      <c r="C106" s="37"/>
      <c r="D106" s="165" t="s">
        <v>162</v>
      </c>
      <c r="E106" s="37"/>
      <c r="F106" s="166" t="s">
        <v>620</v>
      </c>
      <c r="G106" s="37"/>
      <c r="H106" s="37"/>
      <c r="I106" s="167"/>
      <c r="J106" s="37"/>
      <c r="K106" s="37"/>
      <c r="L106" s="40"/>
      <c r="M106" s="168"/>
      <c r="N106" s="16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162</v>
      </c>
      <c r="AU106" s="18" t="s">
        <v>80</v>
      </c>
    </row>
    <row r="107" spans="1:65" s="10" customFormat="1">
      <c r="B107" s="170"/>
      <c r="C107" s="171"/>
      <c r="D107" s="172" t="s">
        <v>164</v>
      </c>
      <c r="E107" s="173" t="s">
        <v>19</v>
      </c>
      <c r="F107" s="174" t="s">
        <v>621</v>
      </c>
      <c r="G107" s="171"/>
      <c r="H107" s="175">
        <v>299</v>
      </c>
      <c r="I107" s="176"/>
      <c r="J107" s="171"/>
      <c r="K107" s="171"/>
      <c r="L107" s="177"/>
      <c r="M107" s="178"/>
      <c r="N107" s="179"/>
      <c r="O107" s="179"/>
      <c r="P107" s="179"/>
      <c r="Q107" s="179"/>
      <c r="R107" s="179"/>
      <c r="S107" s="179"/>
      <c r="T107" s="180"/>
      <c r="AT107" s="181" t="s">
        <v>164</v>
      </c>
      <c r="AU107" s="181" t="s">
        <v>80</v>
      </c>
      <c r="AV107" s="10" t="s">
        <v>82</v>
      </c>
      <c r="AW107" s="10" t="s">
        <v>35</v>
      </c>
      <c r="AX107" s="10" t="s">
        <v>80</v>
      </c>
      <c r="AY107" s="181" t="s">
        <v>160</v>
      </c>
    </row>
    <row r="108" spans="1:65" s="12" customFormat="1">
      <c r="B108" s="210"/>
      <c r="C108" s="211"/>
      <c r="D108" s="172" t="s">
        <v>164</v>
      </c>
      <c r="E108" s="212" t="s">
        <v>19</v>
      </c>
      <c r="F108" s="213" t="s">
        <v>622</v>
      </c>
      <c r="G108" s="211"/>
      <c r="H108" s="212" t="s">
        <v>19</v>
      </c>
      <c r="I108" s="214"/>
      <c r="J108" s="211"/>
      <c r="K108" s="211"/>
      <c r="L108" s="215"/>
      <c r="M108" s="216"/>
      <c r="N108" s="217"/>
      <c r="O108" s="217"/>
      <c r="P108" s="217"/>
      <c r="Q108" s="217"/>
      <c r="R108" s="217"/>
      <c r="S108" s="217"/>
      <c r="T108" s="218"/>
      <c r="AT108" s="219" t="s">
        <v>164</v>
      </c>
      <c r="AU108" s="219" t="s">
        <v>80</v>
      </c>
      <c r="AV108" s="12" t="s">
        <v>80</v>
      </c>
      <c r="AW108" s="12" t="s">
        <v>35</v>
      </c>
      <c r="AX108" s="12" t="s">
        <v>73</v>
      </c>
      <c r="AY108" s="219" t="s">
        <v>160</v>
      </c>
    </row>
    <row r="109" spans="1:65" s="2" customFormat="1" ht="24.15" customHeight="1">
      <c r="A109" s="35"/>
      <c r="B109" s="36"/>
      <c r="C109" s="152" t="s">
        <v>199</v>
      </c>
      <c r="D109" s="152" t="s">
        <v>154</v>
      </c>
      <c r="E109" s="153" t="s">
        <v>623</v>
      </c>
      <c r="F109" s="154" t="s">
        <v>624</v>
      </c>
      <c r="G109" s="155" t="s">
        <v>168</v>
      </c>
      <c r="H109" s="156">
        <v>598</v>
      </c>
      <c r="I109" s="157"/>
      <c r="J109" s="158">
        <f>ROUND(I109*H109,2)</f>
        <v>0</v>
      </c>
      <c r="K109" s="154" t="s">
        <v>158</v>
      </c>
      <c r="L109" s="40"/>
      <c r="M109" s="159" t="s">
        <v>19</v>
      </c>
      <c r="N109" s="160" t="s">
        <v>44</v>
      </c>
      <c r="O109" s="65"/>
      <c r="P109" s="161">
        <f>O109*H109</f>
        <v>0</v>
      </c>
      <c r="Q109" s="161">
        <v>0</v>
      </c>
      <c r="R109" s="161">
        <f>Q109*H109</f>
        <v>0</v>
      </c>
      <c r="S109" s="161">
        <v>0</v>
      </c>
      <c r="T109" s="16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63" t="s">
        <v>80</v>
      </c>
      <c r="AT109" s="163" t="s">
        <v>154</v>
      </c>
      <c r="AU109" s="163" t="s">
        <v>80</v>
      </c>
      <c r="AY109" s="18" t="s">
        <v>160</v>
      </c>
      <c r="BE109" s="164">
        <f>IF(N109="základní",J109,0)</f>
        <v>0</v>
      </c>
      <c r="BF109" s="164">
        <f>IF(N109="snížená",J109,0)</f>
        <v>0</v>
      </c>
      <c r="BG109" s="164">
        <f>IF(N109="zákl. přenesená",J109,0)</f>
        <v>0</v>
      </c>
      <c r="BH109" s="164">
        <f>IF(N109="sníž. přenesená",J109,0)</f>
        <v>0</v>
      </c>
      <c r="BI109" s="164">
        <f>IF(N109="nulová",J109,0)</f>
        <v>0</v>
      </c>
      <c r="BJ109" s="18" t="s">
        <v>80</v>
      </c>
      <c r="BK109" s="164">
        <f>ROUND(I109*H109,2)</f>
        <v>0</v>
      </c>
      <c r="BL109" s="18" t="s">
        <v>80</v>
      </c>
      <c r="BM109" s="163" t="s">
        <v>625</v>
      </c>
    </row>
    <row r="110" spans="1:65" s="2" customFormat="1">
      <c r="A110" s="35"/>
      <c r="B110" s="36"/>
      <c r="C110" s="37"/>
      <c r="D110" s="165" t="s">
        <v>162</v>
      </c>
      <c r="E110" s="37"/>
      <c r="F110" s="166" t="s">
        <v>626</v>
      </c>
      <c r="G110" s="37"/>
      <c r="H110" s="37"/>
      <c r="I110" s="167"/>
      <c r="J110" s="37"/>
      <c r="K110" s="37"/>
      <c r="L110" s="40"/>
      <c r="M110" s="168"/>
      <c r="N110" s="169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162</v>
      </c>
      <c r="AU110" s="18" t="s">
        <v>80</v>
      </c>
    </row>
    <row r="111" spans="1:65" s="10" customFormat="1">
      <c r="B111" s="170"/>
      <c r="C111" s="171"/>
      <c r="D111" s="172" t="s">
        <v>164</v>
      </c>
      <c r="E111" s="173" t="s">
        <v>19</v>
      </c>
      <c r="F111" s="174" t="s">
        <v>627</v>
      </c>
      <c r="G111" s="171"/>
      <c r="H111" s="175">
        <v>598</v>
      </c>
      <c r="I111" s="176"/>
      <c r="J111" s="171"/>
      <c r="K111" s="171"/>
      <c r="L111" s="177"/>
      <c r="M111" s="178"/>
      <c r="N111" s="179"/>
      <c r="O111" s="179"/>
      <c r="P111" s="179"/>
      <c r="Q111" s="179"/>
      <c r="R111" s="179"/>
      <c r="S111" s="179"/>
      <c r="T111" s="180"/>
      <c r="AT111" s="181" t="s">
        <v>164</v>
      </c>
      <c r="AU111" s="181" t="s">
        <v>80</v>
      </c>
      <c r="AV111" s="10" t="s">
        <v>82</v>
      </c>
      <c r="AW111" s="10" t="s">
        <v>35</v>
      </c>
      <c r="AX111" s="10" t="s">
        <v>80</v>
      </c>
      <c r="AY111" s="181" t="s">
        <v>160</v>
      </c>
    </row>
    <row r="112" spans="1:65" s="14" customFormat="1" ht="25.95" customHeight="1">
      <c r="B112" s="226"/>
      <c r="C112" s="227"/>
      <c r="D112" s="228" t="s">
        <v>72</v>
      </c>
      <c r="E112" s="229" t="s">
        <v>628</v>
      </c>
      <c r="F112" s="229" t="s">
        <v>629</v>
      </c>
      <c r="G112" s="227"/>
      <c r="H112" s="227"/>
      <c r="I112" s="230"/>
      <c r="J112" s="231">
        <f>BK112</f>
        <v>0</v>
      </c>
      <c r="K112" s="227"/>
      <c r="L112" s="232"/>
      <c r="M112" s="233"/>
      <c r="N112" s="234"/>
      <c r="O112" s="234"/>
      <c r="P112" s="235">
        <f>SUM(P113:P153)</f>
        <v>0</v>
      </c>
      <c r="Q112" s="234"/>
      <c r="R112" s="235">
        <f>SUM(R113:R153)</f>
        <v>2.1999990000000001E-2</v>
      </c>
      <c r="S112" s="234"/>
      <c r="T112" s="236">
        <f>SUM(T113:T153)</f>
        <v>0</v>
      </c>
      <c r="AR112" s="237" t="s">
        <v>80</v>
      </c>
      <c r="AT112" s="238" t="s">
        <v>72</v>
      </c>
      <c r="AU112" s="238" t="s">
        <v>73</v>
      </c>
      <c r="AY112" s="237" t="s">
        <v>160</v>
      </c>
      <c r="BK112" s="239">
        <f>SUM(BK113:BK153)</f>
        <v>0</v>
      </c>
    </row>
    <row r="113" spans="1:65" s="2" customFormat="1" ht="16.5" customHeight="1">
      <c r="A113" s="35"/>
      <c r="B113" s="36"/>
      <c r="C113" s="152" t="s">
        <v>196</v>
      </c>
      <c r="D113" s="152" t="s">
        <v>154</v>
      </c>
      <c r="E113" s="153" t="s">
        <v>155</v>
      </c>
      <c r="F113" s="154" t="s">
        <v>156</v>
      </c>
      <c r="G113" s="155" t="s">
        <v>157</v>
      </c>
      <c r="H113" s="156">
        <v>0.23400000000000001</v>
      </c>
      <c r="I113" s="157"/>
      <c r="J113" s="158">
        <f>ROUND(I113*H113,2)</f>
        <v>0</v>
      </c>
      <c r="K113" s="154" t="s">
        <v>158</v>
      </c>
      <c r="L113" s="40"/>
      <c r="M113" s="159" t="s">
        <v>19</v>
      </c>
      <c r="N113" s="160" t="s">
        <v>44</v>
      </c>
      <c r="O113" s="65"/>
      <c r="P113" s="161">
        <f>O113*H113</f>
        <v>0</v>
      </c>
      <c r="Q113" s="161">
        <v>0</v>
      </c>
      <c r="R113" s="161">
        <f>Q113*H113</f>
        <v>0</v>
      </c>
      <c r="S113" s="161">
        <v>0</v>
      </c>
      <c r="T113" s="162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63" t="s">
        <v>159</v>
      </c>
      <c r="AT113" s="163" t="s">
        <v>154</v>
      </c>
      <c r="AU113" s="163" t="s">
        <v>80</v>
      </c>
      <c r="AY113" s="18" t="s">
        <v>160</v>
      </c>
      <c r="BE113" s="164">
        <f>IF(N113="základní",J113,0)</f>
        <v>0</v>
      </c>
      <c r="BF113" s="164">
        <f>IF(N113="snížená",J113,0)</f>
        <v>0</v>
      </c>
      <c r="BG113" s="164">
        <f>IF(N113="zákl. přenesená",J113,0)</f>
        <v>0</v>
      </c>
      <c r="BH113" s="164">
        <f>IF(N113="sníž. přenesená",J113,0)</f>
        <v>0</v>
      </c>
      <c r="BI113" s="164">
        <f>IF(N113="nulová",J113,0)</f>
        <v>0</v>
      </c>
      <c r="BJ113" s="18" t="s">
        <v>80</v>
      </c>
      <c r="BK113" s="164">
        <f>ROUND(I113*H113,2)</f>
        <v>0</v>
      </c>
      <c r="BL113" s="18" t="s">
        <v>159</v>
      </c>
      <c r="BM113" s="163" t="s">
        <v>630</v>
      </c>
    </row>
    <row r="114" spans="1:65" s="2" customFormat="1">
      <c r="A114" s="35"/>
      <c r="B114" s="36"/>
      <c r="C114" s="37"/>
      <c r="D114" s="165" t="s">
        <v>162</v>
      </c>
      <c r="E114" s="37"/>
      <c r="F114" s="166" t="s">
        <v>163</v>
      </c>
      <c r="G114" s="37"/>
      <c r="H114" s="37"/>
      <c r="I114" s="167"/>
      <c r="J114" s="37"/>
      <c r="K114" s="37"/>
      <c r="L114" s="40"/>
      <c r="M114" s="168"/>
      <c r="N114" s="169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162</v>
      </c>
      <c r="AU114" s="18" t="s">
        <v>80</v>
      </c>
    </row>
    <row r="115" spans="1:65" s="12" customFormat="1" ht="20.399999999999999">
      <c r="B115" s="210"/>
      <c r="C115" s="211"/>
      <c r="D115" s="172" t="s">
        <v>164</v>
      </c>
      <c r="E115" s="212" t="s">
        <v>19</v>
      </c>
      <c r="F115" s="213" t="s">
        <v>631</v>
      </c>
      <c r="G115" s="211"/>
      <c r="H115" s="212" t="s">
        <v>19</v>
      </c>
      <c r="I115" s="214"/>
      <c r="J115" s="211"/>
      <c r="K115" s="211"/>
      <c r="L115" s="215"/>
      <c r="M115" s="216"/>
      <c r="N115" s="217"/>
      <c r="O115" s="217"/>
      <c r="P115" s="217"/>
      <c r="Q115" s="217"/>
      <c r="R115" s="217"/>
      <c r="S115" s="217"/>
      <c r="T115" s="218"/>
      <c r="AT115" s="219" t="s">
        <v>164</v>
      </c>
      <c r="AU115" s="219" t="s">
        <v>80</v>
      </c>
      <c r="AV115" s="12" t="s">
        <v>80</v>
      </c>
      <c r="AW115" s="12" t="s">
        <v>35</v>
      </c>
      <c r="AX115" s="12" t="s">
        <v>73</v>
      </c>
      <c r="AY115" s="219" t="s">
        <v>160</v>
      </c>
    </row>
    <row r="116" spans="1:65" s="10" customFormat="1">
      <c r="B116" s="170"/>
      <c r="C116" s="171"/>
      <c r="D116" s="172" t="s">
        <v>164</v>
      </c>
      <c r="E116" s="173" t="s">
        <v>19</v>
      </c>
      <c r="F116" s="174" t="s">
        <v>632</v>
      </c>
      <c r="G116" s="171"/>
      <c r="H116" s="175">
        <v>6.0999999999999999E-2</v>
      </c>
      <c r="I116" s="176"/>
      <c r="J116" s="171"/>
      <c r="K116" s="171"/>
      <c r="L116" s="177"/>
      <c r="M116" s="178"/>
      <c r="N116" s="179"/>
      <c r="O116" s="179"/>
      <c r="P116" s="179"/>
      <c r="Q116" s="179"/>
      <c r="R116" s="179"/>
      <c r="S116" s="179"/>
      <c r="T116" s="180"/>
      <c r="AT116" s="181" t="s">
        <v>164</v>
      </c>
      <c r="AU116" s="181" t="s">
        <v>80</v>
      </c>
      <c r="AV116" s="10" t="s">
        <v>82</v>
      </c>
      <c r="AW116" s="10" t="s">
        <v>35</v>
      </c>
      <c r="AX116" s="10" t="s">
        <v>73</v>
      </c>
      <c r="AY116" s="181" t="s">
        <v>160</v>
      </c>
    </row>
    <row r="117" spans="1:65" s="10" customFormat="1">
      <c r="B117" s="170"/>
      <c r="C117" s="171"/>
      <c r="D117" s="172" t="s">
        <v>164</v>
      </c>
      <c r="E117" s="173" t="s">
        <v>19</v>
      </c>
      <c r="F117" s="174" t="s">
        <v>633</v>
      </c>
      <c r="G117" s="171"/>
      <c r="H117" s="175">
        <v>2.8000000000000001E-2</v>
      </c>
      <c r="I117" s="176"/>
      <c r="J117" s="171"/>
      <c r="K117" s="171"/>
      <c r="L117" s="177"/>
      <c r="M117" s="178"/>
      <c r="N117" s="179"/>
      <c r="O117" s="179"/>
      <c r="P117" s="179"/>
      <c r="Q117" s="179"/>
      <c r="R117" s="179"/>
      <c r="S117" s="179"/>
      <c r="T117" s="180"/>
      <c r="AT117" s="181" t="s">
        <v>164</v>
      </c>
      <c r="AU117" s="181" t="s">
        <v>80</v>
      </c>
      <c r="AV117" s="10" t="s">
        <v>82</v>
      </c>
      <c r="AW117" s="10" t="s">
        <v>35</v>
      </c>
      <c r="AX117" s="10" t="s">
        <v>73</v>
      </c>
      <c r="AY117" s="181" t="s">
        <v>160</v>
      </c>
    </row>
    <row r="118" spans="1:65" s="10" customFormat="1">
      <c r="B118" s="170"/>
      <c r="C118" s="171"/>
      <c r="D118" s="172" t="s">
        <v>164</v>
      </c>
      <c r="E118" s="173" t="s">
        <v>19</v>
      </c>
      <c r="F118" s="174" t="s">
        <v>634</v>
      </c>
      <c r="G118" s="171"/>
      <c r="H118" s="175">
        <v>5.1999999999999998E-2</v>
      </c>
      <c r="I118" s="176"/>
      <c r="J118" s="171"/>
      <c r="K118" s="171"/>
      <c r="L118" s="177"/>
      <c r="M118" s="178"/>
      <c r="N118" s="179"/>
      <c r="O118" s="179"/>
      <c r="P118" s="179"/>
      <c r="Q118" s="179"/>
      <c r="R118" s="179"/>
      <c r="S118" s="179"/>
      <c r="T118" s="180"/>
      <c r="AT118" s="181" t="s">
        <v>164</v>
      </c>
      <c r="AU118" s="181" t="s">
        <v>80</v>
      </c>
      <c r="AV118" s="10" t="s">
        <v>82</v>
      </c>
      <c r="AW118" s="10" t="s">
        <v>35</v>
      </c>
      <c r="AX118" s="10" t="s">
        <v>73</v>
      </c>
      <c r="AY118" s="181" t="s">
        <v>160</v>
      </c>
    </row>
    <row r="119" spans="1:65" s="10" customFormat="1">
      <c r="B119" s="170"/>
      <c r="C119" s="171"/>
      <c r="D119" s="172" t="s">
        <v>164</v>
      </c>
      <c r="E119" s="173" t="s">
        <v>19</v>
      </c>
      <c r="F119" s="174" t="s">
        <v>635</v>
      </c>
      <c r="G119" s="171"/>
      <c r="H119" s="175">
        <v>1.2999999999999999E-2</v>
      </c>
      <c r="I119" s="176"/>
      <c r="J119" s="171"/>
      <c r="K119" s="171"/>
      <c r="L119" s="177"/>
      <c r="M119" s="178"/>
      <c r="N119" s="179"/>
      <c r="O119" s="179"/>
      <c r="P119" s="179"/>
      <c r="Q119" s="179"/>
      <c r="R119" s="179"/>
      <c r="S119" s="179"/>
      <c r="T119" s="180"/>
      <c r="AT119" s="181" t="s">
        <v>164</v>
      </c>
      <c r="AU119" s="181" t="s">
        <v>80</v>
      </c>
      <c r="AV119" s="10" t="s">
        <v>82</v>
      </c>
      <c r="AW119" s="10" t="s">
        <v>35</v>
      </c>
      <c r="AX119" s="10" t="s">
        <v>73</v>
      </c>
      <c r="AY119" s="181" t="s">
        <v>160</v>
      </c>
    </row>
    <row r="120" spans="1:65" s="10" customFormat="1">
      <c r="B120" s="170"/>
      <c r="C120" s="171"/>
      <c r="D120" s="172" t="s">
        <v>164</v>
      </c>
      <c r="E120" s="173" t="s">
        <v>19</v>
      </c>
      <c r="F120" s="174" t="s">
        <v>636</v>
      </c>
      <c r="G120" s="171"/>
      <c r="H120" s="175">
        <v>0.08</v>
      </c>
      <c r="I120" s="176"/>
      <c r="J120" s="171"/>
      <c r="K120" s="171"/>
      <c r="L120" s="177"/>
      <c r="M120" s="178"/>
      <c r="N120" s="179"/>
      <c r="O120" s="179"/>
      <c r="P120" s="179"/>
      <c r="Q120" s="179"/>
      <c r="R120" s="179"/>
      <c r="S120" s="179"/>
      <c r="T120" s="180"/>
      <c r="AT120" s="181" t="s">
        <v>164</v>
      </c>
      <c r="AU120" s="181" t="s">
        <v>80</v>
      </c>
      <c r="AV120" s="10" t="s">
        <v>82</v>
      </c>
      <c r="AW120" s="10" t="s">
        <v>35</v>
      </c>
      <c r="AX120" s="10" t="s">
        <v>73</v>
      </c>
      <c r="AY120" s="181" t="s">
        <v>160</v>
      </c>
    </row>
    <row r="121" spans="1:65" s="11" customFormat="1">
      <c r="B121" s="182"/>
      <c r="C121" s="183"/>
      <c r="D121" s="172" t="s">
        <v>164</v>
      </c>
      <c r="E121" s="184" t="s">
        <v>19</v>
      </c>
      <c r="F121" s="185" t="s">
        <v>178</v>
      </c>
      <c r="G121" s="183"/>
      <c r="H121" s="186">
        <v>0.23400000000000001</v>
      </c>
      <c r="I121" s="187"/>
      <c r="J121" s="183"/>
      <c r="K121" s="183"/>
      <c r="L121" s="188"/>
      <c r="M121" s="189"/>
      <c r="N121" s="190"/>
      <c r="O121" s="190"/>
      <c r="P121" s="190"/>
      <c r="Q121" s="190"/>
      <c r="R121" s="190"/>
      <c r="S121" s="190"/>
      <c r="T121" s="191"/>
      <c r="AT121" s="192" t="s">
        <v>164</v>
      </c>
      <c r="AU121" s="192" t="s">
        <v>80</v>
      </c>
      <c r="AV121" s="11" t="s">
        <v>159</v>
      </c>
      <c r="AW121" s="11" t="s">
        <v>35</v>
      </c>
      <c r="AX121" s="11" t="s">
        <v>80</v>
      </c>
      <c r="AY121" s="192" t="s">
        <v>160</v>
      </c>
    </row>
    <row r="122" spans="1:65" s="2" customFormat="1" ht="24.15" customHeight="1">
      <c r="A122" s="35"/>
      <c r="B122" s="36"/>
      <c r="C122" s="152" t="s">
        <v>209</v>
      </c>
      <c r="D122" s="152" t="s">
        <v>154</v>
      </c>
      <c r="E122" s="153" t="s">
        <v>637</v>
      </c>
      <c r="F122" s="154" t="s">
        <v>638</v>
      </c>
      <c r="G122" s="155" t="s">
        <v>168</v>
      </c>
      <c r="H122" s="156">
        <v>3345</v>
      </c>
      <c r="I122" s="157"/>
      <c r="J122" s="158">
        <f>ROUND(I122*H122,2)</f>
        <v>0</v>
      </c>
      <c r="K122" s="154" t="s">
        <v>158</v>
      </c>
      <c r="L122" s="40"/>
      <c r="M122" s="159" t="s">
        <v>19</v>
      </c>
      <c r="N122" s="160" t="s">
        <v>44</v>
      </c>
      <c r="O122" s="65"/>
      <c r="P122" s="161">
        <f>O122*H122</f>
        <v>0</v>
      </c>
      <c r="Q122" s="161">
        <v>0</v>
      </c>
      <c r="R122" s="161">
        <f>Q122*H122</f>
        <v>0</v>
      </c>
      <c r="S122" s="161">
        <v>0</v>
      </c>
      <c r="T122" s="16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63" t="s">
        <v>159</v>
      </c>
      <c r="AT122" s="163" t="s">
        <v>154</v>
      </c>
      <c r="AU122" s="163" t="s">
        <v>80</v>
      </c>
      <c r="AY122" s="18" t="s">
        <v>160</v>
      </c>
      <c r="BE122" s="164">
        <f>IF(N122="základní",J122,0)</f>
        <v>0</v>
      </c>
      <c r="BF122" s="164">
        <f>IF(N122="snížená",J122,0)</f>
        <v>0</v>
      </c>
      <c r="BG122" s="164">
        <f>IF(N122="zákl. přenesená",J122,0)</f>
        <v>0</v>
      </c>
      <c r="BH122" s="164">
        <f>IF(N122="sníž. přenesená",J122,0)</f>
        <v>0</v>
      </c>
      <c r="BI122" s="164">
        <f>IF(N122="nulová",J122,0)</f>
        <v>0</v>
      </c>
      <c r="BJ122" s="18" t="s">
        <v>80</v>
      </c>
      <c r="BK122" s="164">
        <f>ROUND(I122*H122,2)</f>
        <v>0</v>
      </c>
      <c r="BL122" s="18" t="s">
        <v>159</v>
      </c>
      <c r="BM122" s="163" t="s">
        <v>639</v>
      </c>
    </row>
    <row r="123" spans="1:65" s="2" customFormat="1">
      <c r="A123" s="35"/>
      <c r="B123" s="36"/>
      <c r="C123" s="37"/>
      <c r="D123" s="165" t="s">
        <v>162</v>
      </c>
      <c r="E123" s="37"/>
      <c r="F123" s="166" t="s">
        <v>640</v>
      </c>
      <c r="G123" s="37"/>
      <c r="H123" s="37"/>
      <c r="I123" s="167"/>
      <c r="J123" s="37"/>
      <c r="K123" s="37"/>
      <c r="L123" s="40"/>
      <c r="M123" s="168"/>
      <c r="N123" s="169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162</v>
      </c>
      <c r="AU123" s="18" t="s">
        <v>80</v>
      </c>
    </row>
    <row r="124" spans="1:65" s="12" customFormat="1">
      <c r="B124" s="210"/>
      <c r="C124" s="211"/>
      <c r="D124" s="172" t="s">
        <v>164</v>
      </c>
      <c r="E124" s="212" t="s">
        <v>19</v>
      </c>
      <c r="F124" s="213" t="s">
        <v>641</v>
      </c>
      <c r="G124" s="211"/>
      <c r="H124" s="212" t="s">
        <v>19</v>
      </c>
      <c r="I124" s="214"/>
      <c r="J124" s="211"/>
      <c r="K124" s="211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164</v>
      </c>
      <c r="AU124" s="219" t="s">
        <v>80</v>
      </c>
      <c r="AV124" s="12" t="s">
        <v>80</v>
      </c>
      <c r="AW124" s="12" t="s">
        <v>35</v>
      </c>
      <c r="AX124" s="12" t="s">
        <v>73</v>
      </c>
      <c r="AY124" s="219" t="s">
        <v>160</v>
      </c>
    </row>
    <row r="125" spans="1:65" s="10" customFormat="1">
      <c r="B125" s="170"/>
      <c r="C125" s="171"/>
      <c r="D125" s="172" t="s">
        <v>164</v>
      </c>
      <c r="E125" s="173" t="s">
        <v>19</v>
      </c>
      <c r="F125" s="174" t="s">
        <v>642</v>
      </c>
      <c r="G125" s="171"/>
      <c r="H125" s="175">
        <v>605</v>
      </c>
      <c r="I125" s="176"/>
      <c r="J125" s="171"/>
      <c r="K125" s="171"/>
      <c r="L125" s="177"/>
      <c r="M125" s="178"/>
      <c r="N125" s="179"/>
      <c r="O125" s="179"/>
      <c r="P125" s="179"/>
      <c r="Q125" s="179"/>
      <c r="R125" s="179"/>
      <c r="S125" s="179"/>
      <c r="T125" s="180"/>
      <c r="AT125" s="181" t="s">
        <v>164</v>
      </c>
      <c r="AU125" s="181" t="s">
        <v>80</v>
      </c>
      <c r="AV125" s="10" t="s">
        <v>82</v>
      </c>
      <c r="AW125" s="10" t="s">
        <v>35</v>
      </c>
      <c r="AX125" s="10" t="s">
        <v>73</v>
      </c>
      <c r="AY125" s="181" t="s">
        <v>160</v>
      </c>
    </row>
    <row r="126" spans="1:65" s="10" customFormat="1">
      <c r="B126" s="170"/>
      <c r="C126" s="171"/>
      <c r="D126" s="172" t="s">
        <v>164</v>
      </c>
      <c r="E126" s="173" t="s">
        <v>19</v>
      </c>
      <c r="F126" s="174" t="s">
        <v>643</v>
      </c>
      <c r="G126" s="171"/>
      <c r="H126" s="175">
        <v>284</v>
      </c>
      <c r="I126" s="176"/>
      <c r="J126" s="171"/>
      <c r="K126" s="171"/>
      <c r="L126" s="177"/>
      <c r="M126" s="178"/>
      <c r="N126" s="179"/>
      <c r="O126" s="179"/>
      <c r="P126" s="179"/>
      <c r="Q126" s="179"/>
      <c r="R126" s="179"/>
      <c r="S126" s="179"/>
      <c r="T126" s="180"/>
      <c r="AT126" s="181" t="s">
        <v>164</v>
      </c>
      <c r="AU126" s="181" t="s">
        <v>80</v>
      </c>
      <c r="AV126" s="10" t="s">
        <v>82</v>
      </c>
      <c r="AW126" s="10" t="s">
        <v>35</v>
      </c>
      <c r="AX126" s="10" t="s">
        <v>73</v>
      </c>
      <c r="AY126" s="181" t="s">
        <v>160</v>
      </c>
    </row>
    <row r="127" spans="1:65" s="10" customFormat="1">
      <c r="B127" s="170"/>
      <c r="C127" s="171"/>
      <c r="D127" s="172" t="s">
        <v>164</v>
      </c>
      <c r="E127" s="173" t="s">
        <v>19</v>
      </c>
      <c r="F127" s="174" t="s">
        <v>644</v>
      </c>
      <c r="G127" s="171"/>
      <c r="H127" s="175">
        <v>204</v>
      </c>
      <c r="I127" s="176"/>
      <c r="J127" s="171"/>
      <c r="K127" s="171"/>
      <c r="L127" s="177"/>
      <c r="M127" s="178"/>
      <c r="N127" s="179"/>
      <c r="O127" s="179"/>
      <c r="P127" s="179"/>
      <c r="Q127" s="179"/>
      <c r="R127" s="179"/>
      <c r="S127" s="179"/>
      <c r="T127" s="180"/>
      <c r="AT127" s="181" t="s">
        <v>164</v>
      </c>
      <c r="AU127" s="181" t="s">
        <v>80</v>
      </c>
      <c r="AV127" s="10" t="s">
        <v>82</v>
      </c>
      <c r="AW127" s="10" t="s">
        <v>35</v>
      </c>
      <c r="AX127" s="10" t="s">
        <v>73</v>
      </c>
      <c r="AY127" s="181" t="s">
        <v>160</v>
      </c>
    </row>
    <row r="128" spans="1:65" s="10" customFormat="1">
      <c r="B128" s="170"/>
      <c r="C128" s="171"/>
      <c r="D128" s="172" t="s">
        <v>164</v>
      </c>
      <c r="E128" s="173" t="s">
        <v>19</v>
      </c>
      <c r="F128" s="174" t="s">
        <v>645</v>
      </c>
      <c r="G128" s="171"/>
      <c r="H128" s="175">
        <v>522</v>
      </c>
      <c r="I128" s="176"/>
      <c r="J128" s="171"/>
      <c r="K128" s="171"/>
      <c r="L128" s="177"/>
      <c r="M128" s="178"/>
      <c r="N128" s="179"/>
      <c r="O128" s="179"/>
      <c r="P128" s="179"/>
      <c r="Q128" s="179"/>
      <c r="R128" s="179"/>
      <c r="S128" s="179"/>
      <c r="T128" s="180"/>
      <c r="AT128" s="181" t="s">
        <v>164</v>
      </c>
      <c r="AU128" s="181" t="s">
        <v>80</v>
      </c>
      <c r="AV128" s="10" t="s">
        <v>82</v>
      </c>
      <c r="AW128" s="10" t="s">
        <v>35</v>
      </c>
      <c r="AX128" s="10" t="s">
        <v>73</v>
      </c>
      <c r="AY128" s="181" t="s">
        <v>160</v>
      </c>
    </row>
    <row r="129" spans="1:65" s="10" customFormat="1">
      <c r="B129" s="170"/>
      <c r="C129" s="171"/>
      <c r="D129" s="172" t="s">
        <v>164</v>
      </c>
      <c r="E129" s="173" t="s">
        <v>19</v>
      </c>
      <c r="F129" s="174" t="s">
        <v>646</v>
      </c>
      <c r="G129" s="171"/>
      <c r="H129" s="175">
        <v>130</v>
      </c>
      <c r="I129" s="176"/>
      <c r="J129" s="171"/>
      <c r="K129" s="171"/>
      <c r="L129" s="177"/>
      <c r="M129" s="178"/>
      <c r="N129" s="179"/>
      <c r="O129" s="179"/>
      <c r="P129" s="179"/>
      <c r="Q129" s="179"/>
      <c r="R129" s="179"/>
      <c r="S129" s="179"/>
      <c r="T129" s="180"/>
      <c r="AT129" s="181" t="s">
        <v>164</v>
      </c>
      <c r="AU129" s="181" t="s">
        <v>80</v>
      </c>
      <c r="AV129" s="10" t="s">
        <v>82</v>
      </c>
      <c r="AW129" s="10" t="s">
        <v>35</v>
      </c>
      <c r="AX129" s="10" t="s">
        <v>73</v>
      </c>
      <c r="AY129" s="181" t="s">
        <v>160</v>
      </c>
    </row>
    <row r="130" spans="1:65" s="10" customFormat="1">
      <c r="B130" s="170"/>
      <c r="C130" s="171"/>
      <c r="D130" s="172" t="s">
        <v>164</v>
      </c>
      <c r="E130" s="173" t="s">
        <v>19</v>
      </c>
      <c r="F130" s="174" t="s">
        <v>647</v>
      </c>
      <c r="G130" s="171"/>
      <c r="H130" s="175">
        <v>1600</v>
      </c>
      <c r="I130" s="176"/>
      <c r="J130" s="171"/>
      <c r="K130" s="171"/>
      <c r="L130" s="177"/>
      <c r="M130" s="178"/>
      <c r="N130" s="179"/>
      <c r="O130" s="179"/>
      <c r="P130" s="179"/>
      <c r="Q130" s="179"/>
      <c r="R130" s="179"/>
      <c r="S130" s="179"/>
      <c r="T130" s="180"/>
      <c r="AT130" s="181" t="s">
        <v>164</v>
      </c>
      <c r="AU130" s="181" t="s">
        <v>80</v>
      </c>
      <c r="AV130" s="10" t="s">
        <v>82</v>
      </c>
      <c r="AW130" s="10" t="s">
        <v>35</v>
      </c>
      <c r="AX130" s="10" t="s">
        <v>73</v>
      </c>
      <c r="AY130" s="181" t="s">
        <v>160</v>
      </c>
    </row>
    <row r="131" spans="1:65" s="11" customFormat="1">
      <c r="B131" s="182"/>
      <c r="C131" s="183"/>
      <c r="D131" s="172" t="s">
        <v>164</v>
      </c>
      <c r="E131" s="184" t="s">
        <v>19</v>
      </c>
      <c r="F131" s="185" t="s">
        <v>178</v>
      </c>
      <c r="G131" s="183"/>
      <c r="H131" s="186">
        <v>3345</v>
      </c>
      <c r="I131" s="187"/>
      <c r="J131" s="183"/>
      <c r="K131" s="183"/>
      <c r="L131" s="188"/>
      <c r="M131" s="189"/>
      <c r="N131" s="190"/>
      <c r="O131" s="190"/>
      <c r="P131" s="190"/>
      <c r="Q131" s="190"/>
      <c r="R131" s="190"/>
      <c r="S131" s="190"/>
      <c r="T131" s="191"/>
      <c r="AT131" s="192" t="s">
        <v>164</v>
      </c>
      <c r="AU131" s="192" t="s">
        <v>80</v>
      </c>
      <c r="AV131" s="11" t="s">
        <v>159</v>
      </c>
      <c r="AW131" s="11" t="s">
        <v>35</v>
      </c>
      <c r="AX131" s="11" t="s">
        <v>80</v>
      </c>
      <c r="AY131" s="192" t="s">
        <v>160</v>
      </c>
    </row>
    <row r="132" spans="1:65" s="2" customFormat="1" ht="16.5" customHeight="1">
      <c r="A132" s="35"/>
      <c r="B132" s="36"/>
      <c r="C132" s="152" t="s">
        <v>214</v>
      </c>
      <c r="D132" s="152" t="s">
        <v>154</v>
      </c>
      <c r="E132" s="153" t="s">
        <v>648</v>
      </c>
      <c r="F132" s="154" t="s">
        <v>174</v>
      </c>
      <c r="G132" s="155" t="s">
        <v>175</v>
      </c>
      <c r="H132" s="156">
        <v>5.0179999999999998</v>
      </c>
      <c r="I132" s="157"/>
      <c r="J132" s="158">
        <f>ROUND(I132*H132,2)</f>
        <v>0</v>
      </c>
      <c r="K132" s="154" t="s">
        <v>19</v>
      </c>
      <c r="L132" s="40"/>
      <c r="M132" s="159" t="s">
        <v>19</v>
      </c>
      <c r="N132" s="160" t="s">
        <v>44</v>
      </c>
      <c r="O132" s="65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63" t="s">
        <v>159</v>
      </c>
      <c r="AT132" s="163" t="s">
        <v>154</v>
      </c>
      <c r="AU132" s="163" t="s">
        <v>80</v>
      </c>
      <c r="AY132" s="18" t="s">
        <v>160</v>
      </c>
      <c r="BE132" s="164">
        <f>IF(N132="základní",J132,0)</f>
        <v>0</v>
      </c>
      <c r="BF132" s="164">
        <f>IF(N132="snížená",J132,0)</f>
        <v>0</v>
      </c>
      <c r="BG132" s="164">
        <f>IF(N132="zákl. přenesená",J132,0)</f>
        <v>0</v>
      </c>
      <c r="BH132" s="164">
        <f>IF(N132="sníž. přenesená",J132,0)</f>
        <v>0</v>
      </c>
      <c r="BI132" s="164">
        <f>IF(N132="nulová",J132,0)</f>
        <v>0</v>
      </c>
      <c r="BJ132" s="18" t="s">
        <v>80</v>
      </c>
      <c r="BK132" s="164">
        <f>ROUND(I132*H132,2)</f>
        <v>0</v>
      </c>
      <c r="BL132" s="18" t="s">
        <v>159</v>
      </c>
      <c r="BM132" s="163" t="s">
        <v>649</v>
      </c>
    </row>
    <row r="133" spans="1:65" s="10" customFormat="1">
      <c r="B133" s="170"/>
      <c r="C133" s="171"/>
      <c r="D133" s="172" t="s">
        <v>164</v>
      </c>
      <c r="E133" s="173" t="s">
        <v>19</v>
      </c>
      <c r="F133" s="174" t="s">
        <v>650</v>
      </c>
      <c r="G133" s="171"/>
      <c r="H133" s="175">
        <v>5.0179999999999998</v>
      </c>
      <c r="I133" s="176"/>
      <c r="J133" s="171"/>
      <c r="K133" s="171"/>
      <c r="L133" s="177"/>
      <c r="M133" s="178"/>
      <c r="N133" s="179"/>
      <c r="O133" s="179"/>
      <c r="P133" s="179"/>
      <c r="Q133" s="179"/>
      <c r="R133" s="179"/>
      <c r="S133" s="179"/>
      <c r="T133" s="180"/>
      <c r="AT133" s="181" t="s">
        <v>164</v>
      </c>
      <c r="AU133" s="181" t="s">
        <v>80</v>
      </c>
      <c r="AV133" s="10" t="s">
        <v>82</v>
      </c>
      <c r="AW133" s="10" t="s">
        <v>35</v>
      </c>
      <c r="AX133" s="10" t="s">
        <v>80</v>
      </c>
      <c r="AY133" s="181" t="s">
        <v>160</v>
      </c>
    </row>
    <row r="134" spans="1:65" s="2" customFormat="1" ht="21.75" customHeight="1">
      <c r="A134" s="35"/>
      <c r="B134" s="36"/>
      <c r="C134" s="152" t="s">
        <v>219</v>
      </c>
      <c r="D134" s="152" t="s">
        <v>154</v>
      </c>
      <c r="E134" s="153" t="s">
        <v>651</v>
      </c>
      <c r="F134" s="154" t="s">
        <v>652</v>
      </c>
      <c r="G134" s="155" t="s">
        <v>175</v>
      </c>
      <c r="H134" s="156">
        <v>4</v>
      </c>
      <c r="I134" s="157"/>
      <c r="J134" s="158">
        <f>ROUND(I134*H134,2)</f>
        <v>0</v>
      </c>
      <c r="K134" s="154" t="s">
        <v>158</v>
      </c>
      <c r="L134" s="40"/>
      <c r="M134" s="159" t="s">
        <v>19</v>
      </c>
      <c r="N134" s="160" t="s">
        <v>44</v>
      </c>
      <c r="O134" s="65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63" t="s">
        <v>159</v>
      </c>
      <c r="AT134" s="163" t="s">
        <v>154</v>
      </c>
      <c r="AU134" s="163" t="s">
        <v>80</v>
      </c>
      <c r="AY134" s="18" t="s">
        <v>160</v>
      </c>
      <c r="BE134" s="164">
        <f>IF(N134="základní",J134,0)</f>
        <v>0</v>
      </c>
      <c r="BF134" s="164">
        <f>IF(N134="snížená",J134,0)</f>
        <v>0</v>
      </c>
      <c r="BG134" s="164">
        <f>IF(N134="zákl. přenesená",J134,0)</f>
        <v>0</v>
      </c>
      <c r="BH134" s="164">
        <f>IF(N134="sníž. přenesená",J134,0)</f>
        <v>0</v>
      </c>
      <c r="BI134" s="164">
        <f>IF(N134="nulová",J134,0)</f>
        <v>0</v>
      </c>
      <c r="BJ134" s="18" t="s">
        <v>80</v>
      </c>
      <c r="BK134" s="164">
        <f>ROUND(I134*H134,2)</f>
        <v>0</v>
      </c>
      <c r="BL134" s="18" t="s">
        <v>159</v>
      </c>
      <c r="BM134" s="163" t="s">
        <v>653</v>
      </c>
    </row>
    <row r="135" spans="1:65" s="2" customFormat="1">
      <c r="A135" s="35"/>
      <c r="B135" s="36"/>
      <c r="C135" s="37"/>
      <c r="D135" s="165" t="s">
        <v>162</v>
      </c>
      <c r="E135" s="37"/>
      <c r="F135" s="166" t="s">
        <v>654</v>
      </c>
      <c r="G135" s="37"/>
      <c r="H135" s="37"/>
      <c r="I135" s="167"/>
      <c r="J135" s="37"/>
      <c r="K135" s="37"/>
      <c r="L135" s="40"/>
      <c r="M135" s="168"/>
      <c r="N135" s="169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162</v>
      </c>
      <c r="AU135" s="18" t="s">
        <v>80</v>
      </c>
    </row>
    <row r="136" spans="1:65" s="12" customFormat="1">
      <c r="B136" s="210"/>
      <c r="C136" s="211"/>
      <c r="D136" s="172" t="s">
        <v>164</v>
      </c>
      <c r="E136" s="212" t="s">
        <v>19</v>
      </c>
      <c r="F136" s="213" t="s">
        <v>655</v>
      </c>
      <c r="G136" s="211"/>
      <c r="H136" s="212" t="s">
        <v>19</v>
      </c>
      <c r="I136" s="214"/>
      <c r="J136" s="211"/>
      <c r="K136" s="211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164</v>
      </c>
      <c r="AU136" s="219" t="s">
        <v>80</v>
      </c>
      <c r="AV136" s="12" t="s">
        <v>80</v>
      </c>
      <c r="AW136" s="12" t="s">
        <v>35</v>
      </c>
      <c r="AX136" s="12" t="s">
        <v>73</v>
      </c>
      <c r="AY136" s="219" t="s">
        <v>160</v>
      </c>
    </row>
    <row r="137" spans="1:65" s="10" customFormat="1">
      <c r="B137" s="170"/>
      <c r="C137" s="171"/>
      <c r="D137" s="172" t="s">
        <v>164</v>
      </c>
      <c r="E137" s="173" t="s">
        <v>19</v>
      </c>
      <c r="F137" s="174" t="s">
        <v>656</v>
      </c>
      <c r="G137" s="171"/>
      <c r="H137" s="175">
        <v>4</v>
      </c>
      <c r="I137" s="176"/>
      <c r="J137" s="171"/>
      <c r="K137" s="171"/>
      <c r="L137" s="177"/>
      <c r="M137" s="178"/>
      <c r="N137" s="179"/>
      <c r="O137" s="179"/>
      <c r="P137" s="179"/>
      <c r="Q137" s="179"/>
      <c r="R137" s="179"/>
      <c r="S137" s="179"/>
      <c r="T137" s="180"/>
      <c r="AT137" s="181" t="s">
        <v>164</v>
      </c>
      <c r="AU137" s="181" t="s">
        <v>80</v>
      </c>
      <c r="AV137" s="10" t="s">
        <v>82</v>
      </c>
      <c r="AW137" s="10" t="s">
        <v>35</v>
      </c>
      <c r="AX137" s="10" t="s">
        <v>80</v>
      </c>
      <c r="AY137" s="181" t="s">
        <v>160</v>
      </c>
    </row>
    <row r="138" spans="1:65" s="2" customFormat="1" ht="24.15" customHeight="1">
      <c r="A138" s="35"/>
      <c r="B138" s="36"/>
      <c r="C138" s="152" t="s">
        <v>8</v>
      </c>
      <c r="D138" s="152" t="s">
        <v>154</v>
      </c>
      <c r="E138" s="153" t="s">
        <v>657</v>
      </c>
      <c r="F138" s="154" t="s">
        <v>658</v>
      </c>
      <c r="G138" s="155" t="s">
        <v>175</v>
      </c>
      <c r="H138" s="156">
        <v>80</v>
      </c>
      <c r="I138" s="157"/>
      <c r="J138" s="158">
        <f>ROUND(I138*H138,2)</f>
        <v>0</v>
      </c>
      <c r="K138" s="154" t="s">
        <v>158</v>
      </c>
      <c r="L138" s="40"/>
      <c r="M138" s="159" t="s">
        <v>19</v>
      </c>
      <c r="N138" s="160" t="s">
        <v>44</v>
      </c>
      <c r="O138" s="65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63" t="s">
        <v>159</v>
      </c>
      <c r="AT138" s="163" t="s">
        <v>154</v>
      </c>
      <c r="AU138" s="163" t="s">
        <v>80</v>
      </c>
      <c r="AY138" s="18" t="s">
        <v>160</v>
      </c>
      <c r="BE138" s="164">
        <f>IF(N138="základní",J138,0)</f>
        <v>0</v>
      </c>
      <c r="BF138" s="164">
        <f>IF(N138="snížená",J138,0)</f>
        <v>0</v>
      </c>
      <c r="BG138" s="164">
        <f>IF(N138="zákl. přenesená",J138,0)</f>
        <v>0</v>
      </c>
      <c r="BH138" s="164">
        <f>IF(N138="sníž. přenesená",J138,0)</f>
        <v>0</v>
      </c>
      <c r="BI138" s="164">
        <f>IF(N138="nulová",J138,0)</f>
        <v>0</v>
      </c>
      <c r="BJ138" s="18" t="s">
        <v>80</v>
      </c>
      <c r="BK138" s="164">
        <f>ROUND(I138*H138,2)</f>
        <v>0</v>
      </c>
      <c r="BL138" s="18" t="s">
        <v>159</v>
      </c>
      <c r="BM138" s="163" t="s">
        <v>659</v>
      </c>
    </row>
    <row r="139" spans="1:65" s="2" customFormat="1">
      <c r="A139" s="35"/>
      <c r="B139" s="36"/>
      <c r="C139" s="37"/>
      <c r="D139" s="165" t="s">
        <v>162</v>
      </c>
      <c r="E139" s="37"/>
      <c r="F139" s="166" t="s">
        <v>660</v>
      </c>
      <c r="G139" s="37"/>
      <c r="H139" s="37"/>
      <c r="I139" s="167"/>
      <c r="J139" s="37"/>
      <c r="K139" s="37"/>
      <c r="L139" s="40"/>
      <c r="M139" s="168"/>
      <c r="N139" s="169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162</v>
      </c>
      <c r="AU139" s="18" t="s">
        <v>80</v>
      </c>
    </row>
    <row r="140" spans="1:65" s="10" customFormat="1">
      <c r="B140" s="170"/>
      <c r="C140" s="171"/>
      <c r="D140" s="172" t="s">
        <v>164</v>
      </c>
      <c r="E140" s="173" t="s">
        <v>19</v>
      </c>
      <c r="F140" s="174" t="s">
        <v>661</v>
      </c>
      <c r="G140" s="171"/>
      <c r="H140" s="175">
        <v>80</v>
      </c>
      <c r="I140" s="176"/>
      <c r="J140" s="171"/>
      <c r="K140" s="171"/>
      <c r="L140" s="177"/>
      <c r="M140" s="178"/>
      <c r="N140" s="179"/>
      <c r="O140" s="179"/>
      <c r="P140" s="179"/>
      <c r="Q140" s="179"/>
      <c r="R140" s="179"/>
      <c r="S140" s="179"/>
      <c r="T140" s="180"/>
      <c r="AT140" s="181" t="s">
        <v>164</v>
      </c>
      <c r="AU140" s="181" t="s">
        <v>80</v>
      </c>
      <c r="AV140" s="10" t="s">
        <v>82</v>
      </c>
      <c r="AW140" s="10" t="s">
        <v>35</v>
      </c>
      <c r="AX140" s="10" t="s">
        <v>80</v>
      </c>
      <c r="AY140" s="181" t="s">
        <v>160</v>
      </c>
    </row>
    <row r="141" spans="1:65" s="2" customFormat="1" ht="24.15" customHeight="1">
      <c r="A141" s="35"/>
      <c r="B141" s="36"/>
      <c r="C141" s="152" t="s">
        <v>232</v>
      </c>
      <c r="D141" s="152" t="s">
        <v>154</v>
      </c>
      <c r="E141" s="153" t="s">
        <v>662</v>
      </c>
      <c r="F141" s="154" t="s">
        <v>663</v>
      </c>
      <c r="G141" s="155" t="s">
        <v>175</v>
      </c>
      <c r="H141" s="156">
        <v>4</v>
      </c>
      <c r="I141" s="157"/>
      <c r="J141" s="158">
        <f>ROUND(I141*H141,2)</f>
        <v>0</v>
      </c>
      <c r="K141" s="154" t="s">
        <v>158</v>
      </c>
      <c r="L141" s="40"/>
      <c r="M141" s="159" t="s">
        <v>19</v>
      </c>
      <c r="N141" s="160" t="s">
        <v>44</v>
      </c>
      <c r="O141" s="65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63" t="s">
        <v>159</v>
      </c>
      <c r="AT141" s="163" t="s">
        <v>154</v>
      </c>
      <c r="AU141" s="163" t="s">
        <v>80</v>
      </c>
      <c r="AY141" s="18" t="s">
        <v>160</v>
      </c>
      <c r="BE141" s="164">
        <f>IF(N141="základní",J141,0)</f>
        <v>0</v>
      </c>
      <c r="BF141" s="164">
        <f>IF(N141="snížená",J141,0)</f>
        <v>0</v>
      </c>
      <c r="BG141" s="164">
        <f>IF(N141="zákl. přenesená",J141,0)</f>
        <v>0</v>
      </c>
      <c r="BH141" s="164">
        <f>IF(N141="sníž. přenesená",J141,0)</f>
        <v>0</v>
      </c>
      <c r="BI141" s="164">
        <f>IF(N141="nulová",J141,0)</f>
        <v>0</v>
      </c>
      <c r="BJ141" s="18" t="s">
        <v>80</v>
      </c>
      <c r="BK141" s="164">
        <f>ROUND(I141*H141,2)</f>
        <v>0</v>
      </c>
      <c r="BL141" s="18" t="s">
        <v>159</v>
      </c>
      <c r="BM141" s="163" t="s">
        <v>664</v>
      </c>
    </row>
    <row r="142" spans="1:65" s="2" customFormat="1">
      <c r="A142" s="35"/>
      <c r="B142" s="36"/>
      <c r="C142" s="37"/>
      <c r="D142" s="165" t="s">
        <v>162</v>
      </c>
      <c r="E142" s="37"/>
      <c r="F142" s="166" t="s">
        <v>665</v>
      </c>
      <c r="G142" s="37"/>
      <c r="H142" s="37"/>
      <c r="I142" s="167"/>
      <c r="J142" s="37"/>
      <c r="K142" s="37"/>
      <c r="L142" s="40"/>
      <c r="M142" s="168"/>
      <c r="N142" s="169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162</v>
      </c>
      <c r="AU142" s="18" t="s">
        <v>80</v>
      </c>
    </row>
    <row r="143" spans="1:65" s="2" customFormat="1" ht="16.5" customHeight="1">
      <c r="A143" s="35"/>
      <c r="B143" s="36"/>
      <c r="C143" s="152" t="s">
        <v>237</v>
      </c>
      <c r="D143" s="152" t="s">
        <v>154</v>
      </c>
      <c r="E143" s="153" t="s">
        <v>666</v>
      </c>
      <c r="F143" s="154" t="s">
        <v>667</v>
      </c>
      <c r="G143" s="155" t="s">
        <v>181</v>
      </c>
      <c r="H143" s="156">
        <v>40</v>
      </c>
      <c r="I143" s="157"/>
      <c r="J143" s="158">
        <f>ROUND(I143*H143,2)</f>
        <v>0</v>
      </c>
      <c r="K143" s="154" t="s">
        <v>158</v>
      </c>
      <c r="L143" s="40"/>
      <c r="M143" s="159" t="s">
        <v>19</v>
      </c>
      <c r="N143" s="160" t="s">
        <v>44</v>
      </c>
      <c r="O143" s="65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63" t="s">
        <v>159</v>
      </c>
      <c r="AT143" s="163" t="s">
        <v>154</v>
      </c>
      <c r="AU143" s="163" t="s">
        <v>80</v>
      </c>
      <c r="AY143" s="18" t="s">
        <v>160</v>
      </c>
      <c r="BE143" s="164">
        <f>IF(N143="základní",J143,0)</f>
        <v>0</v>
      </c>
      <c r="BF143" s="164">
        <f>IF(N143="snížená",J143,0)</f>
        <v>0</v>
      </c>
      <c r="BG143" s="164">
        <f>IF(N143="zákl. přenesená",J143,0)</f>
        <v>0</v>
      </c>
      <c r="BH143" s="164">
        <f>IF(N143="sníž. přenesená",J143,0)</f>
        <v>0</v>
      </c>
      <c r="BI143" s="164">
        <f>IF(N143="nulová",J143,0)</f>
        <v>0</v>
      </c>
      <c r="BJ143" s="18" t="s">
        <v>80</v>
      </c>
      <c r="BK143" s="164">
        <f>ROUND(I143*H143,2)</f>
        <v>0</v>
      </c>
      <c r="BL143" s="18" t="s">
        <v>159</v>
      </c>
      <c r="BM143" s="163" t="s">
        <v>668</v>
      </c>
    </row>
    <row r="144" spans="1:65" s="2" customFormat="1">
      <c r="A144" s="35"/>
      <c r="B144" s="36"/>
      <c r="C144" s="37"/>
      <c r="D144" s="165" t="s">
        <v>162</v>
      </c>
      <c r="E144" s="37"/>
      <c r="F144" s="166" t="s">
        <v>669</v>
      </c>
      <c r="G144" s="37"/>
      <c r="H144" s="37"/>
      <c r="I144" s="167"/>
      <c r="J144" s="37"/>
      <c r="K144" s="37"/>
      <c r="L144" s="40"/>
      <c r="M144" s="168"/>
      <c r="N144" s="169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162</v>
      </c>
      <c r="AU144" s="18" t="s">
        <v>80</v>
      </c>
    </row>
    <row r="145" spans="1:65" s="10" customFormat="1">
      <c r="B145" s="170"/>
      <c r="C145" s="171"/>
      <c r="D145" s="172" t="s">
        <v>164</v>
      </c>
      <c r="E145" s="173" t="s">
        <v>19</v>
      </c>
      <c r="F145" s="174" t="s">
        <v>670</v>
      </c>
      <c r="G145" s="171"/>
      <c r="H145" s="175">
        <v>25</v>
      </c>
      <c r="I145" s="176"/>
      <c r="J145" s="171"/>
      <c r="K145" s="171"/>
      <c r="L145" s="177"/>
      <c r="M145" s="178"/>
      <c r="N145" s="179"/>
      <c r="O145" s="179"/>
      <c r="P145" s="179"/>
      <c r="Q145" s="179"/>
      <c r="R145" s="179"/>
      <c r="S145" s="179"/>
      <c r="T145" s="180"/>
      <c r="AT145" s="181" t="s">
        <v>164</v>
      </c>
      <c r="AU145" s="181" t="s">
        <v>80</v>
      </c>
      <c r="AV145" s="10" t="s">
        <v>82</v>
      </c>
      <c r="AW145" s="10" t="s">
        <v>35</v>
      </c>
      <c r="AX145" s="10" t="s">
        <v>73</v>
      </c>
      <c r="AY145" s="181" t="s">
        <v>160</v>
      </c>
    </row>
    <row r="146" spans="1:65" s="10" customFormat="1">
      <c r="B146" s="170"/>
      <c r="C146" s="171"/>
      <c r="D146" s="172" t="s">
        <v>164</v>
      </c>
      <c r="E146" s="173" t="s">
        <v>19</v>
      </c>
      <c r="F146" s="174" t="s">
        <v>671</v>
      </c>
      <c r="G146" s="171"/>
      <c r="H146" s="175">
        <v>15</v>
      </c>
      <c r="I146" s="176"/>
      <c r="J146" s="171"/>
      <c r="K146" s="171"/>
      <c r="L146" s="177"/>
      <c r="M146" s="178"/>
      <c r="N146" s="179"/>
      <c r="O146" s="179"/>
      <c r="P146" s="179"/>
      <c r="Q146" s="179"/>
      <c r="R146" s="179"/>
      <c r="S146" s="179"/>
      <c r="T146" s="180"/>
      <c r="AT146" s="181" t="s">
        <v>164</v>
      </c>
      <c r="AU146" s="181" t="s">
        <v>80</v>
      </c>
      <c r="AV146" s="10" t="s">
        <v>82</v>
      </c>
      <c r="AW146" s="10" t="s">
        <v>35</v>
      </c>
      <c r="AX146" s="10" t="s">
        <v>73</v>
      </c>
      <c r="AY146" s="181" t="s">
        <v>160</v>
      </c>
    </row>
    <row r="147" spans="1:65" s="11" customFormat="1">
      <c r="B147" s="182"/>
      <c r="C147" s="183"/>
      <c r="D147" s="172" t="s">
        <v>164</v>
      </c>
      <c r="E147" s="184" t="s">
        <v>19</v>
      </c>
      <c r="F147" s="185" t="s">
        <v>178</v>
      </c>
      <c r="G147" s="183"/>
      <c r="H147" s="186">
        <v>40</v>
      </c>
      <c r="I147" s="187"/>
      <c r="J147" s="183"/>
      <c r="K147" s="183"/>
      <c r="L147" s="188"/>
      <c r="M147" s="189"/>
      <c r="N147" s="190"/>
      <c r="O147" s="190"/>
      <c r="P147" s="190"/>
      <c r="Q147" s="190"/>
      <c r="R147" s="190"/>
      <c r="S147" s="190"/>
      <c r="T147" s="191"/>
      <c r="AT147" s="192" t="s">
        <v>164</v>
      </c>
      <c r="AU147" s="192" t="s">
        <v>80</v>
      </c>
      <c r="AV147" s="11" t="s">
        <v>159</v>
      </c>
      <c r="AW147" s="11" t="s">
        <v>35</v>
      </c>
      <c r="AX147" s="11" t="s">
        <v>80</v>
      </c>
      <c r="AY147" s="192" t="s">
        <v>160</v>
      </c>
    </row>
    <row r="148" spans="1:65" s="2" customFormat="1" ht="16.5" customHeight="1">
      <c r="A148" s="35"/>
      <c r="B148" s="36"/>
      <c r="C148" s="152" t="s">
        <v>242</v>
      </c>
      <c r="D148" s="152" t="s">
        <v>154</v>
      </c>
      <c r="E148" s="153" t="s">
        <v>672</v>
      </c>
      <c r="F148" s="154" t="s">
        <v>673</v>
      </c>
      <c r="G148" s="155" t="s">
        <v>181</v>
      </c>
      <c r="H148" s="156">
        <v>8</v>
      </c>
      <c r="I148" s="157"/>
      <c r="J148" s="158">
        <f>ROUND(I148*H148,2)</f>
        <v>0</v>
      </c>
      <c r="K148" s="154" t="s">
        <v>158</v>
      </c>
      <c r="L148" s="40"/>
      <c r="M148" s="159" t="s">
        <v>19</v>
      </c>
      <c r="N148" s="160" t="s">
        <v>44</v>
      </c>
      <c r="O148" s="65"/>
      <c r="P148" s="161">
        <f>O148*H148</f>
        <v>0</v>
      </c>
      <c r="Q148" s="161">
        <v>0</v>
      </c>
      <c r="R148" s="161">
        <f>Q148*H148</f>
        <v>0</v>
      </c>
      <c r="S148" s="161">
        <v>0</v>
      </c>
      <c r="T148" s="162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63" t="s">
        <v>159</v>
      </c>
      <c r="AT148" s="163" t="s">
        <v>154</v>
      </c>
      <c r="AU148" s="163" t="s">
        <v>80</v>
      </c>
      <c r="AY148" s="18" t="s">
        <v>160</v>
      </c>
      <c r="BE148" s="164">
        <f>IF(N148="základní",J148,0)</f>
        <v>0</v>
      </c>
      <c r="BF148" s="164">
        <f>IF(N148="snížená",J148,0)</f>
        <v>0</v>
      </c>
      <c r="BG148" s="164">
        <f>IF(N148="zákl. přenesená",J148,0)</f>
        <v>0</v>
      </c>
      <c r="BH148" s="164">
        <f>IF(N148="sníž. přenesená",J148,0)</f>
        <v>0</v>
      </c>
      <c r="BI148" s="164">
        <f>IF(N148="nulová",J148,0)</f>
        <v>0</v>
      </c>
      <c r="BJ148" s="18" t="s">
        <v>80</v>
      </c>
      <c r="BK148" s="164">
        <f>ROUND(I148*H148,2)</f>
        <v>0</v>
      </c>
      <c r="BL148" s="18" t="s">
        <v>159</v>
      </c>
      <c r="BM148" s="163" t="s">
        <v>674</v>
      </c>
    </row>
    <row r="149" spans="1:65" s="2" customFormat="1">
      <c r="A149" s="35"/>
      <c r="B149" s="36"/>
      <c r="C149" s="37"/>
      <c r="D149" s="165" t="s">
        <v>162</v>
      </c>
      <c r="E149" s="37"/>
      <c r="F149" s="166" t="s">
        <v>675</v>
      </c>
      <c r="G149" s="37"/>
      <c r="H149" s="37"/>
      <c r="I149" s="167"/>
      <c r="J149" s="37"/>
      <c r="K149" s="37"/>
      <c r="L149" s="40"/>
      <c r="M149" s="168"/>
      <c r="N149" s="169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162</v>
      </c>
      <c r="AU149" s="18" t="s">
        <v>80</v>
      </c>
    </row>
    <row r="150" spans="1:65" s="10" customFormat="1">
      <c r="B150" s="170"/>
      <c r="C150" s="171"/>
      <c r="D150" s="172" t="s">
        <v>164</v>
      </c>
      <c r="E150" s="173" t="s">
        <v>19</v>
      </c>
      <c r="F150" s="174" t="s">
        <v>676</v>
      </c>
      <c r="G150" s="171"/>
      <c r="H150" s="175">
        <v>8</v>
      </c>
      <c r="I150" s="176"/>
      <c r="J150" s="171"/>
      <c r="K150" s="171"/>
      <c r="L150" s="177"/>
      <c r="M150" s="178"/>
      <c r="N150" s="179"/>
      <c r="O150" s="179"/>
      <c r="P150" s="179"/>
      <c r="Q150" s="179"/>
      <c r="R150" s="179"/>
      <c r="S150" s="179"/>
      <c r="T150" s="180"/>
      <c r="AT150" s="181" t="s">
        <v>164</v>
      </c>
      <c r="AU150" s="181" t="s">
        <v>80</v>
      </c>
      <c r="AV150" s="10" t="s">
        <v>82</v>
      </c>
      <c r="AW150" s="10" t="s">
        <v>35</v>
      </c>
      <c r="AX150" s="10" t="s">
        <v>80</v>
      </c>
      <c r="AY150" s="181" t="s">
        <v>160</v>
      </c>
    </row>
    <row r="151" spans="1:65" s="2" customFormat="1" ht="16.5" customHeight="1">
      <c r="A151" s="35"/>
      <c r="B151" s="36"/>
      <c r="C151" s="152" t="s">
        <v>248</v>
      </c>
      <c r="D151" s="152" t="s">
        <v>154</v>
      </c>
      <c r="E151" s="153" t="s">
        <v>677</v>
      </c>
      <c r="F151" s="154" t="s">
        <v>678</v>
      </c>
      <c r="G151" s="155" t="s">
        <v>168</v>
      </c>
      <c r="H151" s="156">
        <v>733.33299999999997</v>
      </c>
      <c r="I151" s="157"/>
      <c r="J151" s="158">
        <f>ROUND(I151*H151,2)</f>
        <v>0</v>
      </c>
      <c r="K151" s="154" t="s">
        <v>158</v>
      </c>
      <c r="L151" s="40"/>
      <c r="M151" s="159" t="s">
        <v>19</v>
      </c>
      <c r="N151" s="160" t="s">
        <v>44</v>
      </c>
      <c r="O151" s="65"/>
      <c r="P151" s="161">
        <f>O151*H151</f>
        <v>0</v>
      </c>
      <c r="Q151" s="161">
        <v>3.0000000000000001E-5</v>
      </c>
      <c r="R151" s="161">
        <f>Q151*H151</f>
        <v>2.1999990000000001E-2</v>
      </c>
      <c r="S151" s="161">
        <v>0</v>
      </c>
      <c r="T151" s="162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63" t="s">
        <v>159</v>
      </c>
      <c r="AT151" s="163" t="s">
        <v>154</v>
      </c>
      <c r="AU151" s="163" t="s">
        <v>80</v>
      </c>
      <c r="AY151" s="18" t="s">
        <v>160</v>
      </c>
      <c r="BE151" s="164">
        <f>IF(N151="základní",J151,0)</f>
        <v>0</v>
      </c>
      <c r="BF151" s="164">
        <f>IF(N151="snížená",J151,0)</f>
        <v>0</v>
      </c>
      <c r="BG151" s="164">
        <f>IF(N151="zákl. přenesená",J151,0)</f>
        <v>0</v>
      </c>
      <c r="BH151" s="164">
        <f>IF(N151="sníž. přenesená",J151,0)</f>
        <v>0</v>
      </c>
      <c r="BI151" s="164">
        <f>IF(N151="nulová",J151,0)</f>
        <v>0</v>
      </c>
      <c r="BJ151" s="18" t="s">
        <v>80</v>
      </c>
      <c r="BK151" s="164">
        <f>ROUND(I151*H151,2)</f>
        <v>0</v>
      </c>
      <c r="BL151" s="18" t="s">
        <v>159</v>
      </c>
      <c r="BM151" s="163" t="s">
        <v>679</v>
      </c>
    </row>
    <row r="152" spans="1:65" s="2" customFormat="1">
      <c r="A152" s="35"/>
      <c r="B152" s="36"/>
      <c r="C152" s="37"/>
      <c r="D152" s="165" t="s">
        <v>162</v>
      </c>
      <c r="E152" s="37"/>
      <c r="F152" s="166" t="s">
        <v>680</v>
      </c>
      <c r="G152" s="37"/>
      <c r="H152" s="37"/>
      <c r="I152" s="167"/>
      <c r="J152" s="37"/>
      <c r="K152" s="37"/>
      <c r="L152" s="40"/>
      <c r="M152" s="168"/>
      <c r="N152" s="169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162</v>
      </c>
      <c r="AU152" s="18" t="s">
        <v>80</v>
      </c>
    </row>
    <row r="153" spans="1:65" s="10" customFormat="1">
      <c r="B153" s="170"/>
      <c r="C153" s="171"/>
      <c r="D153" s="172" t="s">
        <v>164</v>
      </c>
      <c r="E153" s="173" t="s">
        <v>19</v>
      </c>
      <c r="F153" s="174" t="s">
        <v>681</v>
      </c>
      <c r="G153" s="171"/>
      <c r="H153" s="175">
        <v>733.33299999999997</v>
      </c>
      <c r="I153" s="176"/>
      <c r="J153" s="171"/>
      <c r="K153" s="171"/>
      <c r="L153" s="177"/>
      <c r="M153" s="178"/>
      <c r="N153" s="179"/>
      <c r="O153" s="179"/>
      <c r="P153" s="179"/>
      <c r="Q153" s="179"/>
      <c r="R153" s="179"/>
      <c r="S153" s="179"/>
      <c r="T153" s="180"/>
      <c r="AT153" s="181" t="s">
        <v>164</v>
      </c>
      <c r="AU153" s="181" t="s">
        <v>80</v>
      </c>
      <c r="AV153" s="10" t="s">
        <v>82</v>
      </c>
      <c r="AW153" s="10" t="s">
        <v>35</v>
      </c>
      <c r="AX153" s="10" t="s">
        <v>80</v>
      </c>
      <c r="AY153" s="181" t="s">
        <v>160</v>
      </c>
    </row>
    <row r="154" spans="1:65" s="14" customFormat="1" ht="25.95" customHeight="1">
      <c r="B154" s="226"/>
      <c r="C154" s="227"/>
      <c r="D154" s="228" t="s">
        <v>72</v>
      </c>
      <c r="E154" s="229" t="s">
        <v>682</v>
      </c>
      <c r="F154" s="229" t="s">
        <v>683</v>
      </c>
      <c r="G154" s="227"/>
      <c r="H154" s="227"/>
      <c r="I154" s="230"/>
      <c r="J154" s="231">
        <f>BK154</f>
        <v>0</v>
      </c>
      <c r="K154" s="227"/>
      <c r="L154" s="232"/>
      <c r="M154" s="233"/>
      <c r="N154" s="234"/>
      <c r="O154" s="234"/>
      <c r="P154" s="235">
        <f>SUM(P155:P223)</f>
        <v>0</v>
      </c>
      <c r="Q154" s="234"/>
      <c r="R154" s="235">
        <f>SUM(R155:R223)</f>
        <v>2.4020158</v>
      </c>
      <c r="S154" s="234"/>
      <c r="T154" s="236">
        <f>SUM(T155:T223)</f>
        <v>0</v>
      </c>
      <c r="AR154" s="237" t="s">
        <v>80</v>
      </c>
      <c r="AT154" s="238" t="s">
        <v>72</v>
      </c>
      <c r="AU154" s="238" t="s">
        <v>73</v>
      </c>
      <c r="AY154" s="237" t="s">
        <v>160</v>
      </c>
      <c r="BK154" s="239">
        <f>SUM(BK155:BK223)</f>
        <v>0</v>
      </c>
    </row>
    <row r="155" spans="1:65" s="2" customFormat="1" ht="24.15" customHeight="1">
      <c r="A155" s="35"/>
      <c r="B155" s="36"/>
      <c r="C155" s="152" t="s">
        <v>684</v>
      </c>
      <c r="D155" s="152" t="s">
        <v>154</v>
      </c>
      <c r="E155" s="153" t="s">
        <v>685</v>
      </c>
      <c r="F155" s="154" t="s">
        <v>686</v>
      </c>
      <c r="G155" s="155" t="s">
        <v>168</v>
      </c>
      <c r="H155" s="156">
        <v>1177</v>
      </c>
      <c r="I155" s="157"/>
      <c r="J155" s="158">
        <f>ROUND(I155*H155,2)</f>
        <v>0</v>
      </c>
      <c r="K155" s="154" t="s">
        <v>158</v>
      </c>
      <c r="L155" s="40"/>
      <c r="M155" s="159" t="s">
        <v>19</v>
      </c>
      <c r="N155" s="160" t="s">
        <v>44</v>
      </c>
      <c r="O155" s="65"/>
      <c r="P155" s="161">
        <f>O155*H155</f>
        <v>0</v>
      </c>
      <c r="Q155" s="161">
        <v>0</v>
      </c>
      <c r="R155" s="161">
        <f>Q155*H155</f>
        <v>0</v>
      </c>
      <c r="S155" s="161">
        <v>0</v>
      </c>
      <c r="T155" s="162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63" t="s">
        <v>159</v>
      </c>
      <c r="AT155" s="163" t="s">
        <v>154</v>
      </c>
      <c r="AU155" s="163" t="s">
        <v>80</v>
      </c>
      <c r="AY155" s="18" t="s">
        <v>160</v>
      </c>
      <c r="BE155" s="164">
        <f>IF(N155="základní",J155,0)</f>
        <v>0</v>
      </c>
      <c r="BF155" s="164">
        <f>IF(N155="snížená",J155,0)</f>
        <v>0</v>
      </c>
      <c r="BG155" s="164">
        <f>IF(N155="zákl. přenesená",J155,0)</f>
        <v>0</v>
      </c>
      <c r="BH155" s="164">
        <f>IF(N155="sníž. přenesená",J155,0)</f>
        <v>0</v>
      </c>
      <c r="BI155" s="164">
        <f>IF(N155="nulová",J155,0)</f>
        <v>0</v>
      </c>
      <c r="BJ155" s="18" t="s">
        <v>80</v>
      </c>
      <c r="BK155" s="164">
        <f>ROUND(I155*H155,2)</f>
        <v>0</v>
      </c>
      <c r="BL155" s="18" t="s">
        <v>159</v>
      </c>
      <c r="BM155" s="163" t="s">
        <v>687</v>
      </c>
    </row>
    <row r="156" spans="1:65" s="2" customFormat="1">
      <c r="A156" s="35"/>
      <c r="B156" s="36"/>
      <c r="C156" s="37"/>
      <c r="D156" s="165" t="s">
        <v>162</v>
      </c>
      <c r="E156" s="37"/>
      <c r="F156" s="166" t="s">
        <v>688</v>
      </c>
      <c r="G156" s="37"/>
      <c r="H156" s="37"/>
      <c r="I156" s="167"/>
      <c r="J156" s="37"/>
      <c r="K156" s="37"/>
      <c r="L156" s="40"/>
      <c r="M156" s="168"/>
      <c r="N156" s="169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162</v>
      </c>
      <c r="AU156" s="18" t="s">
        <v>80</v>
      </c>
    </row>
    <row r="157" spans="1:65" s="10" customFormat="1">
      <c r="B157" s="170"/>
      <c r="C157" s="171"/>
      <c r="D157" s="172" t="s">
        <v>164</v>
      </c>
      <c r="E157" s="173" t="s">
        <v>19</v>
      </c>
      <c r="F157" s="174" t="s">
        <v>593</v>
      </c>
      <c r="G157" s="171"/>
      <c r="H157" s="175">
        <v>75</v>
      </c>
      <c r="I157" s="176"/>
      <c r="J157" s="171"/>
      <c r="K157" s="171"/>
      <c r="L157" s="177"/>
      <c r="M157" s="178"/>
      <c r="N157" s="179"/>
      <c r="O157" s="179"/>
      <c r="P157" s="179"/>
      <c r="Q157" s="179"/>
      <c r="R157" s="179"/>
      <c r="S157" s="179"/>
      <c r="T157" s="180"/>
      <c r="AT157" s="181" t="s">
        <v>164</v>
      </c>
      <c r="AU157" s="181" t="s">
        <v>80</v>
      </c>
      <c r="AV157" s="10" t="s">
        <v>82</v>
      </c>
      <c r="AW157" s="10" t="s">
        <v>35</v>
      </c>
      <c r="AX157" s="10" t="s">
        <v>73</v>
      </c>
      <c r="AY157" s="181" t="s">
        <v>160</v>
      </c>
    </row>
    <row r="158" spans="1:65" s="10" customFormat="1">
      <c r="B158" s="170"/>
      <c r="C158" s="171"/>
      <c r="D158" s="172" t="s">
        <v>164</v>
      </c>
      <c r="E158" s="173" t="s">
        <v>19</v>
      </c>
      <c r="F158" s="174" t="s">
        <v>594</v>
      </c>
      <c r="G158" s="171"/>
      <c r="H158" s="175">
        <v>503</v>
      </c>
      <c r="I158" s="176"/>
      <c r="J158" s="171"/>
      <c r="K158" s="171"/>
      <c r="L158" s="177"/>
      <c r="M158" s="178"/>
      <c r="N158" s="179"/>
      <c r="O158" s="179"/>
      <c r="P158" s="179"/>
      <c r="Q158" s="179"/>
      <c r="R158" s="179"/>
      <c r="S158" s="179"/>
      <c r="T158" s="180"/>
      <c r="AT158" s="181" t="s">
        <v>164</v>
      </c>
      <c r="AU158" s="181" t="s">
        <v>80</v>
      </c>
      <c r="AV158" s="10" t="s">
        <v>82</v>
      </c>
      <c r="AW158" s="10" t="s">
        <v>35</v>
      </c>
      <c r="AX158" s="10" t="s">
        <v>73</v>
      </c>
      <c r="AY158" s="181" t="s">
        <v>160</v>
      </c>
    </row>
    <row r="159" spans="1:65" s="10" customFormat="1">
      <c r="B159" s="170"/>
      <c r="C159" s="171"/>
      <c r="D159" s="172" t="s">
        <v>164</v>
      </c>
      <c r="E159" s="173" t="s">
        <v>19</v>
      </c>
      <c r="F159" s="174" t="s">
        <v>595</v>
      </c>
      <c r="G159" s="171"/>
      <c r="H159" s="175">
        <v>299</v>
      </c>
      <c r="I159" s="176"/>
      <c r="J159" s="171"/>
      <c r="K159" s="171"/>
      <c r="L159" s="177"/>
      <c r="M159" s="178"/>
      <c r="N159" s="179"/>
      <c r="O159" s="179"/>
      <c r="P159" s="179"/>
      <c r="Q159" s="179"/>
      <c r="R159" s="179"/>
      <c r="S159" s="179"/>
      <c r="T159" s="180"/>
      <c r="AT159" s="181" t="s">
        <v>164</v>
      </c>
      <c r="AU159" s="181" t="s">
        <v>80</v>
      </c>
      <c r="AV159" s="10" t="s">
        <v>82</v>
      </c>
      <c r="AW159" s="10" t="s">
        <v>35</v>
      </c>
      <c r="AX159" s="10" t="s">
        <v>73</v>
      </c>
      <c r="AY159" s="181" t="s">
        <v>160</v>
      </c>
    </row>
    <row r="160" spans="1:65" s="10" customFormat="1">
      <c r="B160" s="170"/>
      <c r="C160" s="171"/>
      <c r="D160" s="172" t="s">
        <v>164</v>
      </c>
      <c r="E160" s="173" t="s">
        <v>19</v>
      </c>
      <c r="F160" s="174" t="s">
        <v>689</v>
      </c>
      <c r="G160" s="171"/>
      <c r="H160" s="175">
        <v>300</v>
      </c>
      <c r="I160" s="176"/>
      <c r="J160" s="171"/>
      <c r="K160" s="171"/>
      <c r="L160" s="177"/>
      <c r="M160" s="178"/>
      <c r="N160" s="179"/>
      <c r="O160" s="179"/>
      <c r="P160" s="179"/>
      <c r="Q160" s="179"/>
      <c r="R160" s="179"/>
      <c r="S160" s="179"/>
      <c r="T160" s="180"/>
      <c r="AT160" s="181" t="s">
        <v>164</v>
      </c>
      <c r="AU160" s="181" t="s">
        <v>80</v>
      </c>
      <c r="AV160" s="10" t="s">
        <v>82</v>
      </c>
      <c r="AW160" s="10" t="s">
        <v>35</v>
      </c>
      <c r="AX160" s="10" t="s">
        <v>73</v>
      </c>
      <c r="AY160" s="181" t="s">
        <v>160</v>
      </c>
    </row>
    <row r="161" spans="1:65" s="11" customFormat="1">
      <c r="B161" s="182"/>
      <c r="C161" s="183"/>
      <c r="D161" s="172" t="s">
        <v>164</v>
      </c>
      <c r="E161" s="184" t="s">
        <v>19</v>
      </c>
      <c r="F161" s="185" t="s">
        <v>178</v>
      </c>
      <c r="G161" s="183"/>
      <c r="H161" s="186">
        <v>1177</v>
      </c>
      <c r="I161" s="187"/>
      <c r="J161" s="183"/>
      <c r="K161" s="183"/>
      <c r="L161" s="188"/>
      <c r="M161" s="189"/>
      <c r="N161" s="190"/>
      <c r="O161" s="190"/>
      <c r="P161" s="190"/>
      <c r="Q161" s="190"/>
      <c r="R161" s="190"/>
      <c r="S161" s="190"/>
      <c r="T161" s="191"/>
      <c r="AT161" s="192" t="s">
        <v>164</v>
      </c>
      <c r="AU161" s="192" t="s">
        <v>80</v>
      </c>
      <c r="AV161" s="11" t="s">
        <v>159</v>
      </c>
      <c r="AW161" s="11" t="s">
        <v>35</v>
      </c>
      <c r="AX161" s="11" t="s">
        <v>80</v>
      </c>
      <c r="AY161" s="192" t="s">
        <v>160</v>
      </c>
    </row>
    <row r="162" spans="1:65" s="2" customFormat="1" ht="16.5" customHeight="1">
      <c r="A162" s="35"/>
      <c r="B162" s="36"/>
      <c r="C162" s="152" t="s">
        <v>258</v>
      </c>
      <c r="D162" s="152" t="s">
        <v>154</v>
      </c>
      <c r="E162" s="153" t="s">
        <v>690</v>
      </c>
      <c r="F162" s="154" t="s">
        <v>691</v>
      </c>
      <c r="G162" s="155" t="s">
        <v>168</v>
      </c>
      <c r="H162" s="156">
        <v>392.33300000000003</v>
      </c>
      <c r="I162" s="157"/>
      <c r="J162" s="158">
        <f>ROUND(I162*H162,2)</f>
        <v>0</v>
      </c>
      <c r="K162" s="154" t="s">
        <v>158</v>
      </c>
      <c r="L162" s="40"/>
      <c r="M162" s="159" t="s">
        <v>19</v>
      </c>
      <c r="N162" s="160" t="s">
        <v>44</v>
      </c>
      <c r="O162" s="65"/>
      <c r="P162" s="161">
        <f>O162*H162</f>
        <v>0</v>
      </c>
      <c r="Q162" s="161">
        <v>0</v>
      </c>
      <c r="R162" s="161">
        <f>Q162*H162</f>
        <v>0</v>
      </c>
      <c r="S162" s="161">
        <v>0</v>
      </c>
      <c r="T162" s="16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63" t="s">
        <v>159</v>
      </c>
      <c r="AT162" s="163" t="s">
        <v>154</v>
      </c>
      <c r="AU162" s="163" t="s">
        <v>80</v>
      </c>
      <c r="AY162" s="18" t="s">
        <v>160</v>
      </c>
      <c r="BE162" s="164">
        <f>IF(N162="základní",J162,0)</f>
        <v>0</v>
      </c>
      <c r="BF162" s="164">
        <f>IF(N162="snížená",J162,0)</f>
        <v>0</v>
      </c>
      <c r="BG162" s="164">
        <f>IF(N162="zákl. přenesená",J162,0)</f>
        <v>0</v>
      </c>
      <c r="BH162" s="164">
        <f>IF(N162="sníž. přenesená",J162,0)</f>
        <v>0</v>
      </c>
      <c r="BI162" s="164">
        <f>IF(N162="nulová",J162,0)</f>
        <v>0</v>
      </c>
      <c r="BJ162" s="18" t="s">
        <v>80</v>
      </c>
      <c r="BK162" s="164">
        <f>ROUND(I162*H162,2)</f>
        <v>0</v>
      </c>
      <c r="BL162" s="18" t="s">
        <v>159</v>
      </c>
      <c r="BM162" s="163" t="s">
        <v>692</v>
      </c>
    </row>
    <row r="163" spans="1:65" s="2" customFormat="1">
      <c r="A163" s="35"/>
      <c r="B163" s="36"/>
      <c r="C163" s="37"/>
      <c r="D163" s="165" t="s">
        <v>162</v>
      </c>
      <c r="E163" s="37"/>
      <c r="F163" s="166" t="s">
        <v>693</v>
      </c>
      <c r="G163" s="37"/>
      <c r="H163" s="37"/>
      <c r="I163" s="167"/>
      <c r="J163" s="37"/>
      <c r="K163" s="37"/>
      <c r="L163" s="40"/>
      <c r="M163" s="168"/>
      <c r="N163" s="169"/>
      <c r="O163" s="65"/>
      <c r="P163" s="65"/>
      <c r="Q163" s="65"/>
      <c r="R163" s="65"/>
      <c r="S163" s="65"/>
      <c r="T163" s="66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162</v>
      </c>
      <c r="AU163" s="18" t="s">
        <v>80</v>
      </c>
    </row>
    <row r="164" spans="1:65" s="10" customFormat="1">
      <c r="B164" s="170"/>
      <c r="C164" s="171"/>
      <c r="D164" s="172" t="s">
        <v>164</v>
      </c>
      <c r="E164" s="173" t="s">
        <v>19</v>
      </c>
      <c r="F164" s="174" t="s">
        <v>694</v>
      </c>
      <c r="G164" s="171"/>
      <c r="H164" s="175">
        <v>392.33300000000003</v>
      </c>
      <c r="I164" s="176"/>
      <c r="J164" s="171"/>
      <c r="K164" s="171"/>
      <c r="L164" s="177"/>
      <c r="M164" s="178"/>
      <c r="N164" s="179"/>
      <c r="O164" s="179"/>
      <c r="P164" s="179"/>
      <c r="Q164" s="179"/>
      <c r="R164" s="179"/>
      <c r="S164" s="179"/>
      <c r="T164" s="180"/>
      <c r="AT164" s="181" t="s">
        <v>164</v>
      </c>
      <c r="AU164" s="181" t="s">
        <v>80</v>
      </c>
      <c r="AV164" s="10" t="s">
        <v>82</v>
      </c>
      <c r="AW164" s="10" t="s">
        <v>35</v>
      </c>
      <c r="AX164" s="10" t="s">
        <v>80</v>
      </c>
      <c r="AY164" s="181" t="s">
        <v>160</v>
      </c>
    </row>
    <row r="165" spans="1:65" s="2" customFormat="1" ht="16.5" customHeight="1">
      <c r="A165" s="35"/>
      <c r="B165" s="36"/>
      <c r="C165" s="152" t="s">
        <v>264</v>
      </c>
      <c r="D165" s="152" t="s">
        <v>154</v>
      </c>
      <c r="E165" s="153" t="s">
        <v>695</v>
      </c>
      <c r="F165" s="154" t="s">
        <v>696</v>
      </c>
      <c r="G165" s="155" t="s">
        <v>168</v>
      </c>
      <c r="H165" s="156">
        <v>784.66700000000003</v>
      </c>
      <c r="I165" s="157"/>
      <c r="J165" s="158">
        <f>ROUND(I165*H165,2)</f>
        <v>0</v>
      </c>
      <c r="K165" s="154" t="s">
        <v>158</v>
      </c>
      <c r="L165" s="40"/>
      <c r="M165" s="159" t="s">
        <v>19</v>
      </c>
      <c r="N165" s="160" t="s">
        <v>44</v>
      </c>
      <c r="O165" s="65"/>
      <c r="P165" s="161">
        <f>O165*H165</f>
        <v>0</v>
      </c>
      <c r="Q165" s="161">
        <v>0</v>
      </c>
      <c r="R165" s="161">
        <f>Q165*H165</f>
        <v>0</v>
      </c>
      <c r="S165" s="161">
        <v>0</v>
      </c>
      <c r="T165" s="162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63" t="s">
        <v>159</v>
      </c>
      <c r="AT165" s="163" t="s">
        <v>154</v>
      </c>
      <c r="AU165" s="163" t="s">
        <v>80</v>
      </c>
      <c r="AY165" s="18" t="s">
        <v>160</v>
      </c>
      <c r="BE165" s="164">
        <f>IF(N165="základní",J165,0)</f>
        <v>0</v>
      </c>
      <c r="BF165" s="164">
        <f>IF(N165="snížená",J165,0)</f>
        <v>0</v>
      </c>
      <c r="BG165" s="164">
        <f>IF(N165="zákl. přenesená",J165,0)</f>
        <v>0</v>
      </c>
      <c r="BH165" s="164">
        <f>IF(N165="sníž. přenesená",J165,0)</f>
        <v>0</v>
      </c>
      <c r="BI165" s="164">
        <f>IF(N165="nulová",J165,0)</f>
        <v>0</v>
      </c>
      <c r="BJ165" s="18" t="s">
        <v>80</v>
      </c>
      <c r="BK165" s="164">
        <f>ROUND(I165*H165,2)</f>
        <v>0</v>
      </c>
      <c r="BL165" s="18" t="s">
        <v>159</v>
      </c>
      <c r="BM165" s="163" t="s">
        <v>697</v>
      </c>
    </row>
    <row r="166" spans="1:65" s="2" customFormat="1">
      <c r="A166" s="35"/>
      <c r="B166" s="36"/>
      <c r="C166" s="37"/>
      <c r="D166" s="165" t="s">
        <v>162</v>
      </c>
      <c r="E166" s="37"/>
      <c r="F166" s="166" t="s">
        <v>698</v>
      </c>
      <c r="G166" s="37"/>
      <c r="H166" s="37"/>
      <c r="I166" s="167"/>
      <c r="J166" s="37"/>
      <c r="K166" s="37"/>
      <c r="L166" s="40"/>
      <c r="M166" s="168"/>
      <c r="N166" s="169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162</v>
      </c>
      <c r="AU166" s="18" t="s">
        <v>80</v>
      </c>
    </row>
    <row r="167" spans="1:65" s="10" customFormat="1">
      <c r="B167" s="170"/>
      <c r="C167" s="171"/>
      <c r="D167" s="172" t="s">
        <v>164</v>
      </c>
      <c r="E167" s="173" t="s">
        <v>19</v>
      </c>
      <c r="F167" s="174" t="s">
        <v>699</v>
      </c>
      <c r="G167" s="171"/>
      <c r="H167" s="175">
        <v>784.66700000000003</v>
      </c>
      <c r="I167" s="176"/>
      <c r="J167" s="171"/>
      <c r="K167" s="171"/>
      <c r="L167" s="177"/>
      <c r="M167" s="178"/>
      <c r="N167" s="179"/>
      <c r="O167" s="179"/>
      <c r="P167" s="179"/>
      <c r="Q167" s="179"/>
      <c r="R167" s="179"/>
      <c r="S167" s="179"/>
      <c r="T167" s="180"/>
      <c r="AT167" s="181" t="s">
        <v>164</v>
      </c>
      <c r="AU167" s="181" t="s">
        <v>80</v>
      </c>
      <c r="AV167" s="10" t="s">
        <v>82</v>
      </c>
      <c r="AW167" s="10" t="s">
        <v>35</v>
      </c>
      <c r="AX167" s="10" t="s">
        <v>80</v>
      </c>
      <c r="AY167" s="181" t="s">
        <v>160</v>
      </c>
    </row>
    <row r="168" spans="1:65" s="2" customFormat="1" ht="24.15" customHeight="1">
      <c r="A168" s="35"/>
      <c r="B168" s="36"/>
      <c r="C168" s="152" t="s">
        <v>270</v>
      </c>
      <c r="D168" s="152" t="s">
        <v>154</v>
      </c>
      <c r="E168" s="153" t="s">
        <v>700</v>
      </c>
      <c r="F168" s="154" t="s">
        <v>701</v>
      </c>
      <c r="G168" s="155" t="s">
        <v>168</v>
      </c>
      <c r="H168" s="156">
        <v>1177</v>
      </c>
      <c r="I168" s="157"/>
      <c r="J168" s="158">
        <f>ROUND(I168*H168,2)</f>
        <v>0</v>
      </c>
      <c r="K168" s="154" t="s">
        <v>158</v>
      </c>
      <c r="L168" s="40"/>
      <c r="M168" s="159" t="s">
        <v>19</v>
      </c>
      <c r="N168" s="160" t="s">
        <v>44</v>
      </c>
      <c r="O168" s="65"/>
      <c r="P168" s="161">
        <f>O168*H168</f>
        <v>0</v>
      </c>
      <c r="Q168" s="161">
        <v>0</v>
      </c>
      <c r="R168" s="161">
        <f>Q168*H168</f>
        <v>0</v>
      </c>
      <c r="S168" s="161">
        <v>0</v>
      </c>
      <c r="T168" s="16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63" t="s">
        <v>159</v>
      </c>
      <c r="AT168" s="163" t="s">
        <v>154</v>
      </c>
      <c r="AU168" s="163" t="s">
        <v>80</v>
      </c>
      <c r="AY168" s="18" t="s">
        <v>160</v>
      </c>
      <c r="BE168" s="164">
        <f>IF(N168="základní",J168,0)</f>
        <v>0</v>
      </c>
      <c r="BF168" s="164">
        <f>IF(N168="snížená",J168,0)</f>
        <v>0</v>
      </c>
      <c r="BG168" s="164">
        <f>IF(N168="zákl. přenesená",J168,0)</f>
        <v>0</v>
      </c>
      <c r="BH168" s="164">
        <f>IF(N168="sníž. přenesená",J168,0)</f>
        <v>0</v>
      </c>
      <c r="BI168" s="164">
        <f>IF(N168="nulová",J168,0)</f>
        <v>0</v>
      </c>
      <c r="BJ168" s="18" t="s">
        <v>80</v>
      </c>
      <c r="BK168" s="164">
        <f>ROUND(I168*H168,2)</f>
        <v>0</v>
      </c>
      <c r="BL168" s="18" t="s">
        <v>159</v>
      </c>
      <c r="BM168" s="163" t="s">
        <v>702</v>
      </c>
    </row>
    <row r="169" spans="1:65" s="2" customFormat="1">
      <c r="A169" s="35"/>
      <c r="B169" s="36"/>
      <c r="C169" s="37"/>
      <c r="D169" s="165" t="s">
        <v>162</v>
      </c>
      <c r="E169" s="37"/>
      <c r="F169" s="166" t="s">
        <v>703</v>
      </c>
      <c r="G169" s="37"/>
      <c r="H169" s="37"/>
      <c r="I169" s="167"/>
      <c r="J169" s="37"/>
      <c r="K169" s="37"/>
      <c r="L169" s="40"/>
      <c r="M169" s="168"/>
      <c r="N169" s="169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162</v>
      </c>
      <c r="AU169" s="18" t="s">
        <v>80</v>
      </c>
    </row>
    <row r="170" spans="1:65" s="10" customFormat="1">
      <c r="B170" s="170"/>
      <c r="C170" s="171"/>
      <c r="D170" s="172" t="s">
        <v>164</v>
      </c>
      <c r="E170" s="173" t="s">
        <v>19</v>
      </c>
      <c r="F170" s="174" t="s">
        <v>593</v>
      </c>
      <c r="G170" s="171"/>
      <c r="H170" s="175">
        <v>75</v>
      </c>
      <c r="I170" s="176"/>
      <c r="J170" s="171"/>
      <c r="K170" s="171"/>
      <c r="L170" s="177"/>
      <c r="M170" s="178"/>
      <c r="N170" s="179"/>
      <c r="O170" s="179"/>
      <c r="P170" s="179"/>
      <c r="Q170" s="179"/>
      <c r="R170" s="179"/>
      <c r="S170" s="179"/>
      <c r="T170" s="180"/>
      <c r="AT170" s="181" t="s">
        <v>164</v>
      </c>
      <c r="AU170" s="181" t="s">
        <v>80</v>
      </c>
      <c r="AV170" s="10" t="s">
        <v>82</v>
      </c>
      <c r="AW170" s="10" t="s">
        <v>35</v>
      </c>
      <c r="AX170" s="10" t="s">
        <v>73</v>
      </c>
      <c r="AY170" s="181" t="s">
        <v>160</v>
      </c>
    </row>
    <row r="171" spans="1:65" s="10" customFormat="1">
      <c r="B171" s="170"/>
      <c r="C171" s="171"/>
      <c r="D171" s="172" t="s">
        <v>164</v>
      </c>
      <c r="E171" s="173" t="s">
        <v>19</v>
      </c>
      <c r="F171" s="174" t="s">
        <v>594</v>
      </c>
      <c r="G171" s="171"/>
      <c r="H171" s="175">
        <v>503</v>
      </c>
      <c r="I171" s="176"/>
      <c r="J171" s="171"/>
      <c r="K171" s="171"/>
      <c r="L171" s="177"/>
      <c r="M171" s="178"/>
      <c r="N171" s="179"/>
      <c r="O171" s="179"/>
      <c r="P171" s="179"/>
      <c r="Q171" s="179"/>
      <c r="R171" s="179"/>
      <c r="S171" s="179"/>
      <c r="T171" s="180"/>
      <c r="AT171" s="181" t="s">
        <v>164</v>
      </c>
      <c r="AU171" s="181" t="s">
        <v>80</v>
      </c>
      <c r="AV171" s="10" t="s">
        <v>82</v>
      </c>
      <c r="AW171" s="10" t="s">
        <v>35</v>
      </c>
      <c r="AX171" s="10" t="s">
        <v>73</v>
      </c>
      <c r="AY171" s="181" t="s">
        <v>160</v>
      </c>
    </row>
    <row r="172" spans="1:65" s="10" customFormat="1">
      <c r="B172" s="170"/>
      <c r="C172" s="171"/>
      <c r="D172" s="172" t="s">
        <v>164</v>
      </c>
      <c r="E172" s="173" t="s">
        <v>19</v>
      </c>
      <c r="F172" s="174" t="s">
        <v>595</v>
      </c>
      <c r="G172" s="171"/>
      <c r="H172" s="175">
        <v>299</v>
      </c>
      <c r="I172" s="176"/>
      <c r="J172" s="171"/>
      <c r="K172" s="171"/>
      <c r="L172" s="177"/>
      <c r="M172" s="178"/>
      <c r="N172" s="179"/>
      <c r="O172" s="179"/>
      <c r="P172" s="179"/>
      <c r="Q172" s="179"/>
      <c r="R172" s="179"/>
      <c r="S172" s="179"/>
      <c r="T172" s="180"/>
      <c r="AT172" s="181" t="s">
        <v>164</v>
      </c>
      <c r="AU172" s="181" t="s">
        <v>80</v>
      </c>
      <c r="AV172" s="10" t="s">
        <v>82</v>
      </c>
      <c r="AW172" s="10" t="s">
        <v>35</v>
      </c>
      <c r="AX172" s="10" t="s">
        <v>73</v>
      </c>
      <c r="AY172" s="181" t="s">
        <v>160</v>
      </c>
    </row>
    <row r="173" spans="1:65" s="10" customFormat="1">
      <c r="B173" s="170"/>
      <c r="C173" s="171"/>
      <c r="D173" s="172" t="s">
        <v>164</v>
      </c>
      <c r="E173" s="173" t="s">
        <v>19</v>
      </c>
      <c r="F173" s="174" t="s">
        <v>689</v>
      </c>
      <c r="G173" s="171"/>
      <c r="H173" s="175">
        <v>300</v>
      </c>
      <c r="I173" s="176"/>
      <c r="J173" s="171"/>
      <c r="K173" s="171"/>
      <c r="L173" s="177"/>
      <c r="M173" s="178"/>
      <c r="N173" s="179"/>
      <c r="O173" s="179"/>
      <c r="P173" s="179"/>
      <c r="Q173" s="179"/>
      <c r="R173" s="179"/>
      <c r="S173" s="179"/>
      <c r="T173" s="180"/>
      <c r="AT173" s="181" t="s">
        <v>164</v>
      </c>
      <c r="AU173" s="181" t="s">
        <v>80</v>
      </c>
      <c r="AV173" s="10" t="s">
        <v>82</v>
      </c>
      <c r="AW173" s="10" t="s">
        <v>35</v>
      </c>
      <c r="AX173" s="10" t="s">
        <v>73</v>
      </c>
      <c r="AY173" s="181" t="s">
        <v>160</v>
      </c>
    </row>
    <row r="174" spans="1:65" s="11" customFormat="1">
      <c r="B174" s="182"/>
      <c r="C174" s="183"/>
      <c r="D174" s="172" t="s">
        <v>164</v>
      </c>
      <c r="E174" s="184" t="s">
        <v>19</v>
      </c>
      <c r="F174" s="185" t="s">
        <v>178</v>
      </c>
      <c r="G174" s="183"/>
      <c r="H174" s="186">
        <v>1177</v>
      </c>
      <c r="I174" s="187"/>
      <c r="J174" s="183"/>
      <c r="K174" s="183"/>
      <c r="L174" s="188"/>
      <c r="M174" s="189"/>
      <c r="N174" s="190"/>
      <c r="O174" s="190"/>
      <c r="P174" s="190"/>
      <c r="Q174" s="190"/>
      <c r="R174" s="190"/>
      <c r="S174" s="190"/>
      <c r="T174" s="191"/>
      <c r="AT174" s="192" t="s">
        <v>164</v>
      </c>
      <c r="AU174" s="192" t="s">
        <v>80</v>
      </c>
      <c r="AV174" s="11" t="s">
        <v>159</v>
      </c>
      <c r="AW174" s="11" t="s">
        <v>35</v>
      </c>
      <c r="AX174" s="11" t="s">
        <v>80</v>
      </c>
      <c r="AY174" s="192" t="s">
        <v>160</v>
      </c>
    </row>
    <row r="175" spans="1:65" s="2" customFormat="1" ht="16.5" customHeight="1">
      <c r="A175" s="35"/>
      <c r="B175" s="36"/>
      <c r="C175" s="193" t="s">
        <v>7</v>
      </c>
      <c r="D175" s="193" t="s">
        <v>192</v>
      </c>
      <c r="E175" s="194" t="s">
        <v>494</v>
      </c>
      <c r="F175" s="195" t="s">
        <v>495</v>
      </c>
      <c r="G175" s="196" t="s">
        <v>195</v>
      </c>
      <c r="H175" s="197">
        <v>29.425000000000001</v>
      </c>
      <c r="I175" s="198"/>
      <c r="J175" s="199">
        <f>ROUND(I175*H175,2)</f>
        <v>0</v>
      </c>
      <c r="K175" s="195" t="s">
        <v>158</v>
      </c>
      <c r="L175" s="200"/>
      <c r="M175" s="201" t="s">
        <v>19</v>
      </c>
      <c r="N175" s="202" t="s">
        <v>44</v>
      </c>
      <c r="O175" s="65"/>
      <c r="P175" s="161">
        <f>O175*H175</f>
        <v>0</v>
      </c>
      <c r="Q175" s="161">
        <v>1E-3</v>
      </c>
      <c r="R175" s="161">
        <f>Q175*H175</f>
        <v>2.9425E-2</v>
      </c>
      <c r="S175" s="161">
        <v>0</v>
      </c>
      <c r="T175" s="162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163" t="s">
        <v>196</v>
      </c>
      <c r="AT175" s="163" t="s">
        <v>192</v>
      </c>
      <c r="AU175" s="163" t="s">
        <v>80</v>
      </c>
      <c r="AY175" s="18" t="s">
        <v>160</v>
      </c>
      <c r="BE175" s="164">
        <f>IF(N175="základní",J175,0)</f>
        <v>0</v>
      </c>
      <c r="BF175" s="164">
        <f>IF(N175="snížená",J175,0)</f>
        <v>0</v>
      </c>
      <c r="BG175" s="164">
        <f>IF(N175="zákl. přenesená",J175,0)</f>
        <v>0</v>
      </c>
      <c r="BH175" s="164">
        <f>IF(N175="sníž. přenesená",J175,0)</f>
        <v>0</v>
      </c>
      <c r="BI175" s="164">
        <f>IF(N175="nulová",J175,0)</f>
        <v>0</v>
      </c>
      <c r="BJ175" s="18" t="s">
        <v>80</v>
      </c>
      <c r="BK175" s="164">
        <f>ROUND(I175*H175,2)</f>
        <v>0</v>
      </c>
      <c r="BL175" s="18" t="s">
        <v>159</v>
      </c>
      <c r="BM175" s="163" t="s">
        <v>704</v>
      </c>
    </row>
    <row r="176" spans="1:65" s="10" customFormat="1">
      <c r="B176" s="170"/>
      <c r="C176" s="171"/>
      <c r="D176" s="172" t="s">
        <v>164</v>
      </c>
      <c r="E176" s="173" t="s">
        <v>19</v>
      </c>
      <c r="F176" s="174" t="s">
        <v>705</v>
      </c>
      <c r="G176" s="171"/>
      <c r="H176" s="175">
        <v>29.425000000000001</v>
      </c>
      <c r="I176" s="176"/>
      <c r="J176" s="171"/>
      <c r="K176" s="171"/>
      <c r="L176" s="177"/>
      <c r="M176" s="178"/>
      <c r="N176" s="179"/>
      <c r="O176" s="179"/>
      <c r="P176" s="179"/>
      <c r="Q176" s="179"/>
      <c r="R176" s="179"/>
      <c r="S176" s="179"/>
      <c r="T176" s="180"/>
      <c r="AT176" s="181" t="s">
        <v>164</v>
      </c>
      <c r="AU176" s="181" t="s">
        <v>80</v>
      </c>
      <c r="AV176" s="10" t="s">
        <v>82</v>
      </c>
      <c r="AW176" s="10" t="s">
        <v>35</v>
      </c>
      <c r="AX176" s="10" t="s">
        <v>80</v>
      </c>
      <c r="AY176" s="181" t="s">
        <v>160</v>
      </c>
    </row>
    <row r="177" spans="1:65" s="2" customFormat="1" ht="24.15" customHeight="1">
      <c r="A177" s="35"/>
      <c r="B177" s="36"/>
      <c r="C177" s="152" t="s">
        <v>281</v>
      </c>
      <c r="D177" s="152" t="s">
        <v>154</v>
      </c>
      <c r="E177" s="153" t="s">
        <v>706</v>
      </c>
      <c r="F177" s="154" t="s">
        <v>707</v>
      </c>
      <c r="G177" s="155" t="s">
        <v>181</v>
      </c>
      <c r="H177" s="156">
        <v>27</v>
      </c>
      <c r="I177" s="157"/>
      <c r="J177" s="158">
        <f>ROUND(I177*H177,2)</f>
        <v>0</v>
      </c>
      <c r="K177" s="154" t="s">
        <v>158</v>
      </c>
      <c r="L177" s="40"/>
      <c r="M177" s="159" t="s">
        <v>19</v>
      </c>
      <c r="N177" s="160" t="s">
        <v>44</v>
      </c>
      <c r="O177" s="65"/>
      <c r="P177" s="161">
        <f>O177*H177</f>
        <v>0</v>
      </c>
      <c r="Q177" s="161">
        <v>0</v>
      </c>
      <c r="R177" s="161">
        <f>Q177*H177</f>
        <v>0</v>
      </c>
      <c r="S177" s="161">
        <v>0</v>
      </c>
      <c r="T177" s="162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63" t="s">
        <v>159</v>
      </c>
      <c r="AT177" s="163" t="s">
        <v>154</v>
      </c>
      <c r="AU177" s="163" t="s">
        <v>80</v>
      </c>
      <c r="AY177" s="18" t="s">
        <v>160</v>
      </c>
      <c r="BE177" s="164">
        <f>IF(N177="základní",J177,0)</f>
        <v>0</v>
      </c>
      <c r="BF177" s="164">
        <f>IF(N177="snížená",J177,0)</f>
        <v>0</v>
      </c>
      <c r="BG177" s="164">
        <f>IF(N177="zákl. přenesená",J177,0)</f>
        <v>0</v>
      </c>
      <c r="BH177" s="164">
        <f>IF(N177="sníž. přenesená",J177,0)</f>
        <v>0</v>
      </c>
      <c r="BI177" s="164">
        <f>IF(N177="nulová",J177,0)</f>
        <v>0</v>
      </c>
      <c r="BJ177" s="18" t="s">
        <v>80</v>
      </c>
      <c r="BK177" s="164">
        <f>ROUND(I177*H177,2)</f>
        <v>0</v>
      </c>
      <c r="BL177" s="18" t="s">
        <v>159</v>
      </c>
      <c r="BM177" s="163" t="s">
        <v>708</v>
      </c>
    </row>
    <row r="178" spans="1:65" s="2" customFormat="1">
      <c r="A178" s="35"/>
      <c r="B178" s="36"/>
      <c r="C178" s="37"/>
      <c r="D178" s="165" t="s">
        <v>162</v>
      </c>
      <c r="E178" s="37"/>
      <c r="F178" s="166" t="s">
        <v>709</v>
      </c>
      <c r="G178" s="37"/>
      <c r="H178" s="37"/>
      <c r="I178" s="167"/>
      <c r="J178" s="37"/>
      <c r="K178" s="37"/>
      <c r="L178" s="40"/>
      <c r="M178" s="168"/>
      <c r="N178" s="169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162</v>
      </c>
      <c r="AU178" s="18" t="s">
        <v>80</v>
      </c>
    </row>
    <row r="179" spans="1:65" s="2" customFormat="1" ht="24.15" customHeight="1">
      <c r="A179" s="35"/>
      <c r="B179" s="36"/>
      <c r="C179" s="152" t="s">
        <v>286</v>
      </c>
      <c r="D179" s="152" t="s">
        <v>154</v>
      </c>
      <c r="E179" s="153" t="s">
        <v>710</v>
      </c>
      <c r="F179" s="154" t="s">
        <v>711</v>
      </c>
      <c r="G179" s="155" t="s">
        <v>181</v>
      </c>
      <c r="H179" s="156">
        <v>9</v>
      </c>
      <c r="I179" s="157"/>
      <c r="J179" s="158">
        <f>ROUND(I179*H179,2)</f>
        <v>0</v>
      </c>
      <c r="K179" s="154" t="s">
        <v>158</v>
      </c>
      <c r="L179" s="40"/>
      <c r="M179" s="159" t="s">
        <v>19</v>
      </c>
      <c r="N179" s="160" t="s">
        <v>44</v>
      </c>
      <c r="O179" s="65"/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163" t="s">
        <v>159</v>
      </c>
      <c r="AT179" s="163" t="s">
        <v>154</v>
      </c>
      <c r="AU179" s="163" t="s">
        <v>80</v>
      </c>
      <c r="AY179" s="18" t="s">
        <v>160</v>
      </c>
      <c r="BE179" s="164">
        <f>IF(N179="základní",J179,0)</f>
        <v>0</v>
      </c>
      <c r="BF179" s="164">
        <f>IF(N179="snížená",J179,0)</f>
        <v>0</v>
      </c>
      <c r="BG179" s="164">
        <f>IF(N179="zákl. přenesená",J179,0)</f>
        <v>0</v>
      </c>
      <c r="BH179" s="164">
        <f>IF(N179="sníž. přenesená",J179,0)</f>
        <v>0</v>
      </c>
      <c r="BI179" s="164">
        <f>IF(N179="nulová",J179,0)</f>
        <v>0</v>
      </c>
      <c r="BJ179" s="18" t="s">
        <v>80</v>
      </c>
      <c r="BK179" s="164">
        <f>ROUND(I179*H179,2)</f>
        <v>0</v>
      </c>
      <c r="BL179" s="18" t="s">
        <v>159</v>
      </c>
      <c r="BM179" s="163" t="s">
        <v>712</v>
      </c>
    </row>
    <row r="180" spans="1:65" s="2" customFormat="1">
      <c r="A180" s="35"/>
      <c r="B180" s="36"/>
      <c r="C180" s="37"/>
      <c r="D180" s="165" t="s">
        <v>162</v>
      </c>
      <c r="E180" s="37"/>
      <c r="F180" s="166" t="s">
        <v>713</v>
      </c>
      <c r="G180" s="37"/>
      <c r="H180" s="37"/>
      <c r="I180" s="167"/>
      <c r="J180" s="37"/>
      <c r="K180" s="37"/>
      <c r="L180" s="40"/>
      <c r="M180" s="168"/>
      <c r="N180" s="169"/>
      <c r="O180" s="65"/>
      <c r="P180" s="65"/>
      <c r="Q180" s="65"/>
      <c r="R180" s="65"/>
      <c r="S180" s="65"/>
      <c r="T180" s="66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162</v>
      </c>
      <c r="AU180" s="18" t="s">
        <v>80</v>
      </c>
    </row>
    <row r="181" spans="1:65" s="2" customFormat="1" ht="24.15" customHeight="1">
      <c r="A181" s="35"/>
      <c r="B181" s="36"/>
      <c r="C181" s="152" t="s">
        <v>292</v>
      </c>
      <c r="D181" s="152" t="s">
        <v>154</v>
      </c>
      <c r="E181" s="153" t="s">
        <v>714</v>
      </c>
      <c r="F181" s="154" t="s">
        <v>715</v>
      </c>
      <c r="G181" s="155" t="s">
        <v>181</v>
      </c>
      <c r="H181" s="156">
        <v>9</v>
      </c>
      <c r="I181" s="157"/>
      <c r="J181" s="158">
        <f>ROUND(I181*H181,2)</f>
        <v>0</v>
      </c>
      <c r="K181" s="154" t="s">
        <v>158</v>
      </c>
      <c r="L181" s="40"/>
      <c r="M181" s="159" t="s">
        <v>19</v>
      </c>
      <c r="N181" s="160" t="s">
        <v>44</v>
      </c>
      <c r="O181" s="65"/>
      <c r="P181" s="161">
        <f>O181*H181</f>
        <v>0</v>
      </c>
      <c r="Q181" s="161">
        <v>0</v>
      </c>
      <c r="R181" s="161">
        <f>Q181*H181</f>
        <v>0</v>
      </c>
      <c r="S181" s="161">
        <v>0</v>
      </c>
      <c r="T181" s="16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63" t="s">
        <v>159</v>
      </c>
      <c r="AT181" s="163" t="s">
        <v>154</v>
      </c>
      <c r="AU181" s="163" t="s">
        <v>80</v>
      </c>
      <c r="AY181" s="18" t="s">
        <v>160</v>
      </c>
      <c r="BE181" s="164">
        <f>IF(N181="základní",J181,0)</f>
        <v>0</v>
      </c>
      <c r="BF181" s="164">
        <f>IF(N181="snížená",J181,0)</f>
        <v>0</v>
      </c>
      <c r="BG181" s="164">
        <f>IF(N181="zákl. přenesená",J181,0)</f>
        <v>0</v>
      </c>
      <c r="BH181" s="164">
        <f>IF(N181="sníž. přenesená",J181,0)</f>
        <v>0</v>
      </c>
      <c r="BI181" s="164">
        <f>IF(N181="nulová",J181,0)</f>
        <v>0</v>
      </c>
      <c r="BJ181" s="18" t="s">
        <v>80</v>
      </c>
      <c r="BK181" s="164">
        <f>ROUND(I181*H181,2)</f>
        <v>0</v>
      </c>
      <c r="BL181" s="18" t="s">
        <v>159</v>
      </c>
      <c r="BM181" s="163" t="s">
        <v>716</v>
      </c>
    </row>
    <row r="182" spans="1:65" s="2" customFormat="1">
      <c r="A182" s="35"/>
      <c r="B182" s="36"/>
      <c r="C182" s="37"/>
      <c r="D182" s="165" t="s">
        <v>162</v>
      </c>
      <c r="E182" s="37"/>
      <c r="F182" s="166" t="s">
        <v>717</v>
      </c>
      <c r="G182" s="37"/>
      <c r="H182" s="37"/>
      <c r="I182" s="167"/>
      <c r="J182" s="37"/>
      <c r="K182" s="37"/>
      <c r="L182" s="40"/>
      <c r="M182" s="168"/>
      <c r="N182" s="169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162</v>
      </c>
      <c r="AU182" s="18" t="s">
        <v>80</v>
      </c>
    </row>
    <row r="183" spans="1:65" s="10" customFormat="1">
      <c r="B183" s="170"/>
      <c r="C183" s="171"/>
      <c r="D183" s="172" t="s">
        <v>164</v>
      </c>
      <c r="E183" s="173" t="s">
        <v>19</v>
      </c>
      <c r="F183" s="174" t="s">
        <v>718</v>
      </c>
      <c r="G183" s="171"/>
      <c r="H183" s="175">
        <v>9</v>
      </c>
      <c r="I183" s="176"/>
      <c r="J183" s="171"/>
      <c r="K183" s="171"/>
      <c r="L183" s="177"/>
      <c r="M183" s="178"/>
      <c r="N183" s="179"/>
      <c r="O183" s="179"/>
      <c r="P183" s="179"/>
      <c r="Q183" s="179"/>
      <c r="R183" s="179"/>
      <c r="S183" s="179"/>
      <c r="T183" s="180"/>
      <c r="AT183" s="181" t="s">
        <v>164</v>
      </c>
      <c r="AU183" s="181" t="s">
        <v>80</v>
      </c>
      <c r="AV183" s="10" t="s">
        <v>82</v>
      </c>
      <c r="AW183" s="10" t="s">
        <v>35</v>
      </c>
      <c r="AX183" s="10" t="s">
        <v>80</v>
      </c>
      <c r="AY183" s="181" t="s">
        <v>160</v>
      </c>
    </row>
    <row r="184" spans="1:65" s="2" customFormat="1" ht="16.5" customHeight="1">
      <c r="A184" s="35"/>
      <c r="B184" s="36"/>
      <c r="C184" s="193" t="s">
        <v>412</v>
      </c>
      <c r="D184" s="193" t="s">
        <v>192</v>
      </c>
      <c r="E184" s="194" t="s">
        <v>719</v>
      </c>
      <c r="F184" s="195" t="s">
        <v>720</v>
      </c>
      <c r="G184" s="196" t="s">
        <v>181</v>
      </c>
      <c r="H184" s="197">
        <v>3</v>
      </c>
      <c r="I184" s="198"/>
      <c r="J184" s="199">
        <f>ROUND(I184*H184,2)</f>
        <v>0</v>
      </c>
      <c r="K184" s="195" t="s">
        <v>19</v>
      </c>
      <c r="L184" s="200"/>
      <c r="M184" s="201" t="s">
        <v>19</v>
      </c>
      <c r="N184" s="202" t="s">
        <v>44</v>
      </c>
      <c r="O184" s="65"/>
      <c r="P184" s="161">
        <f>O184*H184</f>
        <v>0</v>
      </c>
      <c r="Q184" s="161">
        <v>1.5E-3</v>
      </c>
      <c r="R184" s="161">
        <f>Q184*H184</f>
        <v>4.5000000000000005E-3</v>
      </c>
      <c r="S184" s="161">
        <v>0</v>
      </c>
      <c r="T184" s="16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63" t="s">
        <v>196</v>
      </c>
      <c r="AT184" s="163" t="s">
        <v>192</v>
      </c>
      <c r="AU184" s="163" t="s">
        <v>80</v>
      </c>
      <c r="AY184" s="18" t="s">
        <v>160</v>
      </c>
      <c r="BE184" s="164">
        <f>IF(N184="základní",J184,0)</f>
        <v>0</v>
      </c>
      <c r="BF184" s="164">
        <f>IF(N184="snížená",J184,0)</f>
        <v>0</v>
      </c>
      <c r="BG184" s="164">
        <f>IF(N184="zákl. přenesená",J184,0)</f>
        <v>0</v>
      </c>
      <c r="BH184" s="164">
        <f>IF(N184="sníž. přenesená",J184,0)</f>
        <v>0</v>
      </c>
      <c r="BI184" s="164">
        <f>IF(N184="nulová",J184,0)</f>
        <v>0</v>
      </c>
      <c r="BJ184" s="18" t="s">
        <v>80</v>
      </c>
      <c r="BK184" s="164">
        <f>ROUND(I184*H184,2)</f>
        <v>0</v>
      </c>
      <c r="BL184" s="18" t="s">
        <v>159</v>
      </c>
      <c r="BM184" s="163" t="s">
        <v>721</v>
      </c>
    </row>
    <row r="185" spans="1:65" s="2" customFormat="1" ht="16.5" customHeight="1">
      <c r="A185" s="35"/>
      <c r="B185" s="36"/>
      <c r="C185" s="193" t="s">
        <v>538</v>
      </c>
      <c r="D185" s="193" t="s">
        <v>192</v>
      </c>
      <c r="E185" s="194" t="s">
        <v>722</v>
      </c>
      <c r="F185" s="195" t="s">
        <v>723</v>
      </c>
      <c r="G185" s="196" t="s">
        <v>181</v>
      </c>
      <c r="H185" s="197">
        <v>3</v>
      </c>
      <c r="I185" s="198"/>
      <c r="J185" s="199">
        <f>ROUND(I185*H185,2)</f>
        <v>0</v>
      </c>
      <c r="K185" s="195" t="s">
        <v>19</v>
      </c>
      <c r="L185" s="200"/>
      <c r="M185" s="201" t="s">
        <v>19</v>
      </c>
      <c r="N185" s="202" t="s">
        <v>44</v>
      </c>
      <c r="O185" s="65"/>
      <c r="P185" s="161">
        <f>O185*H185</f>
        <v>0</v>
      </c>
      <c r="Q185" s="161">
        <v>1.5E-3</v>
      </c>
      <c r="R185" s="161">
        <f>Q185*H185</f>
        <v>4.5000000000000005E-3</v>
      </c>
      <c r="S185" s="161">
        <v>0</v>
      </c>
      <c r="T185" s="162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63" t="s">
        <v>196</v>
      </c>
      <c r="AT185" s="163" t="s">
        <v>192</v>
      </c>
      <c r="AU185" s="163" t="s">
        <v>80</v>
      </c>
      <c r="AY185" s="18" t="s">
        <v>160</v>
      </c>
      <c r="BE185" s="164">
        <f>IF(N185="základní",J185,0)</f>
        <v>0</v>
      </c>
      <c r="BF185" s="164">
        <f>IF(N185="snížená",J185,0)</f>
        <v>0</v>
      </c>
      <c r="BG185" s="164">
        <f>IF(N185="zákl. přenesená",J185,0)</f>
        <v>0</v>
      </c>
      <c r="BH185" s="164">
        <f>IF(N185="sníž. přenesená",J185,0)</f>
        <v>0</v>
      </c>
      <c r="BI185" s="164">
        <f>IF(N185="nulová",J185,0)</f>
        <v>0</v>
      </c>
      <c r="BJ185" s="18" t="s">
        <v>80</v>
      </c>
      <c r="BK185" s="164">
        <f>ROUND(I185*H185,2)</f>
        <v>0</v>
      </c>
      <c r="BL185" s="18" t="s">
        <v>159</v>
      </c>
      <c r="BM185" s="163" t="s">
        <v>724</v>
      </c>
    </row>
    <row r="186" spans="1:65" s="2" customFormat="1" ht="16.5" customHeight="1">
      <c r="A186" s="35"/>
      <c r="B186" s="36"/>
      <c r="C186" s="193" t="s">
        <v>540</v>
      </c>
      <c r="D186" s="193" t="s">
        <v>192</v>
      </c>
      <c r="E186" s="194" t="s">
        <v>725</v>
      </c>
      <c r="F186" s="195" t="s">
        <v>726</v>
      </c>
      <c r="G186" s="196" t="s">
        <v>181</v>
      </c>
      <c r="H186" s="197">
        <v>3</v>
      </c>
      <c r="I186" s="198"/>
      <c r="J186" s="199">
        <f>ROUND(I186*H186,2)</f>
        <v>0</v>
      </c>
      <c r="K186" s="195" t="s">
        <v>19</v>
      </c>
      <c r="L186" s="200"/>
      <c r="M186" s="201" t="s">
        <v>19</v>
      </c>
      <c r="N186" s="202" t="s">
        <v>44</v>
      </c>
      <c r="O186" s="65"/>
      <c r="P186" s="161">
        <f>O186*H186</f>
        <v>0</v>
      </c>
      <c r="Q186" s="161">
        <v>1.5E-3</v>
      </c>
      <c r="R186" s="161">
        <f>Q186*H186</f>
        <v>4.5000000000000005E-3</v>
      </c>
      <c r="S186" s="161">
        <v>0</v>
      </c>
      <c r="T186" s="16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63" t="s">
        <v>196</v>
      </c>
      <c r="AT186" s="163" t="s">
        <v>192</v>
      </c>
      <c r="AU186" s="163" t="s">
        <v>80</v>
      </c>
      <c r="AY186" s="18" t="s">
        <v>160</v>
      </c>
      <c r="BE186" s="164">
        <f>IF(N186="základní",J186,0)</f>
        <v>0</v>
      </c>
      <c r="BF186" s="164">
        <f>IF(N186="snížená",J186,0)</f>
        <v>0</v>
      </c>
      <c r="BG186" s="164">
        <f>IF(N186="zákl. přenesená",J186,0)</f>
        <v>0</v>
      </c>
      <c r="BH186" s="164">
        <f>IF(N186="sníž. přenesená",J186,0)</f>
        <v>0</v>
      </c>
      <c r="BI186" s="164">
        <f>IF(N186="nulová",J186,0)</f>
        <v>0</v>
      </c>
      <c r="BJ186" s="18" t="s">
        <v>80</v>
      </c>
      <c r="BK186" s="164">
        <f>ROUND(I186*H186,2)</f>
        <v>0</v>
      </c>
      <c r="BL186" s="18" t="s">
        <v>159</v>
      </c>
      <c r="BM186" s="163" t="s">
        <v>727</v>
      </c>
    </row>
    <row r="187" spans="1:65" s="2" customFormat="1" ht="24.15" customHeight="1">
      <c r="A187" s="35"/>
      <c r="B187" s="36"/>
      <c r="C187" s="152" t="s">
        <v>269</v>
      </c>
      <c r="D187" s="152" t="s">
        <v>154</v>
      </c>
      <c r="E187" s="153" t="s">
        <v>728</v>
      </c>
      <c r="F187" s="154" t="s">
        <v>729</v>
      </c>
      <c r="G187" s="155" t="s">
        <v>181</v>
      </c>
      <c r="H187" s="156">
        <v>9</v>
      </c>
      <c r="I187" s="157"/>
      <c r="J187" s="158">
        <f>ROUND(I187*H187,2)</f>
        <v>0</v>
      </c>
      <c r="K187" s="154" t="s">
        <v>19</v>
      </c>
      <c r="L187" s="40"/>
      <c r="M187" s="159" t="s">
        <v>19</v>
      </c>
      <c r="N187" s="160" t="s">
        <v>44</v>
      </c>
      <c r="O187" s="65"/>
      <c r="P187" s="161">
        <f>O187*H187</f>
        <v>0</v>
      </c>
      <c r="Q187" s="161">
        <v>2.5999999999999999E-3</v>
      </c>
      <c r="R187" s="161">
        <f>Q187*H187</f>
        <v>2.3399999999999997E-2</v>
      </c>
      <c r="S187" s="161">
        <v>0</v>
      </c>
      <c r="T187" s="162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63" t="s">
        <v>159</v>
      </c>
      <c r="AT187" s="163" t="s">
        <v>154</v>
      </c>
      <c r="AU187" s="163" t="s">
        <v>80</v>
      </c>
      <c r="AY187" s="18" t="s">
        <v>160</v>
      </c>
      <c r="BE187" s="164">
        <f>IF(N187="základní",J187,0)</f>
        <v>0</v>
      </c>
      <c r="BF187" s="164">
        <f>IF(N187="snížená",J187,0)</f>
        <v>0</v>
      </c>
      <c r="BG187" s="164">
        <f>IF(N187="zákl. přenesená",J187,0)</f>
        <v>0</v>
      </c>
      <c r="BH187" s="164">
        <f>IF(N187="sníž. přenesená",J187,0)</f>
        <v>0</v>
      </c>
      <c r="BI187" s="164">
        <f>IF(N187="nulová",J187,0)</f>
        <v>0</v>
      </c>
      <c r="BJ187" s="18" t="s">
        <v>80</v>
      </c>
      <c r="BK187" s="164">
        <f>ROUND(I187*H187,2)</f>
        <v>0</v>
      </c>
      <c r="BL187" s="18" t="s">
        <v>159</v>
      </c>
      <c r="BM187" s="163" t="s">
        <v>730</v>
      </c>
    </row>
    <row r="188" spans="1:65" s="10" customFormat="1">
      <c r="B188" s="170"/>
      <c r="C188" s="171"/>
      <c r="D188" s="172" t="s">
        <v>164</v>
      </c>
      <c r="E188" s="173" t="s">
        <v>19</v>
      </c>
      <c r="F188" s="174" t="s">
        <v>731</v>
      </c>
      <c r="G188" s="171"/>
      <c r="H188" s="175">
        <v>9</v>
      </c>
      <c r="I188" s="176"/>
      <c r="J188" s="171"/>
      <c r="K188" s="171"/>
      <c r="L188" s="177"/>
      <c r="M188" s="178"/>
      <c r="N188" s="179"/>
      <c r="O188" s="179"/>
      <c r="P188" s="179"/>
      <c r="Q188" s="179"/>
      <c r="R188" s="179"/>
      <c r="S188" s="179"/>
      <c r="T188" s="180"/>
      <c r="AT188" s="181" t="s">
        <v>164</v>
      </c>
      <c r="AU188" s="181" t="s">
        <v>80</v>
      </c>
      <c r="AV188" s="10" t="s">
        <v>82</v>
      </c>
      <c r="AW188" s="10" t="s">
        <v>35</v>
      </c>
      <c r="AX188" s="10" t="s">
        <v>80</v>
      </c>
      <c r="AY188" s="181" t="s">
        <v>160</v>
      </c>
    </row>
    <row r="189" spans="1:65" s="2" customFormat="1" ht="24.15" customHeight="1">
      <c r="A189" s="35"/>
      <c r="B189" s="36"/>
      <c r="C189" s="152" t="s">
        <v>732</v>
      </c>
      <c r="D189" s="152" t="s">
        <v>154</v>
      </c>
      <c r="E189" s="153" t="s">
        <v>733</v>
      </c>
      <c r="F189" s="154" t="s">
        <v>734</v>
      </c>
      <c r="G189" s="155" t="s">
        <v>735</v>
      </c>
      <c r="H189" s="156">
        <v>0.09</v>
      </c>
      <c r="I189" s="157"/>
      <c r="J189" s="158">
        <f>ROUND(I189*H189,2)</f>
        <v>0</v>
      </c>
      <c r="K189" s="154" t="s">
        <v>158</v>
      </c>
      <c r="L189" s="40"/>
      <c r="M189" s="159" t="s">
        <v>19</v>
      </c>
      <c r="N189" s="160" t="s">
        <v>44</v>
      </c>
      <c r="O189" s="65"/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63" t="s">
        <v>159</v>
      </c>
      <c r="AT189" s="163" t="s">
        <v>154</v>
      </c>
      <c r="AU189" s="163" t="s">
        <v>80</v>
      </c>
      <c r="AY189" s="18" t="s">
        <v>160</v>
      </c>
      <c r="BE189" s="164">
        <f>IF(N189="základní",J189,0)</f>
        <v>0</v>
      </c>
      <c r="BF189" s="164">
        <f>IF(N189="snížená",J189,0)</f>
        <v>0</v>
      </c>
      <c r="BG189" s="164">
        <f>IF(N189="zákl. přenesená",J189,0)</f>
        <v>0</v>
      </c>
      <c r="BH189" s="164">
        <f>IF(N189="sníž. přenesená",J189,0)</f>
        <v>0</v>
      </c>
      <c r="BI189" s="164">
        <f>IF(N189="nulová",J189,0)</f>
        <v>0</v>
      </c>
      <c r="BJ189" s="18" t="s">
        <v>80</v>
      </c>
      <c r="BK189" s="164">
        <f>ROUND(I189*H189,2)</f>
        <v>0</v>
      </c>
      <c r="BL189" s="18" t="s">
        <v>159</v>
      </c>
      <c r="BM189" s="163" t="s">
        <v>736</v>
      </c>
    </row>
    <row r="190" spans="1:65" s="2" customFormat="1">
      <c r="A190" s="35"/>
      <c r="B190" s="36"/>
      <c r="C190" s="37"/>
      <c r="D190" s="165" t="s">
        <v>162</v>
      </c>
      <c r="E190" s="37"/>
      <c r="F190" s="166" t="s">
        <v>737</v>
      </c>
      <c r="G190" s="37"/>
      <c r="H190" s="37"/>
      <c r="I190" s="167"/>
      <c r="J190" s="37"/>
      <c r="K190" s="37"/>
      <c r="L190" s="40"/>
      <c r="M190" s="168"/>
      <c r="N190" s="169"/>
      <c r="O190" s="65"/>
      <c r="P190" s="65"/>
      <c r="Q190" s="65"/>
      <c r="R190" s="65"/>
      <c r="S190" s="65"/>
      <c r="T190" s="66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162</v>
      </c>
      <c r="AU190" s="18" t="s">
        <v>80</v>
      </c>
    </row>
    <row r="191" spans="1:65" s="10" customFormat="1">
      <c r="B191" s="170"/>
      <c r="C191" s="171"/>
      <c r="D191" s="172" t="s">
        <v>164</v>
      </c>
      <c r="E191" s="173" t="s">
        <v>19</v>
      </c>
      <c r="F191" s="174" t="s">
        <v>738</v>
      </c>
      <c r="G191" s="171"/>
      <c r="H191" s="175">
        <v>0.09</v>
      </c>
      <c r="I191" s="176"/>
      <c r="J191" s="171"/>
      <c r="K191" s="171"/>
      <c r="L191" s="177"/>
      <c r="M191" s="178"/>
      <c r="N191" s="179"/>
      <c r="O191" s="179"/>
      <c r="P191" s="179"/>
      <c r="Q191" s="179"/>
      <c r="R191" s="179"/>
      <c r="S191" s="179"/>
      <c r="T191" s="180"/>
      <c r="AT191" s="181" t="s">
        <v>164</v>
      </c>
      <c r="AU191" s="181" t="s">
        <v>80</v>
      </c>
      <c r="AV191" s="10" t="s">
        <v>82</v>
      </c>
      <c r="AW191" s="10" t="s">
        <v>35</v>
      </c>
      <c r="AX191" s="10" t="s">
        <v>80</v>
      </c>
      <c r="AY191" s="181" t="s">
        <v>160</v>
      </c>
    </row>
    <row r="192" spans="1:65" s="2" customFormat="1" ht="24.15" customHeight="1">
      <c r="A192" s="35"/>
      <c r="B192" s="36"/>
      <c r="C192" s="152" t="s">
        <v>739</v>
      </c>
      <c r="D192" s="152" t="s">
        <v>154</v>
      </c>
      <c r="E192" s="153" t="s">
        <v>740</v>
      </c>
      <c r="F192" s="154" t="s">
        <v>741</v>
      </c>
      <c r="G192" s="155" t="s">
        <v>181</v>
      </c>
      <c r="H192" s="156">
        <v>27</v>
      </c>
      <c r="I192" s="157"/>
      <c r="J192" s="158">
        <f>ROUND(I192*H192,2)</f>
        <v>0</v>
      </c>
      <c r="K192" s="154" t="s">
        <v>158</v>
      </c>
      <c r="L192" s="40"/>
      <c r="M192" s="159" t="s">
        <v>19</v>
      </c>
      <c r="N192" s="160" t="s">
        <v>44</v>
      </c>
      <c r="O192" s="65"/>
      <c r="P192" s="161">
        <f>O192*H192</f>
        <v>0</v>
      </c>
      <c r="Q192" s="161">
        <v>0</v>
      </c>
      <c r="R192" s="161">
        <f>Q192*H192</f>
        <v>0</v>
      </c>
      <c r="S192" s="161">
        <v>0</v>
      </c>
      <c r="T192" s="16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63" t="s">
        <v>159</v>
      </c>
      <c r="AT192" s="163" t="s">
        <v>154</v>
      </c>
      <c r="AU192" s="163" t="s">
        <v>80</v>
      </c>
      <c r="AY192" s="18" t="s">
        <v>160</v>
      </c>
      <c r="BE192" s="164">
        <f>IF(N192="základní",J192,0)</f>
        <v>0</v>
      </c>
      <c r="BF192" s="164">
        <f>IF(N192="snížená",J192,0)</f>
        <v>0</v>
      </c>
      <c r="BG192" s="164">
        <f>IF(N192="zákl. přenesená",J192,0)</f>
        <v>0</v>
      </c>
      <c r="BH192" s="164">
        <f>IF(N192="sníž. přenesená",J192,0)</f>
        <v>0</v>
      </c>
      <c r="BI192" s="164">
        <f>IF(N192="nulová",J192,0)</f>
        <v>0</v>
      </c>
      <c r="BJ192" s="18" t="s">
        <v>80</v>
      </c>
      <c r="BK192" s="164">
        <f>ROUND(I192*H192,2)</f>
        <v>0</v>
      </c>
      <c r="BL192" s="18" t="s">
        <v>159</v>
      </c>
      <c r="BM192" s="163" t="s">
        <v>742</v>
      </c>
    </row>
    <row r="193" spans="1:65" s="2" customFormat="1">
      <c r="A193" s="35"/>
      <c r="B193" s="36"/>
      <c r="C193" s="37"/>
      <c r="D193" s="165" t="s">
        <v>162</v>
      </c>
      <c r="E193" s="37"/>
      <c r="F193" s="166" t="s">
        <v>743</v>
      </c>
      <c r="G193" s="37"/>
      <c r="H193" s="37"/>
      <c r="I193" s="167"/>
      <c r="J193" s="37"/>
      <c r="K193" s="37"/>
      <c r="L193" s="40"/>
      <c r="M193" s="168"/>
      <c r="N193" s="169"/>
      <c r="O193" s="65"/>
      <c r="P193" s="65"/>
      <c r="Q193" s="65"/>
      <c r="R193" s="65"/>
      <c r="S193" s="65"/>
      <c r="T193" s="66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162</v>
      </c>
      <c r="AU193" s="18" t="s">
        <v>80</v>
      </c>
    </row>
    <row r="194" spans="1:65" s="10" customFormat="1">
      <c r="B194" s="170"/>
      <c r="C194" s="171"/>
      <c r="D194" s="172" t="s">
        <v>164</v>
      </c>
      <c r="E194" s="173" t="s">
        <v>19</v>
      </c>
      <c r="F194" s="174" t="s">
        <v>744</v>
      </c>
      <c r="G194" s="171"/>
      <c r="H194" s="175">
        <v>27</v>
      </c>
      <c r="I194" s="176"/>
      <c r="J194" s="171"/>
      <c r="K194" s="171"/>
      <c r="L194" s="177"/>
      <c r="M194" s="178"/>
      <c r="N194" s="179"/>
      <c r="O194" s="179"/>
      <c r="P194" s="179"/>
      <c r="Q194" s="179"/>
      <c r="R194" s="179"/>
      <c r="S194" s="179"/>
      <c r="T194" s="180"/>
      <c r="AT194" s="181" t="s">
        <v>164</v>
      </c>
      <c r="AU194" s="181" t="s">
        <v>80</v>
      </c>
      <c r="AV194" s="10" t="s">
        <v>82</v>
      </c>
      <c r="AW194" s="10" t="s">
        <v>35</v>
      </c>
      <c r="AX194" s="10" t="s">
        <v>80</v>
      </c>
      <c r="AY194" s="181" t="s">
        <v>160</v>
      </c>
    </row>
    <row r="195" spans="1:65" s="2" customFormat="1" ht="16.5" customHeight="1">
      <c r="A195" s="35"/>
      <c r="B195" s="36"/>
      <c r="C195" s="193" t="s">
        <v>745</v>
      </c>
      <c r="D195" s="193" t="s">
        <v>192</v>
      </c>
      <c r="E195" s="194" t="s">
        <v>746</v>
      </c>
      <c r="F195" s="195" t="s">
        <v>747</v>
      </c>
      <c r="G195" s="196" t="s">
        <v>181</v>
      </c>
      <c r="H195" s="197">
        <v>3</v>
      </c>
      <c r="I195" s="198"/>
      <c r="J195" s="199">
        <f t="shared" ref="J195:J201" si="0">ROUND(I195*H195,2)</f>
        <v>0</v>
      </c>
      <c r="K195" s="195" t="s">
        <v>19</v>
      </c>
      <c r="L195" s="200"/>
      <c r="M195" s="201" t="s">
        <v>19</v>
      </c>
      <c r="N195" s="202" t="s">
        <v>44</v>
      </c>
      <c r="O195" s="65"/>
      <c r="P195" s="161">
        <f t="shared" ref="P195:P201" si="1">O195*H195</f>
        <v>0</v>
      </c>
      <c r="Q195" s="161">
        <v>0.04</v>
      </c>
      <c r="R195" s="161">
        <f t="shared" ref="R195:R201" si="2">Q195*H195</f>
        <v>0.12</v>
      </c>
      <c r="S195" s="161">
        <v>0</v>
      </c>
      <c r="T195" s="162">
        <f t="shared" ref="T195:T201" si="3"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63" t="s">
        <v>196</v>
      </c>
      <c r="AT195" s="163" t="s">
        <v>192</v>
      </c>
      <c r="AU195" s="163" t="s">
        <v>80</v>
      </c>
      <c r="AY195" s="18" t="s">
        <v>160</v>
      </c>
      <c r="BE195" s="164">
        <f t="shared" ref="BE195:BE201" si="4">IF(N195="základní",J195,0)</f>
        <v>0</v>
      </c>
      <c r="BF195" s="164">
        <f t="shared" ref="BF195:BF201" si="5">IF(N195="snížená",J195,0)</f>
        <v>0</v>
      </c>
      <c r="BG195" s="164">
        <f t="shared" ref="BG195:BG201" si="6">IF(N195="zákl. přenesená",J195,0)</f>
        <v>0</v>
      </c>
      <c r="BH195" s="164">
        <f t="shared" ref="BH195:BH201" si="7">IF(N195="sníž. přenesená",J195,0)</f>
        <v>0</v>
      </c>
      <c r="BI195" s="164">
        <f t="shared" ref="BI195:BI201" si="8">IF(N195="nulová",J195,0)</f>
        <v>0</v>
      </c>
      <c r="BJ195" s="18" t="s">
        <v>80</v>
      </c>
      <c r="BK195" s="164">
        <f t="shared" ref="BK195:BK201" si="9">ROUND(I195*H195,2)</f>
        <v>0</v>
      </c>
      <c r="BL195" s="18" t="s">
        <v>159</v>
      </c>
      <c r="BM195" s="163" t="s">
        <v>748</v>
      </c>
    </row>
    <row r="196" spans="1:65" s="2" customFormat="1" ht="16.5" customHeight="1">
      <c r="A196" s="35"/>
      <c r="B196" s="36"/>
      <c r="C196" s="193" t="s">
        <v>749</v>
      </c>
      <c r="D196" s="193" t="s">
        <v>192</v>
      </c>
      <c r="E196" s="194" t="s">
        <v>413</v>
      </c>
      <c r="F196" s="195" t="s">
        <v>414</v>
      </c>
      <c r="G196" s="196" t="s">
        <v>181</v>
      </c>
      <c r="H196" s="197">
        <v>3</v>
      </c>
      <c r="I196" s="198"/>
      <c r="J196" s="199">
        <f t="shared" si="0"/>
        <v>0</v>
      </c>
      <c r="K196" s="195" t="s">
        <v>19</v>
      </c>
      <c r="L196" s="200"/>
      <c r="M196" s="201" t="s">
        <v>19</v>
      </c>
      <c r="N196" s="202" t="s">
        <v>44</v>
      </c>
      <c r="O196" s="65"/>
      <c r="P196" s="161">
        <f t="shared" si="1"/>
        <v>0</v>
      </c>
      <c r="Q196" s="161">
        <v>0.04</v>
      </c>
      <c r="R196" s="161">
        <f t="shared" si="2"/>
        <v>0.12</v>
      </c>
      <c r="S196" s="161">
        <v>0</v>
      </c>
      <c r="T196" s="162">
        <f t="shared" si="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63" t="s">
        <v>196</v>
      </c>
      <c r="AT196" s="163" t="s">
        <v>192</v>
      </c>
      <c r="AU196" s="163" t="s">
        <v>80</v>
      </c>
      <c r="AY196" s="18" t="s">
        <v>160</v>
      </c>
      <c r="BE196" s="164">
        <f t="shared" si="4"/>
        <v>0</v>
      </c>
      <c r="BF196" s="164">
        <f t="shared" si="5"/>
        <v>0</v>
      </c>
      <c r="BG196" s="164">
        <f t="shared" si="6"/>
        <v>0</v>
      </c>
      <c r="BH196" s="164">
        <f t="shared" si="7"/>
        <v>0</v>
      </c>
      <c r="BI196" s="164">
        <f t="shared" si="8"/>
        <v>0</v>
      </c>
      <c r="BJ196" s="18" t="s">
        <v>80</v>
      </c>
      <c r="BK196" s="164">
        <f t="shared" si="9"/>
        <v>0</v>
      </c>
      <c r="BL196" s="18" t="s">
        <v>159</v>
      </c>
      <c r="BM196" s="163" t="s">
        <v>750</v>
      </c>
    </row>
    <row r="197" spans="1:65" s="2" customFormat="1" ht="16.5" customHeight="1">
      <c r="A197" s="35"/>
      <c r="B197" s="36"/>
      <c r="C197" s="193" t="s">
        <v>751</v>
      </c>
      <c r="D197" s="193" t="s">
        <v>192</v>
      </c>
      <c r="E197" s="194" t="s">
        <v>752</v>
      </c>
      <c r="F197" s="195" t="s">
        <v>753</v>
      </c>
      <c r="G197" s="196" t="s">
        <v>181</v>
      </c>
      <c r="H197" s="197">
        <v>9</v>
      </c>
      <c r="I197" s="198"/>
      <c r="J197" s="199">
        <f t="shared" si="0"/>
        <v>0</v>
      </c>
      <c r="K197" s="195" t="s">
        <v>19</v>
      </c>
      <c r="L197" s="200"/>
      <c r="M197" s="201" t="s">
        <v>19</v>
      </c>
      <c r="N197" s="202" t="s">
        <v>44</v>
      </c>
      <c r="O197" s="65"/>
      <c r="P197" s="161">
        <f t="shared" si="1"/>
        <v>0</v>
      </c>
      <c r="Q197" s="161">
        <v>0.04</v>
      </c>
      <c r="R197" s="161">
        <f t="shared" si="2"/>
        <v>0.36</v>
      </c>
      <c r="S197" s="161">
        <v>0</v>
      </c>
      <c r="T197" s="162">
        <f t="shared" si="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163" t="s">
        <v>196</v>
      </c>
      <c r="AT197" s="163" t="s">
        <v>192</v>
      </c>
      <c r="AU197" s="163" t="s">
        <v>80</v>
      </c>
      <c r="AY197" s="18" t="s">
        <v>160</v>
      </c>
      <c r="BE197" s="164">
        <f t="shared" si="4"/>
        <v>0</v>
      </c>
      <c r="BF197" s="164">
        <f t="shared" si="5"/>
        <v>0</v>
      </c>
      <c r="BG197" s="164">
        <f t="shared" si="6"/>
        <v>0</v>
      </c>
      <c r="BH197" s="164">
        <f t="shared" si="7"/>
        <v>0</v>
      </c>
      <c r="BI197" s="164">
        <f t="shared" si="8"/>
        <v>0</v>
      </c>
      <c r="BJ197" s="18" t="s">
        <v>80</v>
      </c>
      <c r="BK197" s="164">
        <f t="shared" si="9"/>
        <v>0</v>
      </c>
      <c r="BL197" s="18" t="s">
        <v>159</v>
      </c>
      <c r="BM197" s="163" t="s">
        <v>754</v>
      </c>
    </row>
    <row r="198" spans="1:65" s="2" customFormat="1" ht="16.5" customHeight="1">
      <c r="A198" s="35"/>
      <c r="B198" s="36"/>
      <c r="C198" s="193" t="s">
        <v>426</v>
      </c>
      <c r="D198" s="193" t="s">
        <v>192</v>
      </c>
      <c r="E198" s="194" t="s">
        <v>755</v>
      </c>
      <c r="F198" s="195" t="s">
        <v>756</v>
      </c>
      <c r="G198" s="196" t="s">
        <v>181</v>
      </c>
      <c r="H198" s="197">
        <v>6</v>
      </c>
      <c r="I198" s="198"/>
      <c r="J198" s="199">
        <f t="shared" si="0"/>
        <v>0</v>
      </c>
      <c r="K198" s="195" t="s">
        <v>19</v>
      </c>
      <c r="L198" s="200"/>
      <c r="M198" s="201" t="s">
        <v>19</v>
      </c>
      <c r="N198" s="202" t="s">
        <v>44</v>
      </c>
      <c r="O198" s="65"/>
      <c r="P198" s="161">
        <f t="shared" si="1"/>
        <v>0</v>
      </c>
      <c r="Q198" s="161">
        <v>0.04</v>
      </c>
      <c r="R198" s="161">
        <f t="shared" si="2"/>
        <v>0.24</v>
      </c>
      <c r="S198" s="161">
        <v>0</v>
      </c>
      <c r="T198" s="162">
        <f t="shared" si="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63" t="s">
        <v>196</v>
      </c>
      <c r="AT198" s="163" t="s">
        <v>192</v>
      </c>
      <c r="AU198" s="163" t="s">
        <v>80</v>
      </c>
      <c r="AY198" s="18" t="s">
        <v>160</v>
      </c>
      <c r="BE198" s="164">
        <f t="shared" si="4"/>
        <v>0</v>
      </c>
      <c r="BF198" s="164">
        <f t="shared" si="5"/>
        <v>0</v>
      </c>
      <c r="BG198" s="164">
        <f t="shared" si="6"/>
        <v>0</v>
      </c>
      <c r="BH198" s="164">
        <f t="shared" si="7"/>
        <v>0</v>
      </c>
      <c r="BI198" s="164">
        <f t="shared" si="8"/>
        <v>0</v>
      </c>
      <c r="BJ198" s="18" t="s">
        <v>80</v>
      </c>
      <c r="BK198" s="164">
        <f t="shared" si="9"/>
        <v>0</v>
      </c>
      <c r="BL198" s="18" t="s">
        <v>159</v>
      </c>
      <c r="BM198" s="163" t="s">
        <v>757</v>
      </c>
    </row>
    <row r="199" spans="1:65" s="2" customFormat="1" ht="16.5" customHeight="1">
      <c r="A199" s="35"/>
      <c r="B199" s="36"/>
      <c r="C199" s="193" t="s">
        <v>758</v>
      </c>
      <c r="D199" s="193" t="s">
        <v>192</v>
      </c>
      <c r="E199" s="194" t="s">
        <v>759</v>
      </c>
      <c r="F199" s="195" t="s">
        <v>760</v>
      </c>
      <c r="G199" s="196" t="s">
        <v>181</v>
      </c>
      <c r="H199" s="197">
        <v>3</v>
      </c>
      <c r="I199" s="198"/>
      <c r="J199" s="199">
        <f t="shared" si="0"/>
        <v>0</v>
      </c>
      <c r="K199" s="195" t="s">
        <v>19</v>
      </c>
      <c r="L199" s="200"/>
      <c r="M199" s="201" t="s">
        <v>19</v>
      </c>
      <c r="N199" s="202" t="s">
        <v>44</v>
      </c>
      <c r="O199" s="65"/>
      <c r="P199" s="161">
        <f t="shared" si="1"/>
        <v>0</v>
      </c>
      <c r="Q199" s="161">
        <v>0.04</v>
      </c>
      <c r="R199" s="161">
        <f t="shared" si="2"/>
        <v>0.12</v>
      </c>
      <c r="S199" s="161">
        <v>0</v>
      </c>
      <c r="T199" s="162">
        <f t="shared" si="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63" t="s">
        <v>196</v>
      </c>
      <c r="AT199" s="163" t="s">
        <v>192</v>
      </c>
      <c r="AU199" s="163" t="s">
        <v>80</v>
      </c>
      <c r="AY199" s="18" t="s">
        <v>160</v>
      </c>
      <c r="BE199" s="164">
        <f t="shared" si="4"/>
        <v>0</v>
      </c>
      <c r="BF199" s="164">
        <f t="shared" si="5"/>
        <v>0</v>
      </c>
      <c r="BG199" s="164">
        <f t="shared" si="6"/>
        <v>0</v>
      </c>
      <c r="BH199" s="164">
        <f t="shared" si="7"/>
        <v>0</v>
      </c>
      <c r="BI199" s="164">
        <f t="shared" si="8"/>
        <v>0</v>
      </c>
      <c r="BJ199" s="18" t="s">
        <v>80</v>
      </c>
      <c r="BK199" s="164">
        <f t="shared" si="9"/>
        <v>0</v>
      </c>
      <c r="BL199" s="18" t="s">
        <v>159</v>
      </c>
      <c r="BM199" s="163" t="s">
        <v>761</v>
      </c>
    </row>
    <row r="200" spans="1:65" s="2" customFormat="1" ht="16.5" customHeight="1">
      <c r="A200" s="35"/>
      <c r="B200" s="36"/>
      <c r="C200" s="193" t="s">
        <v>762</v>
      </c>
      <c r="D200" s="193" t="s">
        <v>192</v>
      </c>
      <c r="E200" s="194" t="s">
        <v>763</v>
      </c>
      <c r="F200" s="195" t="s">
        <v>764</v>
      </c>
      <c r="G200" s="196" t="s">
        <v>181</v>
      </c>
      <c r="H200" s="197">
        <v>3</v>
      </c>
      <c r="I200" s="198"/>
      <c r="J200" s="199">
        <f t="shared" si="0"/>
        <v>0</v>
      </c>
      <c r="K200" s="195" t="s">
        <v>19</v>
      </c>
      <c r="L200" s="200"/>
      <c r="M200" s="201" t="s">
        <v>19</v>
      </c>
      <c r="N200" s="202" t="s">
        <v>44</v>
      </c>
      <c r="O200" s="65"/>
      <c r="P200" s="161">
        <f t="shared" si="1"/>
        <v>0</v>
      </c>
      <c r="Q200" s="161">
        <v>0.04</v>
      </c>
      <c r="R200" s="161">
        <f t="shared" si="2"/>
        <v>0.12</v>
      </c>
      <c r="S200" s="161">
        <v>0</v>
      </c>
      <c r="T200" s="162">
        <f t="shared" si="3"/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63" t="s">
        <v>196</v>
      </c>
      <c r="AT200" s="163" t="s">
        <v>192</v>
      </c>
      <c r="AU200" s="163" t="s">
        <v>80</v>
      </c>
      <c r="AY200" s="18" t="s">
        <v>160</v>
      </c>
      <c r="BE200" s="164">
        <f t="shared" si="4"/>
        <v>0</v>
      </c>
      <c r="BF200" s="164">
        <f t="shared" si="5"/>
        <v>0</v>
      </c>
      <c r="BG200" s="164">
        <f t="shared" si="6"/>
        <v>0</v>
      </c>
      <c r="BH200" s="164">
        <f t="shared" si="7"/>
        <v>0</v>
      </c>
      <c r="BI200" s="164">
        <f t="shared" si="8"/>
        <v>0</v>
      </c>
      <c r="BJ200" s="18" t="s">
        <v>80</v>
      </c>
      <c r="BK200" s="164">
        <f t="shared" si="9"/>
        <v>0</v>
      </c>
      <c r="BL200" s="18" t="s">
        <v>159</v>
      </c>
      <c r="BM200" s="163" t="s">
        <v>765</v>
      </c>
    </row>
    <row r="201" spans="1:65" s="2" customFormat="1" ht="16.5" customHeight="1">
      <c r="A201" s="35"/>
      <c r="B201" s="36"/>
      <c r="C201" s="152" t="s">
        <v>766</v>
      </c>
      <c r="D201" s="152" t="s">
        <v>154</v>
      </c>
      <c r="E201" s="153" t="s">
        <v>259</v>
      </c>
      <c r="F201" s="154" t="s">
        <v>260</v>
      </c>
      <c r="G201" s="155" t="s">
        <v>181</v>
      </c>
      <c r="H201" s="156">
        <v>27</v>
      </c>
      <c r="I201" s="157"/>
      <c r="J201" s="158">
        <f t="shared" si="0"/>
        <v>0</v>
      </c>
      <c r="K201" s="154" t="s">
        <v>158</v>
      </c>
      <c r="L201" s="40"/>
      <c r="M201" s="159" t="s">
        <v>19</v>
      </c>
      <c r="N201" s="160" t="s">
        <v>44</v>
      </c>
      <c r="O201" s="65"/>
      <c r="P201" s="161">
        <f t="shared" si="1"/>
        <v>0</v>
      </c>
      <c r="Q201" s="161">
        <v>0</v>
      </c>
      <c r="R201" s="161">
        <f t="shared" si="2"/>
        <v>0</v>
      </c>
      <c r="S201" s="161">
        <v>0</v>
      </c>
      <c r="T201" s="162">
        <f t="shared" si="3"/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63" t="s">
        <v>159</v>
      </c>
      <c r="AT201" s="163" t="s">
        <v>154</v>
      </c>
      <c r="AU201" s="163" t="s">
        <v>80</v>
      </c>
      <c r="AY201" s="18" t="s">
        <v>160</v>
      </c>
      <c r="BE201" s="164">
        <f t="shared" si="4"/>
        <v>0</v>
      </c>
      <c r="BF201" s="164">
        <f t="shared" si="5"/>
        <v>0</v>
      </c>
      <c r="BG201" s="164">
        <f t="shared" si="6"/>
        <v>0</v>
      </c>
      <c r="BH201" s="164">
        <f t="shared" si="7"/>
        <v>0</v>
      </c>
      <c r="BI201" s="164">
        <f t="shared" si="8"/>
        <v>0</v>
      </c>
      <c r="BJ201" s="18" t="s">
        <v>80</v>
      </c>
      <c r="BK201" s="164">
        <f t="shared" si="9"/>
        <v>0</v>
      </c>
      <c r="BL201" s="18" t="s">
        <v>159</v>
      </c>
      <c r="BM201" s="163" t="s">
        <v>767</v>
      </c>
    </row>
    <row r="202" spans="1:65" s="2" customFormat="1">
      <c r="A202" s="35"/>
      <c r="B202" s="36"/>
      <c r="C202" s="37"/>
      <c r="D202" s="165" t="s">
        <v>162</v>
      </c>
      <c r="E202" s="37"/>
      <c r="F202" s="166" t="s">
        <v>262</v>
      </c>
      <c r="G202" s="37"/>
      <c r="H202" s="37"/>
      <c r="I202" s="167"/>
      <c r="J202" s="37"/>
      <c r="K202" s="37"/>
      <c r="L202" s="40"/>
      <c r="M202" s="168"/>
      <c r="N202" s="169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162</v>
      </c>
      <c r="AU202" s="18" t="s">
        <v>80</v>
      </c>
    </row>
    <row r="203" spans="1:65" s="10" customFormat="1">
      <c r="B203" s="170"/>
      <c r="C203" s="171"/>
      <c r="D203" s="172" t="s">
        <v>164</v>
      </c>
      <c r="E203" s="173" t="s">
        <v>19</v>
      </c>
      <c r="F203" s="174" t="s">
        <v>768</v>
      </c>
      <c r="G203" s="171"/>
      <c r="H203" s="175">
        <v>27</v>
      </c>
      <c r="I203" s="176"/>
      <c r="J203" s="171"/>
      <c r="K203" s="171"/>
      <c r="L203" s="177"/>
      <c r="M203" s="178"/>
      <c r="N203" s="179"/>
      <c r="O203" s="179"/>
      <c r="P203" s="179"/>
      <c r="Q203" s="179"/>
      <c r="R203" s="179"/>
      <c r="S203" s="179"/>
      <c r="T203" s="180"/>
      <c r="AT203" s="181" t="s">
        <v>164</v>
      </c>
      <c r="AU203" s="181" t="s">
        <v>80</v>
      </c>
      <c r="AV203" s="10" t="s">
        <v>82</v>
      </c>
      <c r="AW203" s="10" t="s">
        <v>35</v>
      </c>
      <c r="AX203" s="10" t="s">
        <v>80</v>
      </c>
      <c r="AY203" s="181" t="s">
        <v>160</v>
      </c>
    </row>
    <row r="204" spans="1:65" s="2" customFormat="1" ht="16.5" customHeight="1">
      <c r="A204" s="35"/>
      <c r="B204" s="36"/>
      <c r="C204" s="152" t="s">
        <v>769</v>
      </c>
      <c r="D204" s="152" t="s">
        <v>154</v>
      </c>
      <c r="E204" s="153" t="s">
        <v>243</v>
      </c>
      <c r="F204" s="154" t="s">
        <v>244</v>
      </c>
      <c r="G204" s="155" t="s">
        <v>181</v>
      </c>
      <c r="H204" s="156">
        <v>27</v>
      </c>
      <c r="I204" s="157"/>
      <c r="J204" s="158">
        <f>ROUND(I204*H204,2)</f>
        <v>0</v>
      </c>
      <c r="K204" s="154" t="s">
        <v>158</v>
      </c>
      <c r="L204" s="40"/>
      <c r="M204" s="159" t="s">
        <v>19</v>
      </c>
      <c r="N204" s="160" t="s">
        <v>44</v>
      </c>
      <c r="O204" s="65"/>
      <c r="P204" s="161">
        <f>O204*H204</f>
        <v>0</v>
      </c>
      <c r="Q204" s="161">
        <v>5.8E-5</v>
      </c>
      <c r="R204" s="161">
        <f>Q204*H204</f>
        <v>1.5660000000000001E-3</v>
      </c>
      <c r="S204" s="161">
        <v>0</v>
      </c>
      <c r="T204" s="16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63" t="s">
        <v>159</v>
      </c>
      <c r="AT204" s="163" t="s">
        <v>154</v>
      </c>
      <c r="AU204" s="163" t="s">
        <v>80</v>
      </c>
      <c r="AY204" s="18" t="s">
        <v>160</v>
      </c>
      <c r="BE204" s="164">
        <f>IF(N204="základní",J204,0)</f>
        <v>0</v>
      </c>
      <c r="BF204" s="164">
        <f>IF(N204="snížená",J204,0)</f>
        <v>0</v>
      </c>
      <c r="BG204" s="164">
        <f>IF(N204="zákl. přenesená",J204,0)</f>
        <v>0</v>
      </c>
      <c r="BH204" s="164">
        <f>IF(N204="sníž. přenesená",J204,0)</f>
        <v>0</v>
      </c>
      <c r="BI204" s="164">
        <f>IF(N204="nulová",J204,0)</f>
        <v>0</v>
      </c>
      <c r="BJ204" s="18" t="s">
        <v>80</v>
      </c>
      <c r="BK204" s="164">
        <f>ROUND(I204*H204,2)</f>
        <v>0</v>
      </c>
      <c r="BL204" s="18" t="s">
        <v>159</v>
      </c>
      <c r="BM204" s="163" t="s">
        <v>770</v>
      </c>
    </row>
    <row r="205" spans="1:65" s="2" customFormat="1">
      <c r="A205" s="35"/>
      <c r="B205" s="36"/>
      <c r="C205" s="37"/>
      <c r="D205" s="165" t="s">
        <v>162</v>
      </c>
      <c r="E205" s="37"/>
      <c r="F205" s="166" t="s">
        <v>246</v>
      </c>
      <c r="G205" s="37"/>
      <c r="H205" s="37"/>
      <c r="I205" s="167"/>
      <c r="J205" s="37"/>
      <c r="K205" s="37"/>
      <c r="L205" s="40"/>
      <c r="M205" s="168"/>
      <c r="N205" s="169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162</v>
      </c>
      <c r="AU205" s="18" t="s">
        <v>80</v>
      </c>
    </row>
    <row r="206" spans="1:65" s="10" customFormat="1">
      <c r="B206" s="170"/>
      <c r="C206" s="171"/>
      <c r="D206" s="172" t="s">
        <v>164</v>
      </c>
      <c r="E206" s="173" t="s">
        <v>19</v>
      </c>
      <c r="F206" s="174" t="s">
        <v>771</v>
      </c>
      <c r="G206" s="171"/>
      <c r="H206" s="175">
        <v>27</v>
      </c>
      <c r="I206" s="176"/>
      <c r="J206" s="171"/>
      <c r="K206" s="171"/>
      <c r="L206" s="177"/>
      <c r="M206" s="178"/>
      <c r="N206" s="179"/>
      <c r="O206" s="179"/>
      <c r="P206" s="179"/>
      <c r="Q206" s="179"/>
      <c r="R206" s="179"/>
      <c r="S206" s="179"/>
      <c r="T206" s="180"/>
      <c r="AT206" s="181" t="s">
        <v>164</v>
      </c>
      <c r="AU206" s="181" t="s">
        <v>80</v>
      </c>
      <c r="AV206" s="10" t="s">
        <v>82</v>
      </c>
      <c r="AW206" s="10" t="s">
        <v>35</v>
      </c>
      <c r="AX206" s="10" t="s">
        <v>80</v>
      </c>
      <c r="AY206" s="181" t="s">
        <v>160</v>
      </c>
    </row>
    <row r="207" spans="1:65" s="2" customFormat="1" ht="16.5" customHeight="1">
      <c r="A207" s="35"/>
      <c r="B207" s="36"/>
      <c r="C207" s="193" t="s">
        <v>772</v>
      </c>
      <c r="D207" s="193" t="s">
        <v>192</v>
      </c>
      <c r="E207" s="194" t="s">
        <v>773</v>
      </c>
      <c r="F207" s="195" t="s">
        <v>774</v>
      </c>
      <c r="G207" s="196" t="s">
        <v>181</v>
      </c>
      <c r="H207" s="197">
        <v>81</v>
      </c>
      <c r="I207" s="198"/>
      <c r="J207" s="199">
        <f>ROUND(I207*H207,2)</f>
        <v>0</v>
      </c>
      <c r="K207" s="195" t="s">
        <v>158</v>
      </c>
      <c r="L207" s="200"/>
      <c r="M207" s="201" t="s">
        <v>19</v>
      </c>
      <c r="N207" s="202" t="s">
        <v>44</v>
      </c>
      <c r="O207" s="65"/>
      <c r="P207" s="161">
        <f>O207*H207</f>
        <v>0</v>
      </c>
      <c r="Q207" s="161">
        <v>5.8999999999999999E-3</v>
      </c>
      <c r="R207" s="161">
        <f>Q207*H207</f>
        <v>0.47789999999999999</v>
      </c>
      <c r="S207" s="161">
        <v>0</v>
      </c>
      <c r="T207" s="162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63" t="s">
        <v>196</v>
      </c>
      <c r="AT207" s="163" t="s">
        <v>192</v>
      </c>
      <c r="AU207" s="163" t="s">
        <v>80</v>
      </c>
      <c r="AY207" s="18" t="s">
        <v>160</v>
      </c>
      <c r="BE207" s="164">
        <f>IF(N207="základní",J207,0)</f>
        <v>0</v>
      </c>
      <c r="BF207" s="164">
        <f>IF(N207="snížená",J207,0)</f>
        <v>0</v>
      </c>
      <c r="BG207" s="164">
        <f>IF(N207="zákl. přenesená",J207,0)</f>
        <v>0</v>
      </c>
      <c r="BH207" s="164">
        <f>IF(N207="sníž. přenesená",J207,0)</f>
        <v>0</v>
      </c>
      <c r="BI207" s="164">
        <f>IF(N207="nulová",J207,0)</f>
        <v>0</v>
      </c>
      <c r="BJ207" s="18" t="s">
        <v>80</v>
      </c>
      <c r="BK207" s="164">
        <f>ROUND(I207*H207,2)</f>
        <v>0</v>
      </c>
      <c r="BL207" s="18" t="s">
        <v>159</v>
      </c>
      <c r="BM207" s="163" t="s">
        <v>775</v>
      </c>
    </row>
    <row r="208" spans="1:65" s="10" customFormat="1">
      <c r="B208" s="170"/>
      <c r="C208" s="171"/>
      <c r="D208" s="172" t="s">
        <v>164</v>
      </c>
      <c r="E208" s="173" t="s">
        <v>19</v>
      </c>
      <c r="F208" s="174" t="s">
        <v>776</v>
      </c>
      <c r="G208" s="171"/>
      <c r="H208" s="175">
        <v>81</v>
      </c>
      <c r="I208" s="176"/>
      <c r="J208" s="171"/>
      <c r="K208" s="171"/>
      <c r="L208" s="177"/>
      <c r="M208" s="178"/>
      <c r="N208" s="179"/>
      <c r="O208" s="179"/>
      <c r="P208" s="179"/>
      <c r="Q208" s="179"/>
      <c r="R208" s="179"/>
      <c r="S208" s="179"/>
      <c r="T208" s="180"/>
      <c r="AT208" s="181" t="s">
        <v>164</v>
      </c>
      <c r="AU208" s="181" t="s">
        <v>80</v>
      </c>
      <c r="AV208" s="10" t="s">
        <v>82</v>
      </c>
      <c r="AW208" s="10" t="s">
        <v>35</v>
      </c>
      <c r="AX208" s="10" t="s">
        <v>80</v>
      </c>
      <c r="AY208" s="181" t="s">
        <v>160</v>
      </c>
    </row>
    <row r="209" spans="1:65" s="2" customFormat="1" ht="21.75" customHeight="1">
      <c r="A209" s="35"/>
      <c r="B209" s="36"/>
      <c r="C209" s="152" t="s">
        <v>777</v>
      </c>
      <c r="D209" s="152" t="s">
        <v>154</v>
      </c>
      <c r="E209" s="153" t="s">
        <v>778</v>
      </c>
      <c r="F209" s="154" t="s">
        <v>255</v>
      </c>
      <c r="G209" s="155" t="s">
        <v>181</v>
      </c>
      <c r="H209" s="156">
        <v>27</v>
      </c>
      <c r="I209" s="157"/>
      <c r="J209" s="158">
        <f>ROUND(I209*H209,2)</f>
        <v>0</v>
      </c>
      <c r="K209" s="154" t="s">
        <v>19</v>
      </c>
      <c r="L209" s="40"/>
      <c r="M209" s="159" t="s">
        <v>19</v>
      </c>
      <c r="N209" s="160" t="s">
        <v>44</v>
      </c>
      <c r="O209" s="65"/>
      <c r="P209" s="161">
        <f>O209*H209</f>
        <v>0</v>
      </c>
      <c r="Q209" s="161">
        <v>2.0823999999999999E-3</v>
      </c>
      <c r="R209" s="161">
        <f>Q209*H209</f>
        <v>5.6224799999999998E-2</v>
      </c>
      <c r="S209" s="161">
        <v>0</v>
      </c>
      <c r="T209" s="162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63" t="s">
        <v>159</v>
      </c>
      <c r="AT209" s="163" t="s">
        <v>154</v>
      </c>
      <c r="AU209" s="163" t="s">
        <v>80</v>
      </c>
      <c r="AY209" s="18" t="s">
        <v>160</v>
      </c>
      <c r="BE209" s="164">
        <f>IF(N209="základní",J209,0)</f>
        <v>0</v>
      </c>
      <c r="BF209" s="164">
        <f>IF(N209="snížená",J209,0)</f>
        <v>0</v>
      </c>
      <c r="BG209" s="164">
        <f>IF(N209="zákl. přenesená",J209,0)</f>
        <v>0</v>
      </c>
      <c r="BH209" s="164">
        <f>IF(N209="sníž. přenesená",J209,0)</f>
        <v>0</v>
      </c>
      <c r="BI209" s="164">
        <f>IF(N209="nulová",J209,0)</f>
        <v>0</v>
      </c>
      <c r="BJ209" s="18" t="s">
        <v>80</v>
      </c>
      <c r="BK209" s="164">
        <f>ROUND(I209*H209,2)</f>
        <v>0</v>
      </c>
      <c r="BL209" s="18" t="s">
        <v>159</v>
      </c>
      <c r="BM209" s="163" t="s">
        <v>779</v>
      </c>
    </row>
    <row r="210" spans="1:65" s="10" customFormat="1" ht="20.399999999999999">
      <c r="B210" s="170"/>
      <c r="C210" s="171"/>
      <c r="D210" s="172" t="s">
        <v>164</v>
      </c>
      <c r="E210" s="173" t="s">
        <v>19</v>
      </c>
      <c r="F210" s="174" t="s">
        <v>780</v>
      </c>
      <c r="G210" s="171"/>
      <c r="H210" s="175">
        <v>27</v>
      </c>
      <c r="I210" s="176"/>
      <c r="J210" s="171"/>
      <c r="K210" s="171"/>
      <c r="L210" s="177"/>
      <c r="M210" s="178"/>
      <c r="N210" s="179"/>
      <c r="O210" s="179"/>
      <c r="P210" s="179"/>
      <c r="Q210" s="179"/>
      <c r="R210" s="179"/>
      <c r="S210" s="179"/>
      <c r="T210" s="180"/>
      <c r="AT210" s="181" t="s">
        <v>164</v>
      </c>
      <c r="AU210" s="181" t="s">
        <v>80</v>
      </c>
      <c r="AV210" s="10" t="s">
        <v>82</v>
      </c>
      <c r="AW210" s="10" t="s">
        <v>35</v>
      </c>
      <c r="AX210" s="10" t="s">
        <v>80</v>
      </c>
      <c r="AY210" s="181" t="s">
        <v>160</v>
      </c>
    </row>
    <row r="211" spans="1:65" s="2" customFormat="1" ht="16.5" customHeight="1">
      <c r="A211" s="35"/>
      <c r="B211" s="36"/>
      <c r="C211" s="152" t="s">
        <v>781</v>
      </c>
      <c r="D211" s="152" t="s">
        <v>154</v>
      </c>
      <c r="E211" s="153" t="s">
        <v>782</v>
      </c>
      <c r="F211" s="154" t="s">
        <v>783</v>
      </c>
      <c r="G211" s="155" t="s">
        <v>168</v>
      </c>
      <c r="H211" s="156">
        <v>36</v>
      </c>
      <c r="I211" s="157"/>
      <c r="J211" s="158">
        <f>ROUND(I211*H211,2)</f>
        <v>0</v>
      </c>
      <c r="K211" s="154" t="s">
        <v>158</v>
      </c>
      <c r="L211" s="40"/>
      <c r="M211" s="159" t="s">
        <v>19</v>
      </c>
      <c r="N211" s="160" t="s">
        <v>44</v>
      </c>
      <c r="O211" s="65"/>
      <c r="P211" s="161">
        <f>O211*H211</f>
        <v>0</v>
      </c>
      <c r="Q211" s="161">
        <v>0</v>
      </c>
      <c r="R211" s="161">
        <f>Q211*H211</f>
        <v>0</v>
      </c>
      <c r="S211" s="161">
        <v>0</v>
      </c>
      <c r="T211" s="162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63" t="s">
        <v>159</v>
      </c>
      <c r="AT211" s="163" t="s">
        <v>154</v>
      </c>
      <c r="AU211" s="163" t="s">
        <v>80</v>
      </c>
      <c r="AY211" s="18" t="s">
        <v>160</v>
      </c>
      <c r="BE211" s="164">
        <f>IF(N211="základní",J211,0)</f>
        <v>0</v>
      </c>
      <c r="BF211" s="164">
        <f>IF(N211="snížená",J211,0)</f>
        <v>0</v>
      </c>
      <c r="BG211" s="164">
        <f>IF(N211="zákl. přenesená",J211,0)</f>
        <v>0</v>
      </c>
      <c r="BH211" s="164">
        <f>IF(N211="sníž. přenesená",J211,0)</f>
        <v>0</v>
      </c>
      <c r="BI211" s="164">
        <f>IF(N211="nulová",J211,0)</f>
        <v>0</v>
      </c>
      <c r="BJ211" s="18" t="s">
        <v>80</v>
      </c>
      <c r="BK211" s="164">
        <f>ROUND(I211*H211,2)</f>
        <v>0</v>
      </c>
      <c r="BL211" s="18" t="s">
        <v>159</v>
      </c>
      <c r="BM211" s="163" t="s">
        <v>784</v>
      </c>
    </row>
    <row r="212" spans="1:65" s="2" customFormat="1">
      <c r="A212" s="35"/>
      <c r="B212" s="36"/>
      <c r="C212" s="37"/>
      <c r="D212" s="165" t="s">
        <v>162</v>
      </c>
      <c r="E212" s="37"/>
      <c r="F212" s="166" t="s">
        <v>785</v>
      </c>
      <c r="G212" s="37"/>
      <c r="H212" s="37"/>
      <c r="I212" s="167"/>
      <c r="J212" s="37"/>
      <c r="K212" s="37"/>
      <c r="L212" s="40"/>
      <c r="M212" s="168"/>
      <c r="N212" s="169"/>
      <c r="O212" s="65"/>
      <c r="P212" s="65"/>
      <c r="Q212" s="65"/>
      <c r="R212" s="65"/>
      <c r="S212" s="65"/>
      <c r="T212" s="66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162</v>
      </c>
      <c r="AU212" s="18" t="s">
        <v>80</v>
      </c>
    </row>
    <row r="213" spans="1:65" s="10" customFormat="1">
      <c r="B213" s="170"/>
      <c r="C213" s="171"/>
      <c r="D213" s="172" t="s">
        <v>164</v>
      </c>
      <c r="E213" s="173" t="s">
        <v>19</v>
      </c>
      <c r="F213" s="174" t="s">
        <v>786</v>
      </c>
      <c r="G213" s="171"/>
      <c r="H213" s="175">
        <v>36</v>
      </c>
      <c r="I213" s="176"/>
      <c r="J213" s="171"/>
      <c r="K213" s="171"/>
      <c r="L213" s="177"/>
      <c r="M213" s="178"/>
      <c r="N213" s="179"/>
      <c r="O213" s="179"/>
      <c r="P213" s="179"/>
      <c r="Q213" s="179"/>
      <c r="R213" s="179"/>
      <c r="S213" s="179"/>
      <c r="T213" s="180"/>
      <c r="AT213" s="181" t="s">
        <v>164</v>
      </c>
      <c r="AU213" s="181" t="s">
        <v>80</v>
      </c>
      <c r="AV213" s="10" t="s">
        <v>82</v>
      </c>
      <c r="AW213" s="10" t="s">
        <v>35</v>
      </c>
      <c r="AX213" s="10" t="s">
        <v>80</v>
      </c>
      <c r="AY213" s="181" t="s">
        <v>160</v>
      </c>
    </row>
    <row r="214" spans="1:65" s="2" customFormat="1" ht="16.5" customHeight="1">
      <c r="A214" s="35"/>
      <c r="B214" s="36"/>
      <c r="C214" s="193" t="s">
        <v>787</v>
      </c>
      <c r="D214" s="193" t="s">
        <v>192</v>
      </c>
      <c r="E214" s="194" t="s">
        <v>788</v>
      </c>
      <c r="F214" s="195" t="s">
        <v>789</v>
      </c>
      <c r="G214" s="196" t="s">
        <v>273</v>
      </c>
      <c r="H214" s="197">
        <v>3.6</v>
      </c>
      <c r="I214" s="198"/>
      <c r="J214" s="199">
        <f>ROUND(I214*H214,2)</f>
        <v>0</v>
      </c>
      <c r="K214" s="195" t="s">
        <v>19</v>
      </c>
      <c r="L214" s="200"/>
      <c r="M214" s="201" t="s">
        <v>19</v>
      </c>
      <c r="N214" s="202" t="s">
        <v>44</v>
      </c>
      <c r="O214" s="65"/>
      <c r="P214" s="161">
        <f>O214*H214</f>
        <v>0</v>
      </c>
      <c r="Q214" s="161">
        <v>0.2</v>
      </c>
      <c r="R214" s="161">
        <f>Q214*H214</f>
        <v>0.72000000000000008</v>
      </c>
      <c r="S214" s="161">
        <v>0</v>
      </c>
      <c r="T214" s="162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63" t="s">
        <v>196</v>
      </c>
      <c r="AT214" s="163" t="s">
        <v>192</v>
      </c>
      <c r="AU214" s="163" t="s">
        <v>80</v>
      </c>
      <c r="AY214" s="18" t="s">
        <v>160</v>
      </c>
      <c r="BE214" s="164">
        <f>IF(N214="základní",J214,0)</f>
        <v>0</v>
      </c>
      <c r="BF214" s="164">
        <f>IF(N214="snížená",J214,0)</f>
        <v>0</v>
      </c>
      <c r="BG214" s="164">
        <f>IF(N214="zákl. přenesená",J214,0)</f>
        <v>0</v>
      </c>
      <c r="BH214" s="164">
        <f>IF(N214="sníž. přenesená",J214,0)</f>
        <v>0</v>
      </c>
      <c r="BI214" s="164">
        <f>IF(N214="nulová",J214,0)</f>
        <v>0</v>
      </c>
      <c r="BJ214" s="18" t="s">
        <v>80</v>
      </c>
      <c r="BK214" s="164">
        <f>ROUND(I214*H214,2)</f>
        <v>0</v>
      </c>
      <c r="BL214" s="18" t="s">
        <v>159</v>
      </c>
      <c r="BM214" s="163" t="s">
        <v>790</v>
      </c>
    </row>
    <row r="215" spans="1:65" s="10" customFormat="1">
      <c r="B215" s="170"/>
      <c r="C215" s="171"/>
      <c r="D215" s="172" t="s">
        <v>164</v>
      </c>
      <c r="E215" s="173" t="s">
        <v>19</v>
      </c>
      <c r="F215" s="174" t="s">
        <v>791</v>
      </c>
      <c r="G215" s="171"/>
      <c r="H215" s="175">
        <v>3.6</v>
      </c>
      <c r="I215" s="176"/>
      <c r="J215" s="171"/>
      <c r="K215" s="171"/>
      <c r="L215" s="177"/>
      <c r="M215" s="178"/>
      <c r="N215" s="179"/>
      <c r="O215" s="179"/>
      <c r="P215" s="179"/>
      <c r="Q215" s="179"/>
      <c r="R215" s="179"/>
      <c r="S215" s="179"/>
      <c r="T215" s="180"/>
      <c r="AT215" s="181" t="s">
        <v>164</v>
      </c>
      <c r="AU215" s="181" t="s">
        <v>80</v>
      </c>
      <c r="AV215" s="10" t="s">
        <v>82</v>
      </c>
      <c r="AW215" s="10" t="s">
        <v>35</v>
      </c>
      <c r="AX215" s="10" t="s">
        <v>80</v>
      </c>
      <c r="AY215" s="181" t="s">
        <v>160</v>
      </c>
    </row>
    <row r="216" spans="1:65" s="2" customFormat="1" ht="16.5" customHeight="1">
      <c r="A216" s="35"/>
      <c r="B216" s="36"/>
      <c r="C216" s="152" t="s">
        <v>792</v>
      </c>
      <c r="D216" s="152" t="s">
        <v>154</v>
      </c>
      <c r="E216" s="153" t="s">
        <v>276</v>
      </c>
      <c r="F216" s="154" t="s">
        <v>277</v>
      </c>
      <c r="G216" s="155" t="s">
        <v>273</v>
      </c>
      <c r="H216" s="156">
        <v>3.42</v>
      </c>
      <c r="I216" s="157"/>
      <c r="J216" s="158">
        <f>ROUND(I216*H216,2)</f>
        <v>0</v>
      </c>
      <c r="K216" s="154" t="s">
        <v>158</v>
      </c>
      <c r="L216" s="40"/>
      <c r="M216" s="159" t="s">
        <v>19</v>
      </c>
      <c r="N216" s="160" t="s">
        <v>44</v>
      </c>
      <c r="O216" s="65"/>
      <c r="P216" s="161">
        <f>O216*H216</f>
        <v>0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63" t="s">
        <v>159</v>
      </c>
      <c r="AT216" s="163" t="s">
        <v>154</v>
      </c>
      <c r="AU216" s="163" t="s">
        <v>80</v>
      </c>
      <c r="AY216" s="18" t="s">
        <v>160</v>
      </c>
      <c r="BE216" s="164">
        <f>IF(N216="základní",J216,0)</f>
        <v>0</v>
      </c>
      <c r="BF216" s="164">
        <f>IF(N216="snížená",J216,0)</f>
        <v>0</v>
      </c>
      <c r="BG216" s="164">
        <f>IF(N216="zákl. přenesená",J216,0)</f>
        <v>0</v>
      </c>
      <c r="BH216" s="164">
        <f>IF(N216="sníž. přenesená",J216,0)</f>
        <v>0</v>
      </c>
      <c r="BI216" s="164">
        <f>IF(N216="nulová",J216,0)</f>
        <v>0</v>
      </c>
      <c r="BJ216" s="18" t="s">
        <v>80</v>
      </c>
      <c r="BK216" s="164">
        <f>ROUND(I216*H216,2)</f>
        <v>0</v>
      </c>
      <c r="BL216" s="18" t="s">
        <v>159</v>
      </c>
      <c r="BM216" s="163" t="s">
        <v>793</v>
      </c>
    </row>
    <row r="217" spans="1:65" s="2" customFormat="1">
      <c r="A217" s="35"/>
      <c r="B217" s="36"/>
      <c r="C217" s="37"/>
      <c r="D217" s="165" t="s">
        <v>162</v>
      </c>
      <c r="E217" s="37"/>
      <c r="F217" s="166" t="s">
        <v>279</v>
      </c>
      <c r="G217" s="37"/>
      <c r="H217" s="37"/>
      <c r="I217" s="167"/>
      <c r="J217" s="37"/>
      <c r="K217" s="37"/>
      <c r="L217" s="40"/>
      <c r="M217" s="168"/>
      <c r="N217" s="169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162</v>
      </c>
      <c r="AU217" s="18" t="s">
        <v>80</v>
      </c>
    </row>
    <row r="218" spans="1:65" s="10" customFormat="1">
      <c r="B218" s="170"/>
      <c r="C218" s="171"/>
      <c r="D218" s="172" t="s">
        <v>164</v>
      </c>
      <c r="E218" s="173" t="s">
        <v>19</v>
      </c>
      <c r="F218" s="174" t="s">
        <v>794</v>
      </c>
      <c r="G218" s="171"/>
      <c r="H218" s="175">
        <v>3.42</v>
      </c>
      <c r="I218" s="176"/>
      <c r="J218" s="171"/>
      <c r="K218" s="171"/>
      <c r="L218" s="177"/>
      <c r="M218" s="178"/>
      <c r="N218" s="179"/>
      <c r="O218" s="179"/>
      <c r="P218" s="179"/>
      <c r="Q218" s="179"/>
      <c r="R218" s="179"/>
      <c r="S218" s="179"/>
      <c r="T218" s="180"/>
      <c r="AT218" s="181" t="s">
        <v>164</v>
      </c>
      <c r="AU218" s="181" t="s">
        <v>80</v>
      </c>
      <c r="AV218" s="10" t="s">
        <v>82</v>
      </c>
      <c r="AW218" s="10" t="s">
        <v>35</v>
      </c>
      <c r="AX218" s="10" t="s">
        <v>80</v>
      </c>
      <c r="AY218" s="181" t="s">
        <v>160</v>
      </c>
    </row>
    <row r="219" spans="1:65" s="2" customFormat="1" ht="16.5" customHeight="1">
      <c r="A219" s="35"/>
      <c r="B219" s="36"/>
      <c r="C219" s="152" t="s">
        <v>795</v>
      </c>
      <c r="D219" s="152" t="s">
        <v>154</v>
      </c>
      <c r="E219" s="153" t="s">
        <v>282</v>
      </c>
      <c r="F219" s="154" t="s">
        <v>283</v>
      </c>
      <c r="G219" s="155" t="s">
        <v>273</v>
      </c>
      <c r="H219" s="156">
        <v>3.42</v>
      </c>
      <c r="I219" s="157"/>
      <c r="J219" s="158">
        <f>ROUND(I219*H219,2)</f>
        <v>0</v>
      </c>
      <c r="K219" s="154" t="s">
        <v>158</v>
      </c>
      <c r="L219" s="40"/>
      <c r="M219" s="159" t="s">
        <v>19</v>
      </c>
      <c r="N219" s="160" t="s">
        <v>44</v>
      </c>
      <c r="O219" s="65"/>
      <c r="P219" s="161">
        <f>O219*H219</f>
        <v>0</v>
      </c>
      <c r="Q219" s="161">
        <v>0</v>
      </c>
      <c r="R219" s="161">
        <f>Q219*H219</f>
        <v>0</v>
      </c>
      <c r="S219" s="161">
        <v>0</v>
      </c>
      <c r="T219" s="16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163" t="s">
        <v>159</v>
      </c>
      <c r="AT219" s="163" t="s">
        <v>154</v>
      </c>
      <c r="AU219" s="163" t="s">
        <v>80</v>
      </c>
      <c r="AY219" s="18" t="s">
        <v>160</v>
      </c>
      <c r="BE219" s="164">
        <f>IF(N219="základní",J219,0)</f>
        <v>0</v>
      </c>
      <c r="BF219" s="164">
        <f>IF(N219="snížená",J219,0)</f>
        <v>0</v>
      </c>
      <c r="BG219" s="164">
        <f>IF(N219="zákl. přenesená",J219,0)</f>
        <v>0</v>
      </c>
      <c r="BH219" s="164">
        <f>IF(N219="sníž. přenesená",J219,0)</f>
        <v>0</v>
      </c>
      <c r="BI219" s="164">
        <f>IF(N219="nulová",J219,0)</f>
        <v>0</v>
      </c>
      <c r="BJ219" s="18" t="s">
        <v>80</v>
      </c>
      <c r="BK219" s="164">
        <f>ROUND(I219*H219,2)</f>
        <v>0</v>
      </c>
      <c r="BL219" s="18" t="s">
        <v>159</v>
      </c>
      <c r="BM219" s="163" t="s">
        <v>796</v>
      </c>
    </row>
    <row r="220" spans="1:65" s="2" customFormat="1">
      <c r="A220" s="35"/>
      <c r="B220" s="36"/>
      <c r="C220" s="37"/>
      <c r="D220" s="165" t="s">
        <v>162</v>
      </c>
      <c r="E220" s="37"/>
      <c r="F220" s="166" t="s">
        <v>285</v>
      </c>
      <c r="G220" s="37"/>
      <c r="H220" s="37"/>
      <c r="I220" s="167"/>
      <c r="J220" s="37"/>
      <c r="K220" s="37"/>
      <c r="L220" s="40"/>
      <c r="M220" s="168"/>
      <c r="N220" s="169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162</v>
      </c>
      <c r="AU220" s="18" t="s">
        <v>80</v>
      </c>
    </row>
    <row r="221" spans="1:65" s="2" customFormat="1" ht="16.5" customHeight="1">
      <c r="A221" s="35"/>
      <c r="B221" s="36"/>
      <c r="C221" s="152" t="s">
        <v>797</v>
      </c>
      <c r="D221" s="152" t="s">
        <v>154</v>
      </c>
      <c r="E221" s="153" t="s">
        <v>287</v>
      </c>
      <c r="F221" s="154" t="s">
        <v>288</v>
      </c>
      <c r="G221" s="155" t="s">
        <v>273</v>
      </c>
      <c r="H221" s="156">
        <v>13.68</v>
      </c>
      <c r="I221" s="157"/>
      <c r="J221" s="158">
        <f>ROUND(I221*H221,2)</f>
        <v>0</v>
      </c>
      <c r="K221" s="154" t="s">
        <v>158</v>
      </c>
      <c r="L221" s="40"/>
      <c r="M221" s="159" t="s">
        <v>19</v>
      </c>
      <c r="N221" s="160" t="s">
        <v>44</v>
      </c>
      <c r="O221" s="65"/>
      <c r="P221" s="161">
        <f>O221*H221</f>
        <v>0</v>
      </c>
      <c r="Q221" s="161">
        <v>0</v>
      </c>
      <c r="R221" s="161">
        <f>Q221*H221</f>
        <v>0</v>
      </c>
      <c r="S221" s="161">
        <v>0</v>
      </c>
      <c r="T221" s="16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63" t="s">
        <v>159</v>
      </c>
      <c r="AT221" s="163" t="s">
        <v>154</v>
      </c>
      <c r="AU221" s="163" t="s">
        <v>80</v>
      </c>
      <c r="AY221" s="18" t="s">
        <v>160</v>
      </c>
      <c r="BE221" s="164">
        <f>IF(N221="základní",J221,0)</f>
        <v>0</v>
      </c>
      <c r="BF221" s="164">
        <f>IF(N221="snížená",J221,0)</f>
        <v>0</v>
      </c>
      <c r="BG221" s="164">
        <f>IF(N221="zákl. přenesená",J221,0)</f>
        <v>0</v>
      </c>
      <c r="BH221" s="164">
        <f>IF(N221="sníž. přenesená",J221,0)</f>
        <v>0</v>
      </c>
      <c r="BI221" s="164">
        <f>IF(N221="nulová",J221,0)</f>
        <v>0</v>
      </c>
      <c r="BJ221" s="18" t="s">
        <v>80</v>
      </c>
      <c r="BK221" s="164">
        <f>ROUND(I221*H221,2)</f>
        <v>0</v>
      </c>
      <c r="BL221" s="18" t="s">
        <v>159</v>
      </c>
      <c r="BM221" s="163" t="s">
        <v>798</v>
      </c>
    </row>
    <row r="222" spans="1:65" s="2" customFormat="1">
      <c r="A222" s="35"/>
      <c r="B222" s="36"/>
      <c r="C222" s="37"/>
      <c r="D222" s="165" t="s">
        <v>162</v>
      </c>
      <c r="E222" s="37"/>
      <c r="F222" s="166" t="s">
        <v>290</v>
      </c>
      <c r="G222" s="37"/>
      <c r="H222" s="37"/>
      <c r="I222" s="167"/>
      <c r="J222" s="37"/>
      <c r="K222" s="37"/>
      <c r="L222" s="40"/>
      <c r="M222" s="168"/>
      <c r="N222" s="169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162</v>
      </c>
      <c r="AU222" s="18" t="s">
        <v>80</v>
      </c>
    </row>
    <row r="223" spans="1:65" s="10" customFormat="1">
      <c r="B223" s="170"/>
      <c r="C223" s="171"/>
      <c r="D223" s="172" t="s">
        <v>164</v>
      </c>
      <c r="E223" s="173" t="s">
        <v>19</v>
      </c>
      <c r="F223" s="174" t="s">
        <v>799</v>
      </c>
      <c r="G223" s="171"/>
      <c r="H223" s="175">
        <v>13.68</v>
      </c>
      <c r="I223" s="176"/>
      <c r="J223" s="171"/>
      <c r="K223" s="171"/>
      <c r="L223" s="177"/>
      <c r="M223" s="178"/>
      <c r="N223" s="179"/>
      <c r="O223" s="179"/>
      <c r="P223" s="179"/>
      <c r="Q223" s="179"/>
      <c r="R223" s="179"/>
      <c r="S223" s="179"/>
      <c r="T223" s="180"/>
      <c r="AT223" s="181" t="s">
        <v>164</v>
      </c>
      <c r="AU223" s="181" t="s">
        <v>80</v>
      </c>
      <c r="AV223" s="10" t="s">
        <v>82</v>
      </c>
      <c r="AW223" s="10" t="s">
        <v>35</v>
      </c>
      <c r="AX223" s="10" t="s">
        <v>80</v>
      </c>
      <c r="AY223" s="181" t="s">
        <v>160</v>
      </c>
    </row>
    <row r="224" spans="1:65" s="14" customFormat="1" ht="25.95" customHeight="1">
      <c r="B224" s="226"/>
      <c r="C224" s="227"/>
      <c r="D224" s="228" t="s">
        <v>72</v>
      </c>
      <c r="E224" s="229" t="s">
        <v>800</v>
      </c>
      <c r="F224" s="229" t="s">
        <v>801</v>
      </c>
      <c r="G224" s="227"/>
      <c r="H224" s="227"/>
      <c r="I224" s="230"/>
      <c r="J224" s="231">
        <f>BK224</f>
        <v>0</v>
      </c>
      <c r="K224" s="227"/>
      <c r="L224" s="232"/>
      <c r="M224" s="233"/>
      <c r="N224" s="234"/>
      <c r="O224" s="234"/>
      <c r="P224" s="235">
        <f>SUM(P225:P226)</f>
        <v>0</v>
      </c>
      <c r="Q224" s="234"/>
      <c r="R224" s="235">
        <f>SUM(R225:R226)</f>
        <v>0</v>
      </c>
      <c r="S224" s="234"/>
      <c r="T224" s="236">
        <f>SUM(T225:T226)</f>
        <v>0</v>
      </c>
      <c r="AR224" s="237" t="s">
        <v>80</v>
      </c>
      <c r="AT224" s="238" t="s">
        <v>72</v>
      </c>
      <c r="AU224" s="238" t="s">
        <v>73</v>
      </c>
      <c r="AY224" s="237" t="s">
        <v>160</v>
      </c>
      <c r="BK224" s="239">
        <f>SUM(BK225:BK226)</f>
        <v>0</v>
      </c>
    </row>
    <row r="225" spans="1:65" s="2" customFormat="1" ht="16.5" customHeight="1">
      <c r="A225" s="35"/>
      <c r="B225" s="36"/>
      <c r="C225" s="152" t="s">
        <v>802</v>
      </c>
      <c r="D225" s="152" t="s">
        <v>154</v>
      </c>
      <c r="E225" s="153" t="s">
        <v>293</v>
      </c>
      <c r="F225" s="154" t="s">
        <v>294</v>
      </c>
      <c r="G225" s="155" t="s">
        <v>175</v>
      </c>
      <c r="H225" s="156">
        <v>2.4239999999999999</v>
      </c>
      <c r="I225" s="157"/>
      <c r="J225" s="158">
        <f>ROUND(I225*H225,2)</f>
        <v>0</v>
      </c>
      <c r="K225" s="154" t="s">
        <v>158</v>
      </c>
      <c r="L225" s="40"/>
      <c r="M225" s="159" t="s">
        <v>19</v>
      </c>
      <c r="N225" s="160" t="s">
        <v>44</v>
      </c>
      <c r="O225" s="65"/>
      <c r="P225" s="161">
        <f>O225*H225</f>
        <v>0</v>
      </c>
      <c r="Q225" s="161">
        <v>0</v>
      </c>
      <c r="R225" s="161">
        <f>Q225*H225</f>
        <v>0</v>
      </c>
      <c r="S225" s="161">
        <v>0</v>
      </c>
      <c r="T225" s="162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63" t="s">
        <v>159</v>
      </c>
      <c r="AT225" s="163" t="s">
        <v>154</v>
      </c>
      <c r="AU225" s="163" t="s">
        <v>80</v>
      </c>
      <c r="AY225" s="18" t="s">
        <v>160</v>
      </c>
      <c r="BE225" s="164">
        <f>IF(N225="základní",J225,0)</f>
        <v>0</v>
      </c>
      <c r="BF225" s="164">
        <f>IF(N225="snížená",J225,0)</f>
        <v>0</v>
      </c>
      <c r="BG225" s="164">
        <f>IF(N225="zákl. přenesená",J225,0)</f>
        <v>0</v>
      </c>
      <c r="BH225" s="164">
        <f>IF(N225="sníž. přenesená",J225,0)</f>
        <v>0</v>
      </c>
      <c r="BI225" s="164">
        <f>IF(N225="nulová",J225,0)</f>
        <v>0</v>
      </c>
      <c r="BJ225" s="18" t="s">
        <v>80</v>
      </c>
      <c r="BK225" s="164">
        <f>ROUND(I225*H225,2)</f>
        <v>0</v>
      </c>
      <c r="BL225" s="18" t="s">
        <v>159</v>
      </c>
      <c r="BM225" s="163" t="s">
        <v>803</v>
      </c>
    </row>
    <row r="226" spans="1:65" s="2" customFormat="1">
      <c r="A226" s="35"/>
      <c r="B226" s="36"/>
      <c r="C226" s="37"/>
      <c r="D226" s="165" t="s">
        <v>162</v>
      </c>
      <c r="E226" s="37"/>
      <c r="F226" s="166" t="s">
        <v>296</v>
      </c>
      <c r="G226" s="37"/>
      <c r="H226" s="37"/>
      <c r="I226" s="167"/>
      <c r="J226" s="37"/>
      <c r="K226" s="37"/>
      <c r="L226" s="40"/>
      <c r="M226" s="203"/>
      <c r="N226" s="204"/>
      <c r="O226" s="205"/>
      <c r="P226" s="205"/>
      <c r="Q226" s="205"/>
      <c r="R226" s="205"/>
      <c r="S226" s="205"/>
      <c r="T226" s="20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162</v>
      </c>
      <c r="AU226" s="18" t="s">
        <v>80</v>
      </c>
    </row>
    <row r="227" spans="1:65" s="2" customFormat="1" ht="6.9" customHeight="1">
      <c r="A227" s="35"/>
      <c r="B227" s="48"/>
      <c r="C227" s="49"/>
      <c r="D227" s="49"/>
      <c r="E227" s="49"/>
      <c r="F227" s="49"/>
      <c r="G227" s="49"/>
      <c r="H227" s="49"/>
      <c r="I227" s="49"/>
      <c r="J227" s="49"/>
      <c r="K227" s="49"/>
      <c r="L227" s="40"/>
      <c r="M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</row>
  </sheetData>
  <sheetProtection algorithmName="SHA-512" hashValue="DGlClCxPQfXitOyFiX8JNjkzc1zyi5O631k5h5oT6WA1GLYptqwUBZNZrdpJOkE33Bep5jM2Ay/r/9IV/iX5CA==" saltValue="FZiVS7O9JOk/kpqFlXQ5KwP3NKdU/f4+cRCxl56ST3908uWei8+UAa2YD715xqAtzXRL/bxwiuD1DKFr1rXvOw==" spinCount="100000" sheet="1" objects="1" scenarios="1" formatColumns="0" formatRows="0" autoFilter="0"/>
  <autoFilter ref="C82:K226" xr:uid="{00000000-0009-0000-0000-000010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6" r:id="rId1" xr:uid="{00000000-0004-0000-1000-000000000000}"/>
    <hyperlink ref="F92" r:id="rId2" xr:uid="{00000000-0004-0000-1000-000001000000}"/>
    <hyperlink ref="F97" r:id="rId3" xr:uid="{00000000-0004-0000-1000-000002000000}"/>
    <hyperlink ref="F100" r:id="rId4" xr:uid="{00000000-0004-0000-1000-000003000000}"/>
    <hyperlink ref="F103" r:id="rId5" xr:uid="{00000000-0004-0000-1000-000004000000}"/>
    <hyperlink ref="F106" r:id="rId6" xr:uid="{00000000-0004-0000-1000-000005000000}"/>
    <hyperlink ref="F110" r:id="rId7" xr:uid="{00000000-0004-0000-1000-000006000000}"/>
    <hyperlink ref="F114" r:id="rId8" xr:uid="{00000000-0004-0000-1000-000007000000}"/>
    <hyperlink ref="F123" r:id="rId9" xr:uid="{00000000-0004-0000-1000-000008000000}"/>
    <hyperlink ref="F135" r:id="rId10" xr:uid="{00000000-0004-0000-1000-000009000000}"/>
    <hyperlink ref="F139" r:id="rId11" xr:uid="{00000000-0004-0000-1000-00000A000000}"/>
    <hyperlink ref="F142" r:id="rId12" xr:uid="{00000000-0004-0000-1000-00000B000000}"/>
    <hyperlink ref="F144" r:id="rId13" xr:uid="{00000000-0004-0000-1000-00000C000000}"/>
    <hyperlink ref="F149" r:id="rId14" xr:uid="{00000000-0004-0000-1000-00000D000000}"/>
    <hyperlink ref="F152" r:id="rId15" xr:uid="{00000000-0004-0000-1000-00000E000000}"/>
    <hyperlink ref="F156" r:id="rId16" xr:uid="{00000000-0004-0000-1000-00000F000000}"/>
    <hyperlink ref="F163" r:id="rId17" xr:uid="{00000000-0004-0000-1000-000010000000}"/>
    <hyperlink ref="F166" r:id="rId18" xr:uid="{00000000-0004-0000-1000-000011000000}"/>
    <hyperlink ref="F169" r:id="rId19" xr:uid="{00000000-0004-0000-1000-000012000000}"/>
    <hyperlink ref="F178" r:id="rId20" xr:uid="{00000000-0004-0000-1000-000013000000}"/>
    <hyperlink ref="F180" r:id="rId21" xr:uid="{00000000-0004-0000-1000-000014000000}"/>
    <hyperlink ref="F182" r:id="rId22" xr:uid="{00000000-0004-0000-1000-000015000000}"/>
    <hyperlink ref="F190" r:id="rId23" xr:uid="{00000000-0004-0000-1000-000016000000}"/>
    <hyperlink ref="F193" r:id="rId24" xr:uid="{00000000-0004-0000-1000-000017000000}"/>
    <hyperlink ref="F202" r:id="rId25" xr:uid="{00000000-0004-0000-1000-000018000000}"/>
    <hyperlink ref="F205" r:id="rId26" xr:uid="{00000000-0004-0000-1000-000019000000}"/>
    <hyperlink ref="F212" r:id="rId27" xr:uid="{00000000-0004-0000-1000-00001A000000}"/>
    <hyperlink ref="F217" r:id="rId28" xr:uid="{00000000-0004-0000-1000-00001B000000}"/>
    <hyperlink ref="F220" r:id="rId29" xr:uid="{00000000-0004-0000-1000-00001C000000}"/>
    <hyperlink ref="F222" r:id="rId30" xr:uid="{00000000-0004-0000-1000-00001D000000}"/>
    <hyperlink ref="F226" r:id="rId31" xr:uid="{00000000-0004-0000-1000-00001E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2:BM109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127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582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804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ROUND((SUM(BE85:BE108)),  2)</f>
        <v>0</v>
      </c>
      <c r="G35" s="35"/>
      <c r="H35" s="35"/>
      <c r="I35" s="125">
        <v>0.21</v>
      </c>
      <c r="J35" s="124">
        <f>ROUND(((SUM(BE85:BE108))*I35),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ROUND((SUM(BF85:BF108)),  2)</f>
        <v>0</v>
      </c>
      <c r="G36" s="35"/>
      <c r="H36" s="35"/>
      <c r="I36" s="125">
        <v>0.12</v>
      </c>
      <c r="J36" s="124">
        <f>ROUND(((SUM(BF85:BF108))*I36),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ROUND((SUM(BH85:BH108)),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582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SO-041 - 1. rok pěstební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582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SO-041 - 1. rok pěstební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SUM(P86:P108)</f>
        <v>0</v>
      </c>
      <c r="Q85" s="73"/>
      <c r="R85" s="149">
        <f>SUM(R86:R108)</f>
        <v>5.4000000000000001E-4</v>
      </c>
      <c r="S85" s="73"/>
      <c r="T85" s="150">
        <f>SUM(T86:T108)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SUM(BK86:BK108)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155</v>
      </c>
      <c r="F86" s="154" t="s">
        <v>156</v>
      </c>
      <c r="G86" s="155" t="s">
        <v>157</v>
      </c>
      <c r="H86" s="156">
        <v>0.70299999999999996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805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163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2" customFormat="1">
      <c r="B88" s="210"/>
      <c r="C88" s="211"/>
      <c r="D88" s="172" t="s">
        <v>164</v>
      </c>
      <c r="E88" s="212" t="s">
        <v>19</v>
      </c>
      <c r="F88" s="213" t="s">
        <v>806</v>
      </c>
      <c r="G88" s="211"/>
      <c r="H88" s="212" t="s">
        <v>19</v>
      </c>
      <c r="I88" s="214"/>
      <c r="J88" s="211"/>
      <c r="K88" s="211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164</v>
      </c>
      <c r="AU88" s="219" t="s">
        <v>73</v>
      </c>
      <c r="AV88" s="12" t="s">
        <v>80</v>
      </c>
      <c r="AW88" s="12" t="s">
        <v>35</v>
      </c>
      <c r="AX88" s="12" t="s">
        <v>73</v>
      </c>
      <c r="AY88" s="219" t="s">
        <v>160</v>
      </c>
    </row>
    <row r="89" spans="1:65" s="10" customFormat="1">
      <c r="B89" s="170"/>
      <c r="C89" s="171"/>
      <c r="D89" s="172" t="s">
        <v>164</v>
      </c>
      <c r="E89" s="173" t="s">
        <v>19</v>
      </c>
      <c r="F89" s="174" t="s">
        <v>807</v>
      </c>
      <c r="G89" s="171"/>
      <c r="H89" s="175">
        <v>0.182</v>
      </c>
      <c r="I89" s="176"/>
      <c r="J89" s="171"/>
      <c r="K89" s="171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164</v>
      </c>
      <c r="AU89" s="181" t="s">
        <v>73</v>
      </c>
      <c r="AV89" s="10" t="s">
        <v>82</v>
      </c>
      <c r="AW89" s="10" t="s">
        <v>35</v>
      </c>
      <c r="AX89" s="10" t="s">
        <v>73</v>
      </c>
      <c r="AY89" s="181" t="s">
        <v>160</v>
      </c>
    </row>
    <row r="90" spans="1:65" s="10" customFormat="1">
      <c r="B90" s="170"/>
      <c r="C90" s="171"/>
      <c r="D90" s="172" t="s">
        <v>164</v>
      </c>
      <c r="E90" s="173" t="s">
        <v>19</v>
      </c>
      <c r="F90" s="174" t="s">
        <v>808</v>
      </c>
      <c r="G90" s="171"/>
      <c r="H90" s="175">
        <v>8.5000000000000006E-2</v>
      </c>
      <c r="I90" s="176"/>
      <c r="J90" s="171"/>
      <c r="K90" s="171"/>
      <c r="L90" s="177"/>
      <c r="M90" s="178"/>
      <c r="N90" s="179"/>
      <c r="O90" s="179"/>
      <c r="P90" s="179"/>
      <c r="Q90" s="179"/>
      <c r="R90" s="179"/>
      <c r="S90" s="179"/>
      <c r="T90" s="180"/>
      <c r="AT90" s="181" t="s">
        <v>164</v>
      </c>
      <c r="AU90" s="181" t="s">
        <v>73</v>
      </c>
      <c r="AV90" s="10" t="s">
        <v>82</v>
      </c>
      <c r="AW90" s="10" t="s">
        <v>35</v>
      </c>
      <c r="AX90" s="10" t="s">
        <v>73</v>
      </c>
      <c r="AY90" s="181" t="s">
        <v>160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809</v>
      </c>
      <c r="G91" s="171"/>
      <c r="H91" s="175">
        <v>0.157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73</v>
      </c>
      <c r="AY91" s="181" t="s">
        <v>160</v>
      </c>
    </row>
    <row r="92" spans="1:65" s="10" customFormat="1">
      <c r="B92" s="170"/>
      <c r="C92" s="171"/>
      <c r="D92" s="172" t="s">
        <v>164</v>
      </c>
      <c r="E92" s="173" t="s">
        <v>19</v>
      </c>
      <c r="F92" s="174" t="s">
        <v>810</v>
      </c>
      <c r="G92" s="171"/>
      <c r="H92" s="175">
        <v>3.9E-2</v>
      </c>
      <c r="I92" s="176"/>
      <c r="J92" s="171"/>
      <c r="K92" s="171"/>
      <c r="L92" s="177"/>
      <c r="M92" s="178"/>
      <c r="N92" s="179"/>
      <c r="O92" s="179"/>
      <c r="P92" s="179"/>
      <c r="Q92" s="179"/>
      <c r="R92" s="179"/>
      <c r="S92" s="179"/>
      <c r="T92" s="180"/>
      <c r="AT92" s="181" t="s">
        <v>164</v>
      </c>
      <c r="AU92" s="181" t="s">
        <v>73</v>
      </c>
      <c r="AV92" s="10" t="s">
        <v>82</v>
      </c>
      <c r="AW92" s="10" t="s">
        <v>35</v>
      </c>
      <c r="AX92" s="10" t="s">
        <v>73</v>
      </c>
      <c r="AY92" s="181" t="s">
        <v>160</v>
      </c>
    </row>
    <row r="93" spans="1:65" s="10" customFormat="1">
      <c r="B93" s="170"/>
      <c r="C93" s="171"/>
      <c r="D93" s="172" t="s">
        <v>164</v>
      </c>
      <c r="E93" s="173" t="s">
        <v>19</v>
      </c>
      <c r="F93" s="174" t="s">
        <v>811</v>
      </c>
      <c r="G93" s="171"/>
      <c r="H93" s="175">
        <v>0.24</v>
      </c>
      <c r="I93" s="176"/>
      <c r="J93" s="171"/>
      <c r="K93" s="171"/>
      <c r="L93" s="177"/>
      <c r="M93" s="178"/>
      <c r="N93" s="179"/>
      <c r="O93" s="179"/>
      <c r="P93" s="179"/>
      <c r="Q93" s="179"/>
      <c r="R93" s="179"/>
      <c r="S93" s="179"/>
      <c r="T93" s="180"/>
      <c r="AT93" s="181" t="s">
        <v>164</v>
      </c>
      <c r="AU93" s="181" t="s">
        <v>73</v>
      </c>
      <c r="AV93" s="10" t="s">
        <v>82</v>
      </c>
      <c r="AW93" s="10" t="s">
        <v>35</v>
      </c>
      <c r="AX93" s="10" t="s">
        <v>73</v>
      </c>
      <c r="AY93" s="181" t="s">
        <v>160</v>
      </c>
    </row>
    <row r="94" spans="1:65" s="11" customFormat="1">
      <c r="B94" s="182"/>
      <c r="C94" s="183"/>
      <c r="D94" s="172" t="s">
        <v>164</v>
      </c>
      <c r="E94" s="184" t="s">
        <v>19</v>
      </c>
      <c r="F94" s="185" t="s">
        <v>178</v>
      </c>
      <c r="G94" s="183"/>
      <c r="H94" s="186">
        <v>0.70299999999999996</v>
      </c>
      <c r="I94" s="187"/>
      <c r="J94" s="183"/>
      <c r="K94" s="183"/>
      <c r="L94" s="188"/>
      <c r="M94" s="189"/>
      <c r="N94" s="190"/>
      <c r="O94" s="190"/>
      <c r="P94" s="190"/>
      <c r="Q94" s="190"/>
      <c r="R94" s="190"/>
      <c r="S94" s="190"/>
      <c r="T94" s="191"/>
      <c r="AT94" s="192" t="s">
        <v>164</v>
      </c>
      <c r="AU94" s="192" t="s">
        <v>73</v>
      </c>
      <c r="AV94" s="11" t="s">
        <v>159</v>
      </c>
      <c r="AW94" s="11" t="s">
        <v>35</v>
      </c>
      <c r="AX94" s="11" t="s">
        <v>80</v>
      </c>
      <c r="AY94" s="192" t="s">
        <v>160</v>
      </c>
    </row>
    <row r="95" spans="1:65" s="2" customFormat="1" ht="16.5" customHeight="1">
      <c r="A95" s="35"/>
      <c r="B95" s="36"/>
      <c r="C95" s="152" t="s">
        <v>82</v>
      </c>
      <c r="D95" s="152" t="s">
        <v>154</v>
      </c>
      <c r="E95" s="153" t="s">
        <v>309</v>
      </c>
      <c r="F95" s="154" t="s">
        <v>310</v>
      </c>
      <c r="G95" s="155" t="s">
        <v>168</v>
      </c>
      <c r="H95" s="156">
        <v>72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812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312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10" customFormat="1">
      <c r="B97" s="170"/>
      <c r="C97" s="171"/>
      <c r="D97" s="172" t="s">
        <v>164</v>
      </c>
      <c r="E97" s="173" t="s">
        <v>19</v>
      </c>
      <c r="F97" s="174" t="s">
        <v>813</v>
      </c>
      <c r="G97" s="171"/>
      <c r="H97" s="175">
        <v>72</v>
      </c>
      <c r="I97" s="176"/>
      <c r="J97" s="171"/>
      <c r="K97" s="171"/>
      <c r="L97" s="177"/>
      <c r="M97" s="178"/>
      <c r="N97" s="179"/>
      <c r="O97" s="179"/>
      <c r="P97" s="179"/>
      <c r="Q97" s="179"/>
      <c r="R97" s="179"/>
      <c r="S97" s="179"/>
      <c r="T97" s="180"/>
      <c r="AT97" s="181" t="s">
        <v>164</v>
      </c>
      <c r="AU97" s="181" t="s">
        <v>73</v>
      </c>
      <c r="AV97" s="10" t="s">
        <v>82</v>
      </c>
      <c r="AW97" s="10" t="s">
        <v>35</v>
      </c>
      <c r="AX97" s="10" t="s">
        <v>80</v>
      </c>
      <c r="AY97" s="181" t="s">
        <v>160</v>
      </c>
    </row>
    <row r="98" spans="1:65" s="2" customFormat="1" ht="16.5" customHeight="1">
      <c r="A98" s="35"/>
      <c r="B98" s="36"/>
      <c r="C98" s="152" t="s">
        <v>172</v>
      </c>
      <c r="D98" s="152" t="s">
        <v>154</v>
      </c>
      <c r="E98" s="153" t="s">
        <v>304</v>
      </c>
      <c r="F98" s="154" t="s">
        <v>305</v>
      </c>
      <c r="G98" s="155" t="s">
        <v>181</v>
      </c>
      <c r="H98" s="156">
        <v>27</v>
      </c>
      <c r="I98" s="157"/>
      <c r="J98" s="158">
        <f>ROUND(I98*H98,2)</f>
        <v>0</v>
      </c>
      <c r="K98" s="154" t="s">
        <v>158</v>
      </c>
      <c r="L98" s="40"/>
      <c r="M98" s="159" t="s">
        <v>19</v>
      </c>
      <c r="N98" s="160" t="s">
        <v>44</v>
      </c>
      <c r="O98" s="65"/>
      <c r="P98" s="161">
        <f>O98*H98</f>
        <v>0</v>
      </c>
      <c r="Q98" s="161">
        <v>2.0000000000000002E-5</v>
      </c>
      <c r="R98" s="161">
        <f>Q98*H98</f>
        <v>5.4000000000000001E-4</v>
      </c>
      <c r="S98" s="161">
        <v>0</v>
      </c>
      <c r="T98" s="16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63" t="s">
        <v>159</v>
      </c>
      <c r="AT98" s="163" t="s">
        <v>154</v>
      </c>
      <c r="AU98" s="163" t="s">
        <v>73</v>
      </c>
      <c r="AY98" s="18" t="s">
        <v>160</v>
      </c>
      <c r="BE98" s="164">
        <f>IF(N98="základní",J98,0)</f>
        <v>0</v>
      </c>
      <c r="BF98" s="164">
        <f>IF(N98="snížená",J98,0)</f>
        <v>0</v>
      </c>
      <c r="BG98" s="164">
        <f>IF(N98="zákl. přenesená",J98,0)</f>
        <v>0</v>
      </c>
      <c r="BH98" s="164">
        <f>IF(N98="sníž. přenesená",J98,0)</f>
        <v>0</v>
      </c>
      <c r="BI98" s="164">
        <f>IF(N98="nulová",J98,0)</f>
        <v>0</v>
      </c>
      <c r="BJ98" s="18" t="s">
        <v>80</v>
      </c>
      <c r="BK98" s="164">
        <f>ROUND(I98*H98,2)</f>
        <v>0</v>
      </c>
      <c r="BL98" s="18" t="s">
        <v>159</v>
      </c>
      <c r="BM98" s="163" t="s">
        <v>814</v>
      </c>
    </row>
    <row r="99" spans="1:65" s="2" customFormat="1">
      <c r="A99" s="35"/>
      <c r="B99" s="36"/>
      <c r="C99" s="37"/>
      <c r="D99" s="165" t="s">
        <v>162</v>
      </c>
      <c r="E99" s="37"/>
      <c r="F99" s="166" t="s">
        <v>307</v>
      </c>
      <c r="G99" s="37"/>
      <c r="H99" s="37"/>
      <c r="I99" s="167"/>
      <c r="J99" s="37"/>
      <c r="K99" s="37"/>
      <c r="L99" s="40"/>
      <c r="M99" s="168"/>
      <c r="N99" s="169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162</v>
      </c>
      <c r="AU99" s="18" t="s">
        <v>73</v>
      </c>
    </row>
    <row r="100" spans="1:65" s="10" customFormat="1">
      <c r="B100" s="170"/>
      <c r="C100" s="171"/>
      <c r="D100" s="172" t="s">
        <v>164</v>
      </c>
      <c r="E100" s="173" t="s">
        <v>19</v>
      </c>
      <c r="F100" s="174" t="s">
        <v>815</v>
      </c>
      <c r="G100" s="171"/>
      <c r="H100" s="175">
        <v>27</v>
      </c>
      <c r="I100" s="176"/>
      <c r="J100" s="171"/>
      <c r="K100" s="171"/>
      <c r="L100" s="177"/>
      <c r="M100" s="178"/>
      <c r="N100" s="179"/>
      <c r="O100" s="179"/>
      <c r="P100" s="179"/>
      <c r="Q100" s="179"/>
      <c r="R100" s="179"/>
      <c r="S100" s="179"/>
      <c r="T100" s="180"/>
      <c r="AT100" s="181" t="s">
        <v>164</v>
      </c>
      <c r="AU100" s="181" t="s">
        <v>73</v>
      </c>
      <c r="AV100" s="10" t="s">
        <v>82</v>
      </c>
      <c r="AW100" s="10" t="s">
        <v>35</v>
      </c>
      <c r="AX100" s="10" t="s">
        <v>80</v>
      </c>
      <c r="AY100" s="181" t="s">
        <v>160</v>
      </c>
    </row>
    <row r="101" spans="1:65" s="2" customFormat="1" ht="16.5" customHeight="1">
      <c r="A101" s="35"/>
      <c r="B101" s="36"/>
      <c r="C101" s="152" t="s">
        <v>159</v>
      </c>
      <c r="D101" s="152" t="s">
        <v>154</v>
      </c>
      <c r="E101" s="153" t="s">
        <v>276</v>
      </c>
      <c r="F101" s="154" t="s">
        <v>277</v>
      </c>
      <c r="G101" s="155" t="s">
        <v>273</v>
      </c>
      <c r="H101" s="156">
        <v>17.100000000000001</v>
      </c>
      <c r="I101" s="157"/>
      <c r="J101" s="158">
        <f>ROUND(I101*H101,2)</f>
        <v>0</v>
      </c>
      <c r="K101" s="154" t="s">
        <v>158</v>
      </c>
      <c r="L101" s="40"/>
      <c r="M101" s="159" t="s">
        <v>19</v>
      </c>
      <c r="N101" s="160" t="s">
        <v>44</v>
      </c>
      <c r="O101" s="65"/>
      <c r="P101" s="161">
        <f>O101*H101</f>
        <v>0</v>
      </c>
      <c r="Q101" s="161">
        <v>0</v>
      </c>
      <c r="R101" s="161">
        <f>Q101*H101</f>
        <v>0</v>
      </c>
      <c r="S101" s="161">
        <v>0</v>
      </c>
      <c r="T101" s="16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63" t="s">
        <v>159</v>
      </c>
      <c r="AT101" s="163" t="s">
        <v>154</v>
      </c>
      <c r="AU101" s="163" t="s">
        <v>73</v>
      </c>
      <c r="AY101" s="18" t="s">
        <v>160</v>
      </c>
      <c r="BE101" s="164">
        <f>IF(N101="základní",J101,0)</f>
        <v>0</v>
      </c>
      <c r="BF101" s="164">
        <f>IF(N101="snížená",J101,0)</f>
        <v>0</v>
      </c>
      <c r="BG101" s="164">
        <f>IF(N101="zákl. přenesená",J101,0)</f>
        <v>0</v>
      </c>
      <c r="BH101" s="164">
        <f>IF(N101="sníž. přenesená",J101,0)</f>
        <v>0</v>
      </c>
      <c r="BI101" s="164">
        <f>IF(N101="nulová",J101,0)</f>
        <v>0</v>
      </c>
      <c r="BJ101" s="18" t="s">
        <v>80</v>
      </c>
      <c r="BK101" s="164">
        <f>ROUND(I101*H101,2)</f>
        <v>0</v>
      </c>
      <c r="BL101" s="18" t="s">
        <v>159</v>
      </c>
      <c r="BM101" s="163" t="s">
        <v>816</v>
      </c>
    </row>
    <row r="102" spans="1:65" s="2" customFormat="1">
      <c r="A102" s="35"/>
      <c r="B102" s="36"/>
      <c r="C102" s="37"/>
      <c r="D102" s="165" t="s">
        <v>162</v>
      </c>
      <c r="E102" s="37"/>
      <c r="F102" s="166" t="s">
        <v>279</v>
      </c>
      <c r="G102" s="37"/>
      <c r="H102" s="37"/>
      <c r="I102" s="167"/>
      <c r="J102" s="37"/>
      <c r="K102" s="37"/>
      <c r="L102" s="40"/>
      <c r="M102" s="168"/>
      <c r="N102" s="169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162</v>
      </c>
      <c r="AU102" s="18" t="s">
        <v>73</v>
      </c>
    </row>
    <row r="103" spans="1:65" s="10" customFormat="1">
      <c r="B103" s="170"/>
      <c r="C103" s="171"/>
      <c r="D103" s="172" t="s">
        <v>164</v>
      </c>
      <c r="E103" s="173" t="s">
        <v>19</v>
      </c>
      <c r="F103" s="174" t="s">
        <v>817</v>
      </c>
      <c r="G103" s="171"/>
      <c r="H103" s="175">
        <v>17.100000000000001</v>
      </c>
      <c r="I103" s="176"/>
      <c r="J103" s="171"/>
      <c r="K103" s="171"/>
      <c r="L103" s="177"/>
      <c r="M103" s="178"/>
      <c r="N103" s="179"/>
      <c r="O103" s="179"/>
      <c r="P103" s="179"/>
      <c r="Q103" s="179"/>
      <c r="R103" s="179"/>
      <c r="S103" s="179"/>
      <c r="T103" s="180"/>
      <c r="AT103" s="181" t="s">
        <v>164</v>
      </c>
      <c r="AU103" s="181" t="s">
        <v>73</v>
      </c>
      <c r="AV103" s="10" t="s">
        <v>82</v>
      </c>
      <c r="AW103" s="10" t="s">
        <v>35</v>
      </c>
      <c r="AX103" s="10" t="s">
        <v>80</v>
      </c>
      <c r="AY103" s="181" t="s">
        <v>160</v>
      </c>
    </row>
    <row r="104" spans="1:65" s="2" customFormat="1" ht="16.5" customHeight="1">
      <c r="A104" s="35"/>
      <c r="B104" s="36"/>
      <c r="C104" s="152" t="s">
        <v>185</v>
      </c>
      <c r="D104" s="152" t="s">
        <v>154</v>
      </c>
      <c r="E104" s="153" t="s">
        <v>282</v>
      </c>
      <c r="F104" s="154" t="s">
        <v>283</v>
      </c>
      <c r="G104" s="155" t="s">
        <v>273</v>
      </c>
      <c r="H104" s="156">
        <v>17.100000000000001</v>
      </c>
      <c r="I104" s="157"/>
      <c r="J104" s="158">
        <f>ROUND(I104*H104,2)</f>
        <v>0</v>
      </c>
      <c r="K104" s="154" t="s">
        <v>158</v>
      </c>
      <c r="L104" s="40"/>
      <c r="M104" s="159" t="s">
        <v>19</v>
      </c>
      <c r="N104" s="160" t="s">
        <v>44</v>
      </c>
      <c r="O104" s="65"/>
      <c r="P104" s="161">
        <f>O104*H104</f>
        <v>0</v>
      </c>
      <c r="Q104" s="161">
        <v>0</v>
      </c>
      <c r="R104" s="161">
        <f>Q104*H104</f>
        <v>0</v>
      </c>
      <c r="S104" s="161">
        <v>0</v>
      </c>
      <c r="T104" s="16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63" t="s">
        <v>159</v>
      </c>
      <c r="AT104" s="163" t="s">
        <v>154</v>
      </c>
      <c r="AU104" s="163" t="s">
        <v>73</v>
      </c>
      <c r="AY104" s="18" t="s">
        <v>160</v>
      </c>
      <c r="BE104" s="164">
        <f>IF(N104="základní",J104,0)</f>
        <v>0</v>
      </c>
      <c r="BF104" s="164">
        <f>IF(N104="snížená",J104,0)</f>
        <v>0</v>
      </c>
      <c r="BG104" s="164">
        <f>IF(N104="zákl. přenesená",J104,0)</f>
        <v>0</v>
      </c>
      <c r="BH104" s="164">
        <f>IF(N104="sníž. přenesená",J104,0)</f>
        <v>0</v>
      </c>
      <c r="BI104" s="164">
        <f>IF(N104="nulová",J104,0)</f>
        <v>0</v>
      </c>
      <c r="BJ104" s="18" t="s">
        <v>80</v>
      </c>
      <c r="BK104" s="164">
        <f>ROUND(I104*H104,2)</f>
        <v>0</v>
      </c>
      <c r="BL104" s="18" t="s">
        <v>159</v>
      </c>
      <c r="BM104" s="163" t="s">
        <v>818</v>
      </c>
    </row>
    <row r="105" spans="1:65" s="2" customFormat="1">
      <c r="A105" s="35"/>
      <c r="B105" s="36"/>
      <c r="C105" s="37"/>
      <c r="D105" s="165" t="s">
        <v>162</v>
      </c>
      <c r="E105" s="37"/>
      <c r="F105" s="166" t="s">
        <v>285</v>
      </c>
      <c r="G105" s="37"/>
      <c r="H105" s="37"/>
      <c r="I105" s="167"/>
      <c r="J105" s="37"/>
      <c r="K105" s="37"/>
      <c r="L105" s="40"/>
      <c r="M105" s="168"/>
      <c r="N105" s="169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162</v>
      </c>
      <c r="AU105" s="18" t="s">
        <v>73</v>
      </c>
    </row>
    <row r="106" spans="1:65" s="2" customFormat="1" ht="16.5" customHeight="1">
      <c r="A106" s="35"/>
      <c r="B106" s="36"/>
      <c r="C106" s="152" t="s">
        <v>191</v>
      </c>
      <c r="D106" s="152" t="s">
        <v>154</v>
      </c>
      <c r="E106" s="153" t="s">
        <v>287</v>
      </c>
      <c r="F106" s="154" t="s">
        <v>288</v>
      </c>
      <c r="G106" s="155" t="s">
        <v>273</v>
      </c>
      <c r="H106" s="156">
        <v>68.400000000000006</v>
      </c>
      <c r="I106" s="157"/>
      <c r="J106" s="158">
        <f>ROUND(I106*H106,2)</f>
        <v>0</v>
      </c>
      <c r="K106" s="154" t="s">
        <v>158</v>
      </c>
      <c r="L106" s="40"/>
      <c r="M106" s="159" t="s">
        <v>19</v>
      </c>
      <c r="N106" s="160" t="s">
        <v>44</v>
      </c>
      <c r="O106" s="65"/>
      <c r="P106" s="161">
        <f>O106*H106</f>
        <v>0</v>
      </c>
      <c r="Q106" s="161">
        <v>0</v>
      </c>
      <c r="R106" s="161">
        <f>Q106*H106</f>
        <v>0</v>
      </c>
      <c r="S106" s="161">
        <v>0</v>
      </c>
      <c r="T106" s="16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63" t="s">
        <v>159</v>
      </c>
      <c r="AT106" s="163" t="s">
        <v>154</v>
      </c>
      <c r="AU106" s="163" t="s">
        <v>73</v>
      </c>
      <c r="AY106" s="18" t="s">
        <v>160</v>
      </c>
      <c r="BE106" s="164">
        <f>IF(N106="základní",J106,0)</f>
        <v>0</v>
      </c>
      <c r="BF106" s="164">
        <f>IF(N106="snížená",J106,0)</f>
        <v>0</v>
      </c>
      <c r="BG106" s="164">
        <f>IF(N106="zákl. přenesená",J106,0)</f>
        <v>0</v>
      </c>
      <c r="BH106" s="164">
        <f>IF(N106="sníž. přenesená",J106,0)</f>
        <v>0</v>
      </c>
      <c r="BI106" s="164">
        <f>IF(N106="nulová",J106,0)</f>
        <v>0</v>
      </c>
      <c r="BJ106" s="18" t="s">
        <v>80</v>
      </c>
      <c r="BK106" s="164">
        <f>ROUND(I106*H106,2)</f>
        <v>0</v>
      </c>
      <c r="BL106" s="18" t="s">
        <v>159</v>
      </c>
      <c r="BM106" s="163" t="s">
        <v>819</v>
      </c>
    </row>
    <row r="107" spans="1:65" s="2" customFormat="1">
      <c r="A107" s="35"/>
      <c r="B107" s="36"/>
      <c r="C107" s="37"/>
      <c r="D107" s="165" t="s">
        <v>162</v>
      </c>
      <c r="E107" s="37"/>
      <c r="F107" s="166" t="s">
        <v>290</v>
      </c>
      <c r="G107" s="37"/>
      <c r="H107" s="37"/>
      <c r="I107" s="167"/>
      <c r="J107" s="37"/>
      <c r="K107" s="37"/>
      <c r="L107" s="40"/>
      <c r="M107" s="168"/>
      <c r="N107" s="169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162</v>
      </c>
      <c r="AU107" s="18" t="s">
        <v>73</v>
      </c>
    </row>
    <row r="108" spans="1:65" s="10" customFormat="1">
      <c r="B108" s="170"/>
      <c r="C108" s="171"/>
      <c r="D108" s="172" t="s">
        <v>164</v>
      </c>
      <c r="E108" s="173" t="s">
        <v>19</v>
      </c>
      <c r="F108" s="174" t="s">
        <v>820</v>
      </c>
      <c r="G108" s="171"/>
      <c r="H108" s="175">
        <v>68.400000000000006</v>
      </c>
      <c r="I108" s="176"/>
      <c r="J108" s="171"/>
      <c r="K108" s="171"/>
      <c r="L108" s="177"/>
      <c r="M108" s="207"/>
      <c r="N108" s="208"/>
      <c r="O108" s="208"/>
      <c r="P108" s="208"/>
      <c r="Q108" s="208"/>
      <c r="R108" s="208"/>
      <c r="S108" s="208"/>
      <c r="T108" s="209"/>
      <c r="AT108" s="181" t="s">
        <v>164</v>
      </c>
      <c r="AU108" s="181" t="s">
        <v>73</v>
      </c>
      <c r="AV108" s="10" t="s">
        <v>82</v>
      </c>
      <c r="AW108" s="10" t="s">
        <v>35</v>
      </c>
      <c r="AX108" s="10" t="s">
        <v>80</v>
      </c>
      <c r="AY108" s="181" t="s">
        <v>160</v>
      </c>
    </row>
    <row r="109" spans="1:65" s="2" customFormat="1" ht="6.9" customHeight="1">
      <c r="A109" s="35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0"/>
      <c r="M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</sheetData>
  <sheetProtection algorithmName="SHA-512" hashValue="ORFc12XWoAWMspIRTkgg0JSHJCLojIfbm4/Zsp/xhLvhqgI8xR54mkEZeFWMri8A0GIzCW9Pf+EU6YDv7tfRgA==" saltValue="KUNnDcwbDNfB14cFLYsJvoj9AmEP4ESBQj8/lcG76+EoBL3SbbUv9eqPEQ9ZuKe+FU+iB1y9tBCaP1JxHuphpA==" spinCount="100000" sheet="1" objects="1" scenarios="1" formatColumns="0" formatRows="0" autoFilter="0"/>
  <autoFilter ref="C84:K108" xr:uid="{00000000-0009-0000-0000-000011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1100-000000000000}"/>
    <hyperlink ref="F96" r:id="rId2" xr:uid="{00000000-0004-0000-1100-000001000000}"/>
    <hyperlink ref="F99" r:id="rId3" xr:uid="{00000000-0004-0000-1100-000002000000}"/>
    <hyperlink ref="F102" r:id="rId4" xr:uid="{00000000-0004-0000-1100-000003000000}"/>
    <hyperlink ref="F105" r:id="rId5" xr:uid="{00000000-0004-0000-1100-000004000000}"/>
    <hyperlink ref="F107" r:id="rId6" xr:uid="{00000000-0004-0000-11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2:BM109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129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582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821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ROUND((SUM(BE85:BE108)),  2)</f>
        <v>0</v>
      </c>
      <c r="G35" s="35"/>
      <c r="H35" s="35"/>
      <c r="I35" s="125">
        <v>0.21</v>
      </c>
      <c r="J35" s="124">
        <f>ROUND(((SUM(BE85:BE108))*I35),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ROUND((SUM(BF85:BF108)),  2)</f>
        <v>0</v>
      </c>
      <c r="G36" s="35"/>
      <c r="H36" s="35"/>
      <c r="I36" s="125">
        <v>0.12</v>
      </c>
      <c r="J36" s="124">
        <f>ROUND(((SUM(BF85:BF108))*I36),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ROUND((SUM(BH85:BH108)),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582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SO-042 - 2. rok pěstební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582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SO-042 - 2. rok pěstební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SUM(P86:P108)</f>
        <v>0</v>
      </c>
      <c r="Q85" s="73"/>
      <c r="R85" s="149">
        <f>SUM(R86:R108)</f>
        <v>5.4000000000000001E-4</v>
      </c>
      <c r="S85" s="73"/>
      <c r="T85" s="150">
        <f>SUM(T86:T108)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SUM(BK86:BK108)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155</v>
      </c>
      <c r="F86" s="154" t="s">
        <v>156</v>
      </c>
      <c r="G86" s="155" t="s">
        <v>157</v>
      </c>
      <c r="H86" s="156">
        <v>0.46800000000000003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822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163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2" customFormat="1">
      <c r="B88" s="210"/>
      <c r="C88" s="211"/>
      <c r="D88" s="172" t="s">
        <v>164</v>
      </c>
      <c r="E88" s="212" t="s">
        <v>19</v>
      </c>
      <c r="F88" s="213" t="s">
        <v>823</v>
      </c>
      <c r="G88" s="211"/>
      <c r="H88" s="212" t="s">
        <v>19</v>
      </c>
      <c r="I88" s="214"/>
      <c r="J88" s="211"/>
      <c r="K88" s="211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164</v>
      </c>
      <c r="AU88" s="219" t="s">
        <v>73</v>
      </c>
      <c r="AV88" s="12" t="s">
        <v>80</v>
      </c>
      <c r="AW88" s="12" t="s">
        <v>35</v>
      </c>
      <c r="AX88" s="12" t="s">
        <v>73</v>
      </c>
      <c r="AY88" s="219" t="s">
        <v>160</v>
      </c>
    </row>
    <row r="89" spans="1:65" s="10" customFormat="1">
      <c r="B89" s="170"/>
      <c r="C89" s="171"/>
      <c r="D89" s="172" t="s">
        <v>164</v>
      </c>
      <c r="E89" s="173" t="s">
        <v>19</v>
      </c>
      <c r="F89" s="174" t="s">
        <v>824</v>
      </c>
      <c r="G89" s="171"/>
      <c r="H89" s="175">
        <v>0.121</v>
      </c>
      <c r="I89" s="176"/>
      <c r="J89" s="171"/>
      <c r="K89" s="171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164</v>
      </c>
      <c r="AU89" s="181" t="s">
        <v>73</v>
      </c>
      <c r="AV89" s="10" t="s">
        <v>82</v>
      </c>
      <c r="AW89" s="10" t="s">
        <v>35</v>
      </c>
      <c r="AX89" s="10" t="s">
        <v>73</v>
      </c>
      <c r="AY89" s="181" t="s">
        <v>160</v>
      </c>
    </row>
    <row r="90" spans="1:65" s="10" customFormat="1">
      <c r="B90" s="170"/>
      <c r="C90" s="171"/>
      <c r="D90" s="172" t="s">
        <v>164</v>
      </c>
      <c r="E90" s="173" t="s">
        <v>19</v>
      </c>
      <c r="F90" s="174" t="s">
        <v>825</v>
      </c>
      <c r="G90" s="171"/>
      <c r="H90" s="175">
        <v>5.7000000000000002E-2</v>
      </c>
      <c r="I90" s="176"/>
      <c r="J90" s="171"/>
      <c r="K90" s="171"/>
      <c r="L90" s="177"/>
      <c r="M90" s="178"/>
      <c r="N90" s="179"/>
      <c r="O90" s="179"/>
      <c r="P90" s="179"/>
      <c r="Q90" s="179"/>
      <c r="R90" s="179"/>
      <c r="S90" s="179"/>
      <c r="T90" s="180"/>
      <c r="AT90" s="181" t="s">
        <v>164</v>
      </c>
      <c r="AU90" s="181" t="s">
        <v>73</v>
      </c>
      <c r="AV90" s="10" t="s">
        <v>82</v>
      </c>
      <c r="AW90" s="10" t="s">
        <v>35</v>
      </c>
      <c r="AX90" s="10" t="s">
        <v>73</v>
      </c>
      <c r="AY90" s="181" t="s">
        <v>160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826</v>
      </c>
      <c r="G91" s="171"/>
      <c r="H91" s="175">
        <v>0.104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73</v>
      </c>
      <c r="AY91" s="181" t="s">
        <v>160</v>
      </c>
    </row>
    <row r="92" spans="1:65" s="10" customFormat="1">
      <c r="B92" s="170"/>
      <c r="C92" s="171"/>
      <c r="D92" s="172" t="s">
        <v>164</v>
      </c>
      <c r="E92" s="173" t="s">
        <v>19</v>
      </c>
      <c r="F92" s="174" t="s">
        <v>827</v>
      </c>
      <c r="G92" s="171"/>
      <c r="H92" s="175">
        <v>2.5999999999999999E-2</v>
      </c>
      <c r="I92" s="176"/>
      <c r="J92" s="171"/>
      <c r="K92" s="171"/>
      <c r="L92" s="177"/>
      <c r="M92" s="178"/>
      <c r="N92" s="179"/>
      <c r="O92" s="179"/>
      <c r="P92" s="179"/>
      <c r="Q92" s="179"/>
      <c r="R92" s="179"/>
      <c r="S92" s="179"/>
      <c r="T92" s="180"/>
      <c r="AT92" s="181" t="s">
        <v>164</v>
      </c>
      <c r="AU92" s="181" t="s">
        <v>73</v>
      </c>
      <c r="AV92" s="10" t="s">
        <v>82</v>
      </c>
      <c r="AW92" s="10" t="s">
        <v>35</v>
      </c>
      <c r="AX92" s="10" t="s">
        <v>73</v>
      </c>
      <c r="AY92" s="181" t="s">
        <v>160</v>
      </c>
    </row>
    <row r="93" spans="1:65" s="10" customFormat="1">
      <c r="B93" s="170"/>
      <c r="C93" s="171"/>
      <c r="D93" s="172" t="s">
        <v>164</v>
      </c>
      <c r="E93" s="173" t="s">
        <v>19</v>
      </c>
      <c r="F93" s="174" t="s">
        <v>828</v>
      </c>
      <c r="G93" s="171"/>
      <c r="H93" s="175">
        <v>0.16</v>
      </c>
      <c r="I93" s="176"/>
      <c r="J93" s="171"/>
      <c r="K93" s="171"/>
      <c r="L93" s="177"/>
      <c r="M93" s="178"/>
      <c r="N93" s="179"/>
      <c r="O93" s="179"/>
      <c r="P93" s="179"/>
      <c r="Q93" s="179"/>
      <c r="R93" s="179"/>
      <c r="S93" s="179"/>
      <c r="T93" s="180"/>
      <c r="AT93" s="181" t="s">
        <v>164</v>
      </c>
      <c r="AU93" s="181" t="s">
        <v>73</v>
      </c>
      <c r="AV93" s="10" t="s">
        <v>82</v>
      </c>
      <c r="AW93" s="10" t="s">
        <v>35</v>
      </c>
      <c r="AX93" s="10" t="s">
        <v>73</v>
      </c>
      <c r="AY93" s="181" t="s">
        <v>160</v>
      </c>
    </row>
    <row r="94" spans="1:65" s="11" customFormat="1">
      <c r="B94" s="182"/>
      <c r="C94" s="183"/>
      <c r="D94" s="172" t="s">
        <v>164</v>
      </c>
      <c r="E94" s="184" t="s">
        <v>19</v>
      </c>
      <c r="F94" s="185" t="s">
        <v>178</v>
      </c>
      <c r="G94" s="183"/>
      <c r="H94" s="186">
        <v>0.46800000000000003</v>
      </c>
      <c r="I94" s="187"/>
      <c r="J94" s="183"/>
      <c r="K94" s="183"/>
      <c r="L94" s="188"/>
      <c r="M94" s="189"/>
      <c r="N94" s="190"/>
      <c r="O94" s="190"/>
      <c r="P94" s="190"/>
      <c r="Q94" s="190"/>
      <c r="R94" s="190"/>
      <c r="S94" s="190"/>
      <c r="T94" s="191"/>
      <c r="AT94" s="192" t="s">
        <v>164</v>
      </c>
      <c r="AU94" s="192" t="s">
        <v>73</v>
      </c>
      <c r="AV94" s="11" t="s">
        <v>159</v>
      </c>
      <c r="AW94" s="11" t="s">
        <v>35</v>
      </c>
      <c r="AX94" s="11" t="s">
        <v>80</v>
      </c>
      <c r="AY94" s="192" t="s">
        <v>160</v>
      </c>
    </row>
    <row r="95" spans="1:65" s="2" customFormat="1" ht="16.5" customHeight="1">
      <c r="A95" s="35"/>
      <c r="B95" s="36"/>
      <c r="C95" s="152" t="s">
        <v>82</v>
      </c>
      <c r="D95" s="152" t="s">
        <v>154</v>
      </c>
      <c r="E95" s="153" t="s">
        <v>309</v>
      </c>
      <c r="F95" s="154" t="s">
        <v>310</v>
      </c>
      <c r="G95" s="155" t="s">
        <v>168</v>
      </c>
      <c r="H95" s="156">
        <v>72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829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312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10" customFormat="1">
      <c r="B97" s="170"/>
      <c r="C97" s="171"/>
      <c r="D97" s="172" t="s">
        <v>164</v>
      </c>
      <c r="E97" s="173" t="s">
        <v>19</v>
      </c>
      <c r="F97" s="174" t="s">
        <v>813</v>
      </c>
      <c r="G97" s="171"/>
      <c r="H97" s="175">
        <v>72</v>
      </c>
      <c r="I97" s="176"/>
      <c r="J97" s="171"/>
      <c r="K97" s="171"/>
      <c r="L97" s="177"/>
      <c r="M97" s="178"/>
      <c r="N97" s="179"/>
      <c r="O97" s="179"/>
      <c r="P97" s="179"/>
      <c r="Q97" s="179"/>
      <c r="R97" s="179"/>
      <c r="S97" s="179"/>
      <c r="T97" s="180"/>
      <c r="AT97" s="181" t="s">
        <v>164</v>
      </c>
      <c r="AU97" s="181" t="s">
        <v>73</v>
      </c>
      <c r="AV97" s="10" t="s">
        <v>82</v>
      </c>
      <c r="AW97" s="10" t="s">
        <v>35</v>
      </c>
      <c r="AX97" s="10" t="s">
        <v>80</v>
      </c>
      <c r="AY97" s="181" t="s">
        <v>160</v>
      </c>
    </row>
    <row r="98" spans="1:65" s="2" customFormat="1" ht="16.5" customHeight="1">
      <c r="A98" s="35"/>
      <c r="B98" s="36"/>
      <c r="C98" s="152" t="s">
        <v>172</v>
      </c>
      <c r="D98" s="152" t="s">
        <v>154</v>
      </c>
      <c r="E98" s="153" t="s">
        <v>304</v>
      </c>
      <c r="F98" s="154" t="s">
        <v>305</v>
      </c>
      <c r="G98" s="155" t="s">
        <v>181</v>
      </c>
      <c r="H98" s="156">
        <v>27</v>
      </c>
      <c r="I98" s="157"/>
      <c r="J98" s="158">
        <f>ROUND(I98*H98,2)</f>
        <v>0</v>
      </c>
      <c r="K98" s="154" t="s">
        <v>158</v>
      </c>
      <c r="L98" s="40"/>
      <c r="M98" s="159" t="s">
        <v>19</v>
      </c>
      <c r="N98" s="160" t="s">
        <v>44</v>
      </c>
      <c r="O98" s="65"/>
      <c r="P98" s="161">
        <f>O98*H98</f>
        <v>0</v>
      </c>
      <c r="Q98" s="161">
        <v>2.0000000000000002E-5</v>
      </c>
      <c r="R98" s="161">
        <f>Q98*H98</f>
        <v>5.4000000000000001E-4</v>
      </c>
      <c r="S98" s="161">
        <v>0</v>
      </c>
      <c r="T98" s="16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63" t="s">
        <v>159</v>
      </c>
      <c r="AT98" s="163" t="s">
        <v>154</v>
      </c>
      <c r="AU98" s="163" t="s">
        <v>73</v>
      </c>
      <c r="AY98" s="18" t="s">
        <v>160</v>
      </c>
      <c r="BE98" s="164">
        <f>IF(N98="základní",J98,0)</f>
        <v>0</v>
      </c>
      <c r="BF98" s="164">
        <f>IF(N98="snížená",J98,0)</f>
        <v>0</v>
      </c>
      <c r="BG98" s="164">
        <f>IF(N98="zákl. přenesená",J98,0)</f>
        <v>0</v>
      </c>
      <c r="BH98" s="164">
        <f>IF(N98="sníž. přenesená",J98,0)</f>
        <v>0</v>
      </c>
      <c r="BI98" s="164">
        <f>IF(N98="nulová",J98,0)</f>
        <v>0</v>
      </c>
      <c r="BJ98" s="18" t="s">
        <v>80</v>
      </c>
      <c r="BK98" s="164">
        <f>ROUND(I98*H98,2)</f>
        <v>0</v>
      </c>
      <c r="BL98" s="18" t="s">
        <v>159</v>
      </c>
      <c r="BM98" s="163" t="s">
        <v>830</v>
      </c>
    </row>
    <row r="99" spans="1:65" s="2" customFormat="1">
      <c r="A99" s="35"/>
      <c r="B99" s="36"/>
      <c r="C99" s="37"/>
      <c r="D99" s="165" t="s">
        <v>162</v>
      </c>
      <c r="E99" s="37"/>
      <c r="F99" s="166" t="s">
        <v>307</v>
      </c>
      <c r="G99" s="37"/>
      <c r="H99" s="37"/>
      <c r="I99" s="167"/>
      <c r="J99" s="37"/>
      <c r="K99" s="37"/>
      <c r="L99" s="40"/>
      <c r="M99" s="168"/>
      <c r="N99" s="169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162</v>
      </c>
      <c r="AU99" s="18" t="s">
        <v>73</v>
      </c>
    </row>
    <row r="100" spans="1:65" s="10" customFormat="1">
      <c r="B100" s="170"/>
      <c r="C100" s="171"/>
      <c r="D100" s="172" t="s">
        <v>164</v>
      </c>
      <c r="E100" s="173" t="s">
        <v>19</v>
      </c>
      <c r="F100" s="174" t="s">
        <v>815</v>
      </c>
      <c r="G100" s="171"/>
      <c r="H100" s="175">
        <v>27</v>
      </c>
      <c r="I100" s="176"/>
      <c r="J100" s="171"/>
      <c r="K100" s="171"/>
      <c r="L100" s="177"/>
      <c r="M100" s="178"/>
      <c r="N100" s="179"/>
      <c r="O100" s="179"/>
      <c r="P100" s="179"/>
      <c r="Q100" s="179"/>
      <c r="R100" s="179"/>
      <c r="S100" s="179"/>
      <c r="T100" s="180"/>
      <c r="AT100" s="181" t="s">
        <v>164</v>
      </c>
      <c r="AU100" s="181" t="s">
        <v>73</v>
      </c>
      <c r="AV100" s="10" t="s">
        <v>82</v>
      </c>
      <c r="AW100" s="10" t="s">
        <v>35</v>
      </c>
      <c r="AX100" s="10" t="s">
        <v>80</v>
      </c>
      <c r="AY100" s="181" t="s">
        <v>160</v>
      </c>
    </row>
    <row r="101" spans="1:65" s="2" customFormat="1" ht="16.5" customHeight="1">
      <c r="A101" s="35"/>
      <c r="B101" s="36"/>
      <c r="C101" s="152" t="s">
        <v>159</v>
      </c>
      <c r="D101" s="152" t="s">
        <v>154</v>
      </c>
      <c r="E101" s="153" t="s">
        <v>276</v>
      </c>
      <c r="F101" s="154" t="s">
        <v>277</v>
      </c>
      <c r="G101" s="155" t="s">
        <v>273</v>
      </c>
      <c r="H101" s="156">
        <v>10.26</v>
      </c>
      <c r="I101" s="157"/>
      <c r="J101" s="158">
        <f>ROUND(I101*H101,2)</f>
        <v>0</v>
      </c>
      <c r="K101" s="154" t="s">
        <v>158</v>
      </c>
      <c r="L101" s="40"/>
      <c r="M101" s="159" t="s">
        <v>19</v>
      </c>
      <c r="N101" s="160" t="s">
        <v>44</v>
      </c>
      <c r="O101" s="65"/>
      <c r="P101" s="161">
        <f>O101*H101</f>
        <v>0</v>
      </c>
      <c r="Q101" s="161">
        <v>0</v>
      </c>
      <c r="R101" s="161">
        <f>Q101*H101</f>
        <v>0</v>
      </c>
      <c r="S101" s="161">
        <v>0</v>
      </c>
      <c r="T101" s="16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63" t="s">
        <v>159</v>
      </c>
      <c r="AT101" s="163" t="s">
        <v>154</v>
      </c>
      <c r="AU101" s="163" t="s">
        <v>73</v>
      </c>
      <c r="AY101" s="18" t="s">
        <v>160</v>
      </c>
      <c r="BE101" s="164">
        <f>IF(N101="základní",J101,0)</f>
        <v>0</v>
      </c>
      <c r="BF101" s="164">
        <f>IF(N101="snížená",J101,0)</f>
        <v>0</v>
      </c>
      <c r="BG101" s="164">
        <f>IF(N101="zákl. přenesená",J101,0)</f>
        <v>0</v>
      </c>
      <c r="BH101" s="164">
        <f>IF(N101="sníž. přenesená",J101,0)</f>
        <v>0</v>
      </c>
      <c r="BI101" s="164">
        <f>IF(N101="nulová",J101,0)</f>
        <v>0</v>
      </c>
      <c r="BJ101" s="18" t="s">
        <v>80</v>
      </c>
      <c r="BK101" s="164">
        <f>ROUND(I101*H101,2)</f>
        <v>0</v>
      </c>
      <c r="BL101" s="18" t="s">
        <v>159</v>
      </c>
      <c r="BM101" s="163" t="s">
        <v>831</v>
      </c>
    </row>
    <row r="102" spans="1:65" s="2" customFormat="1">
      <c r="A102" s="35"/>
      <c r="B102" s="36"/>
      <c r="C102" s="37"/>
      <c r="D102" s="165" t="s">
        <v>162</v>
      </c>
      <c r="E102" s="37"/>
      <c r="F102" s="166" t="s">
        <v>279</v>
      </c>
      <c r="G102" s="37"/>
      <c r="H102" s="37"/>
      <c r="I102" s="167"/>
      <c r="J102" s="37"/>
      <c r="K102" s="37"/>
      <c r="L102" s="40"/>
      <c r="M102" s="168"/>
      <c r="N102" s="169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162</v>
      </c>
      <c r="AU102" s="18" t="s">
        <v>73</v>
      </c>
    </row>
    <row r="103" spans="1:65" s="10" customFormat="1">
      <c r="B103" s="170"/>
      <c r="C103" s="171"/>
      <c r="D103" s="172" t="s">
        <v>164</v>
      </c>
      <c r="E103" s="173" t="s">
        <v>19</v>
      </c>
      <c r="F103" s="174" t="s">
        <v>832</v>
      </c>
      <c r="G103" s="171"/>
      <c r="H103" s="175">
        <v>10.26</v>
      </c>
      <c r="I103" s="176"/>
      <c r="J103" s="171"/>
      <c r="K103" s="171"/>
      <c r="L103" s="177"/>
      <c r="M103" s="178"/>
      <c r="N103" s="179"/>
      <c r="O103" s="179"/>
      <c r="P103" s="179"/>
      <c r="Q103" s="179"/>
      <c r="R103" s="179"/>
      <c r="S103" s="179"/>
      <c r="T103" s="180"/>
      <c r="AT103" s="181" t="s">
        <v>164</v>
      </c>
      <c r="AU103" s="181" t="s">
        <v>73</v>
      </c>
      <c r="AV103" s="10" t="s">
        <v>82</v>
      </c>
      <c r="AW103" s="10" t="s">
        <v>35</v>
      </c>
      <c r="AX103" s="10" t="s">
        <v>80</v>
      </c>
      <c r="AY103" s="181" t="s">
        <v>160</v>
      </c>
    </row>
    <row r="104" spans="1:65" s="2" customFormat="1" ht="16.5" customHeight="1">
      <c r="A104" s="35"/>
      <c r="B104" s="36"/>
      <c r="C104" s="152" t="s">
        <v>185</v>
      </c>
      <c r="D104" s="152" t="s">
        <v>154</v>
      </c>
      <c r="E104" s="153" t="s">
        <v>282</v>
      </c>
      <c r="F104" s="154" t="s">
        <v>283</v>
      </c>
      <c r="G104" s="155" t="s">
        <v>273</v>
      </c>
      <c r="H104" s="156">
        <v>10.26</v>
      </c>
      <c r="I104" s="157"/>
      <c r="J104" s="158">
        <f>ROUND(I104*H104,2)</f>
        <v>0</v>
      </c>
      <c r="K104" s="154" t="s">
        <v>158</v>
      </c>
      <c r="L104" s="40"/>
      <c r="M104" s="159" t="s">
        <v>19</v>
      </c>
      <c r="N104" s="160" t="s">
        <v>44</v>
      </c>
      <c r="O104" s="65"/>
      <c r="P104" s="161">
        <f>O104*H104</f>
        <v>0</v>
      </c>
      <c r="Q104" s="161">
        <v>0</v>
      </c>
      <c r="R104" s="161">
        <f>Q104*H104</f>
        <v>0</v>
      </c>
      <c r="S104" s="161">
        <v>0</v>
      </c>
      <c r="T104" s="16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63" t="s">
        <v>159</v>
      </c>
      <c r="AT104" s="163" t="s">
        <v>154</v>
      </c>
      <c r="AU104" s="163" t="s">
        <v>73</v>
      </c>
      <c r="AY104" s="18" t="s">
        <v>160</v>
      </c>
      <c r="BE104" s="164">
        <f>IF(N104="základní",J104,0)</f>
        <v>0</v>
      </c>
      <c r="BF104" s="164">
        <f>IF(N104="snížená",J104,0)</f>
        <v>0</v>
      </c>
      <c r="BG104" s="164">
        <f>IF(N104="zákl. přenesená",J104,0)</f>
        <v>0</v>
      </c>
      <c r="BH104" s="164">
        <f>IF(N104="sníž. přenesená",J104,0)</f>
        <v>0</v>
      </c>
      <c r="BI104" s="164">
        <f>IF(N104="nulová",J104,0)</f>
        <v>0</v>
      </c>
      <c r="BJ104" s="18" t="s">
        <v>80</v>
      </c>
      <c r="BK104" s="164">
        <f>ROUND(I104*H104,2)</f>
        <v>0</v>
      </c>
      <c r="BL104" s="18" t="s">
        <v>159</v>
      </c>
      <c r="BM104" s="163" t="s">
        <v>833</v>
      </c>
    </row>
    <row r="105" spans="1:65" s="2" customFormat="1">
      <c r="A105" s="35"/>
      <c r="B105" s="36"/>
      <c r="C105" s="37"/>
      <c r="D105" s="165" t="s">
        <v>162</v>
      </c>
      <c r="E105" s="37"/>
      <c r="F105" s="166" t="s">
        <v>285</v>
      </c>
      <c r="G105" s="37"/>
      <c r="H105" s="37"/>
      <c r="I105" s="167"/>
      <c r="J105" s="37"/>
      <c r="K105" s="37"/>
      <c r="L105" s="40"/>
      <c r="M105" s="168"/>
      <c r="N105" s="169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162</v>
      </c>
      <c r="AU105" s="18" t="s">
        <v>73</v>
      </c>
    </row>
    <row r="106" spans="1:65" s="2" customFormat="1" ht="16.5" customHeight="1">
      <c r="A106" s="35"/>
      <c r="B106" s="36"/>
      <c r="C106" s="152" t="s">
        <v>191</v>
      </c>
      <c r="D106" s="152" t="s">
        <v>154</v>
      </c>
      <c r="E106" s="153" t="s">
        <v>287</v>
      </c>
      <c r="F106" s="154" t="s">
        <v>288</v>
      </c>
      <c r="G106" s="155" t="s">
        <v>273</v>
      </c>
      <c r="H106" s="156">
        <v>41.04</v>
      </c>
      <c r="I106" s="157"/>
      <c r="J106" s="158">
        <f>ROUND(I106*H106,2)</f>
        <v>0</v>
      </c>
      <c r="K106" s="154" t="s">
        <v>158</v>
      </c>
      <c r="L106" s="40"/>
      <c r="M106" s="159" t="s">
        <v>19</v>
      </c>
      <c r="N106" s="160" t="s">
        <v>44</v>
      </c>
      <c r="O106" s="65"/>
      <c r="P106" s="161">
        <f>O106*H106</f>
        <v>0</v>
      </c>
      <c r="Q106" s="161">
        <v>0</v>
      </c>
      <c r="R106" s="161">
        <f>Q106*H106</f>
        <v>0</v>
      </c>
      <c r="S106" s="161">
        <v>0</v>
      </c>
      <c r="T106" s="16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63" t="s">
        <v>159</v>
      </c>
      <c r="AT106" s="163" t="s">
        <v>154</v>
      </c>
      <c r="AU106" s="163" t="s">
        <v>73</v>
      </c>
      <c r="AY106" s="18" t="s">
        <v>160</v>
      </c>
      <c r="BE106" s="164">
        <f>IF(N106="základní",J106,0)</f>
        <v>0</v>
      </c>
      <c r="BF106" s="164">
        <f>IF(N106="snížená",J106,0)</f>
        <v>0</v>
      </c>
      <c r="BG106" s="164">
        <f>IF(N106="zákl. přenesená",J106,0)</f>
        <v>0</v>
      </c>
      <c r="BH106" s="164">
        <f>IF(N106="sníž. přenesená",J106,0)</f>
        <v>0</v>
      </c>
      <c r="BI106" s="164">
        <f>IF(N106="nulová",J106,0)</f>
        <v>0</v>
      </c>
      <c r="BJ106" s="18" t="s">
        <v>80</v>
      </c>
      <c r="BK106" s="164">
        <f>ROUND(I106*H106,2)</f>
        <v>0</v>
      </c>
      <c r="BL106" s="18" t="s">
        <v>159</v>
      </c>
      <c r="BM106" s="163" t="s">
        <v>834</v>
      </c>
    </row>
    <row r="107" spans="1:65" s="2" customFormat="1">
      <c r="A107" s="35"/>
      <c r="B107" s="36"/>
      <c r="C107" s="37"/>
      <c r="D107" s="165" t="s">
        <v>162</v>
      </c>
      <c r="E107" s="37"/>
      <c r="F107" s="166" t="s">
        <v>290</v>
      </c>
      <c r="G107" s="37"/>
      <c r="H107" s="37"/>
      <c r="I107" s="167"/>
      <c r="J107" s="37"/>
      <c r="K107" s="37"/>
      <c r="L107" s="40"/>
      <c r="M107" s="168"/>
      <c r="N107" s="169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162</v>
      </c>
      <c r="AU107" s="18" t="s">
        <v>73</v>
      </c>
    </row>
    <row r="108" spans="1:65" s="10" customFormat="1">
      <c r="B108" s="170"/>
      <c r="C108" s="171"/>
      <c r="D108" s="172" t="s">
        <v>164</v>
      </c>
      <c r="E108" s="173" t="s">
        <v>19</v>
      </c>
      <c r="F108" s="174" t="s">
        <v>835</v>
      </c>
      <c r="G108" s="171"/>
      <c r="H108" s="175">
        <v>41.04</v>
      </c>
      <c r="I108" s="176"/>
      <c r="J108" s="171"/>
      <c r="K108" s="171"/>
      <c r="L108" s="177"/>
      <c r="M108" s="207"/>
      <c r="N108" s="208"/>
      <c r="O108" s="208"/>
      <c r="P108" s="208"/>
      <c r="Q108" s="208"/>
      <c r="R108" s="208"/>
      <c r="S108" s="208"/>
      <c r="T108" s="209"/>
      <c r="AT108" s="181" t="s">
        <v>164</v>
      </c>
      <c r="AU108" s="181" t="s">
        <v>73</v>
      </c>
      <c r="AV108" s="10" t="s">
        <v>82</v>
      </c>
      <c r="AW108" s="10" t="s">
        <v>35</v>
      </c>
      <c r="AX108" s="10" t="s">
        <v>80</v>
      </c>
      <c r="AY108" s="181" t="s">
        <v>160</v>
      </c>
    </row>
    <row r="109" spans="1:65" s="2" customFormat="1" ht="6.9" customHeight="1">
      <c r="A109" s="35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0"/>
      <c r="M109" s="35"/>
      <c r="O109" s="35"/>
      <c r="P109" s="35"/>
      <c r="Q109" s="35"/>
      <c r="R109" s="35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</sheetData>
  <sheetProtection algorithmName="SHA-512" hashValue="L6LHovo7d+2O6Y617PbV5Xac6c/u7ny3ORees3pEuyGfAmvuhg2hSN6nkyICEw5W2TzTFS9WIQtrGxqIsYgJ4w==" saltValue="sJUBYJA/UE1OFxebCXfpljB+2i51Bmb2Wt25yQk0fO9Uytsw9+uf1uthFVYojU3loTHYD3Q7/debJd46G6W0sA==" spinCount="100000" sheet="1" objects="1" scenarios="1" formatColumns="0" formatRows="0" autoFilter="0"/>
  <autoFilter ref="C84:K108" xr:uid="{00000000-0009-0000-0000-000012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1200-000000000000}"/>
    <hyperlink ref="F96" r:id="rId2" xr:uid="{00000000-0004-0000-1200-000001000000}"/>
    <hyperlink ref="F99" r:id="rId3" xr:uid="{00000000-0004-0000-1200-000002000000}"/>
    <hyperlink ref="F102" r:id="rId4" xr:uid="{00000000-0004-0000-1200-000003000000}"/>
    <hyperlink ref="F105" r:id="rId5" xr:uid="{00000000-0004-0000-1200-000004000000}"/>
    <hyperlink ref="F107" r:id="rId6" xr:uid="{00000000-0004-0000-12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47"/>
  <sheetViews>
    <sheetView showGridLines="0" topLeftCell="A85" workbookViewId="0">
      <selection activeCell="I83" sqref="I8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81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13" t="s">
        <v>135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136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22. 5. 2024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27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28</v>
      </c>
      <c r="F15" s="35"/>
      <c r="G15" s="35"/>
      <c r="H15" s="35"/>
      <c r="I15" s="113" t="s">
        <v>29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13" t="s">
        <v>29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26</v>
      </c>
      <c r="J20" s="104" t="s">
        <v>33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34</v>
      </c>
      <c r="F21" s="35"/>
      <c r="G21" s="35"/>
      <c r="H21" s="35"/>
      <c r="I21" s="113" t="s">
        <v>29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26</v>
      </c>
      <c r="J23" s="104" t="s">
        <v>33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34</v>
      </c>
      <c r="F24" s="35"/>
      <c r="G24" s="35"/>
      <c r="H24" s="35"/>
      <c r="I24" s="113" t="s">
        <v>29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80" t="s">
        <v>19</v>
      </c>
      <c r="F27" s="380"/>
      <c r="G27" s="380"/>
      <c r="H27" s="38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39</v>
      </c>
      <c r="E30" s="35"/>
      <c r="F30" s="35"/>
      <c r="G30" s="35"/>
      <c r="H30" s="35"/>
      <c r="I30" s="35"/>
      <c r="J30" s="121">
        <f>ROUND(J79,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41</v>
      </c>
      <c r="G32" s="35"/>
      <c r="H32" s="35"/>
      <c r="I32" s="122" t="s">
        <v>40</v>
      </c>
      <c r="J32" s="122" t="s">
        <v>42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43</v>
      </c>
      <c r="E33" s="113" t="s">
        <v>44</v>
      </c>
      <c r="F33" s="124">
        <f>ROUND((SUM(BE79:BE146)),  2)</f>
        <v>0</v>
      </c>
      <c r="G33" s="35"/>
      <c r="H33" s="35"/>
      <c r="I33" s="125">
        <v>0.21</v>
      </c>
      <c r="J33" s="124">
        <f>ROUND(((SUM(BE79:BE146))*I33),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45</v>
      </c>
      <c r="F34" s="124">
        <f>ROUND((SUM(BF79:BF146)),  2)</f>
        <v>0</v>
      </c>
      <c r="G34" s="35"/>
      <c r="H34" s="35"/>
      <c r="I34" s="125">
        <v>0.12</v>
      </c>
      <c r="J34" s="124">
        <f>ROUND(((SUM(BF79:BF146))*I34),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46</v>
      </c>
      <c r="F35" s="124">
        <f>ROUND((SUM(BG79:BG146)),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47</v>
      </c>
      <c r="F36" s="124">
        <f>ROUND((SUM(BH79:BH146)),  2)</f>
        <v>0</v>
      </c>
      <c r="G36" s="35"/>
      <c r="H36" s="35"/>
      <c r="I36" s="125">
        <v>0.12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48</v>
      </c>
      <c r="F37" s="124">
        <f>ROUND((SUM(BI79:BI146)),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49</v>
      </c>
      <c r="E39" s="128"/>
      <c r="F39" s="128"/>
      <c r="G39" s="129" t="s">
        <v>50</v>
      </c>
      <c r="H39" s="130" t="s">
        <v>51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137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Výsadba IP3, IP14, IP18, IP29 a části NRBK K158 v k.ú. Němčičky u Hustopečí</v>
      </c>
      <c r="F48" s="373"/>
      <c r="G48" s="373"/>
      <c r="H48" s="373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135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9" t="str">
        <f>E9</f>
        <v>SO-01 - IP3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Němčičky u Hustopečí</v>
      </c>
      <c r="G52" s="37"/>
      <c r="H52" s="37"/>
      <c r="I52" s="30" t="s">
        <v>23</v>
      </c>
      <c r="J52" s="60" t="str">
        <f>IF(J12="","",J12)</f>
        <v>22. 5. 2024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25</v>
      </c>
      <c r="D54" s="37"/>
      <c r="E54" s="37"/>
      <c r="F54" s="28" t="str">
        <f>E15</f>
        <v>ČR-Státní pozemkový úřad</v>
      </c>
      <c r="G54" s="37"/>
      <c r="H54" s="37"/>
      <c r="I54" s="30" t="s">
        <v>32</v>
      </c>
      <c r="J54" s="33" t="str">
        <f>E21</f>
        <v>AGROPROJEKT PSO,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AGROPROJEKT PSO,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138</v>
      </c>
      <c r="D57" s="138"/>
      <c r="E57" s="138"/>
      <c r="F57" s="138"/>
      <c r="G57" s="138"/>
      <c r="H57" s="138"/>
      <c r="I57" s="138"/>
      <c r="J57" s="139" t="s">
        <v>139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0" t="s">
        <v>71</v>
      </c>
      <c r="D59" s="37"/>
      <c r="E59" s="37"/>
      <c r="F59" s="37"/>
      <c r="G59" s="37"/>
      <c r="H59" s="37"/>
      <c r="I59" s="37"/>
      <c r="J59" s="78">
        <f>J79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140</v>
      </c>
    </row>
    <row r="60" spans="1:47" s="2" customFormat="1" ht="21.7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6.9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pans="1:65" s="2" customFormat="1" ht="6.9" customHeight="1">
      <c r="A65" s="35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65" s="2" customFormat="1" ht="24.9" customHeight="1">
      <c r="A66" s="35"/>
      <c r="B66" s="36"/>
      <c r="C66" s="24" t="s">
        <v>141</v>
      </c>
      <c r="D66" s="37"/>
      <c r="E66" s="37"/>
      <c r="F66" s="37"/>
      <c r="G66" s="37"/>
      <c r="H66" s="37"/>
      <c r="I66" s="37"/>
      <c r="J66" s="37"/>
      <c r="K66" s="37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5" s="2" customFormat="1" ht="6.9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5" s="2" customFormat="1" ht="12" customHeight="1">
      <c r="A68" s="35"/>
      <c r="B68" s="36"/>
      <c r="C68" s="30" t="s">
        <v>16</v>
      </c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5" s="2" customFormat="1" ht="16.5" customHeight="1">
      <c r="A69" s="35"/>
      <c r="B69" s="36"/>
      <c r="C69" s="37"/>
      <c r="D69" s="37"/>
      <c r="E69" s="372" t="str">
        <f>E7</f>
        <v>Výsadba IP3, IP14, IP18, IP29 a části NRBK K158 v k.ú. Němčičky u Hustopečí</v>
      </c>
      <c r="F69" s="373"/>
      <c r="G69" s="373"/>
      <c r="H69" s="373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5" s="2" customFormat="1" ht="12" customHeight="1">
      <c r="A70" s="35"/>
      <c r="B70" s="36"/>
      <c r="C70" s="30" t="s">
        <v>135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5" s="2" customFormat="1" ht="16.5" customHeight="1">
      <c r="A71" s="35"/>
      <c r="B71" s="36"/>
      <c r="C71" s="37"/>
      <c r="D71" s="37"/>
      <c r="E71" s="329" t="str">
        <f>E9</f>
        <v>SO-01 - IP3</v>
      </c>
      <c r="F71" s="371"/>
      <c r="G71" s="371"/>
      <c r="H71" s="371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5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5" s="2" customFormat="1" ht="12" customHeight="1">
      <c r="A73" s="35"/>
      <c r="B73" s="36"/>
      <c r="C73" s="30" t="s">
        <v>21</v>
      </c>
      <c r="D73" s="37"/>
      <c r="E73" s="37"/>
      <c r="F73" s="28" t="str">
        <f>F12</f>
        <v>Němčičky u Hustopečí</v>
      </c>
      <c r="G73" s="37"/>
      <c r="H73" s="37"/>
      <c r="I73" s="30" t="s">
        <v>23</v>
      </c>
      <c r="J73" s="60" t="str">
        <f>IF(J12="","",J12)</f>
        <v>22. 5. 2024</v>
      </c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5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5" s="2" customFormat="1" ht="25.65" customHeight="1">
      <c r="A75" s="35"/>
      <c r="B75" s="36"/>
      <c r="C75" s="30" t="s">
        <v>25</v>
      </c>
      <c r="D75" s="37"/>
      <c r="E75" s="37"/>
      <c r="F75" s="28" t="str">
        <f>E15</f>
        <v>ČR-Státní pozemkový úřad</v>
      </c>
      <c r="G75" s="37"/>
      <c r="H75" s="37"/>
      <c r="I75" s="30" t="s">
        <v>32</v>
      </c>
      <c r="J75" s="33" t="str">
        <f>E21</f>
        <v>AGROPROJEKT PSO, s.r.o.</v>
      </c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5" s="2" customFormat="1" ht="25.65" customHeight="1">
      <c r="A76" s="35"/>
      <c r="B76" s="36"/>
      <c r="C76" s="30" t="s">
        <v>30</v>
      </c>
      <c r="D76" s="37"/>
      <c r="E76" s="37"/>
      <c r="F76" s="28" t="str">
        <f>IF(E18="","",E18)</f>
        <v>Vyplň údaj</v>
      </c>
      <c r="G76" s="37"/>
      <c r="H76" s="37"/>
      <c r="I76" s="30" t="s">
        <v>36</v>
      </c>
      <c r="J76" s="33" t="str">
        <f>E24</f>
        <v>AGROPROJEKT PSO, s.r.o.</v>
      </c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5" s="2" customFormat="1" ht="10.3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5" s="9" customFormat="1" ht="29.25" customHeight="1">
      <c r="A78" s="141"/>
      <c r="B78" s="142"/>
      <c r="C78" s="143" t="s">
        <v>142</v>
      </c>
      <c r="D78" s="144" t="s">
        <v>58</v>
      </c>
      <c r="E78" s="144" t="s">
        <v>54</v>
      </c>
      <c r="F78" s="144" t="s">
        <v>55</v>
      </c>
      <c r="G78" s="144" t="s">
        <v>143</v>
      </c>
      <c r="H78" s="144" t="s">
        <v>144</v>
      </c>
      <c r="I78" s="144" t="s">
        <v>145</v>
      </c>
      <c r="J78" s="144" t="s">
        <v>139</v>
      </c>
      <c r="K78" s="145" t="s">
        <v>146</v>
      </c>
      <c r="L78" s="146"/>
      <c r="M78" s="69" t="s">
        <v>19</v>
      </c>
      <c r="N78" s="70" t="s">
        <v>43</v>
      </c>
      <c r="O78" s="70" t="s">
        <v>147</v>
      </c>
      <c r="P78" s="70" t="s">
        <v>148</v>
      </c>
      <c r="Q78" s="70" t="s">
        <v>149</v>
      </c>
      <c r="R78" s="70" t="s">
        <v>150</v>
      </c>
      <c r="S78" s="70" t="s">
        <v>151</v>
      </c>
      <c r="T78" s="71" t="s">
        <v>152</v>
      </c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</row>
    <row r="79" spans="1:65" s="2" customFormat="1" ht="22.8" customHeight="1">
      <c r="A79" s="35"/>
      <c r="B79" s="36"/>
      <c r="C79" s="76" t="s">
        <v>153</v>
      </c>
      <c r="D79" s="37"/>
      <c r="E79" s="37"/>
      <c r="F79" s="37"/>
      <c r="G79" s="37"/>
      <c r="H79" s="37"/>
      <c r="I79" s="37"/>
      <c r="J79" s="147">
        <f>BK79</f>
        <v>0</v>
      </c>
      <c r="K79" s="37"/>
      <c r="L79" s="40"/>
      <c r="M79" s="72"/>
      <c r="N79" s="148"/>
      <c r="O79" s="73"/>
      <c r="P79" s="149">
        <f>SUM(P80:P146)</f>
        <v>0</v>
      </c>
      <c r="Q79" s="73"/>
      <c r="R79" s="149">
        <f>SUM(R80:R146)</f>
        <v>3.5725312000000002</v>
      </c>
      <c r="S79" s="73"/>
      <c r="T79" s="150">
        <f>SUM(T80:T146)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8" t="s">
        <v>72</v>
      </c>
      <c r="AU79" s="18" t="s">
        <v>140</v>
      </c>
      <c r="BK79" s="151">
        <f>SUM(BK80:BK146)</f>
        <v>0</v>
      </c>
    </row>
    <row r="80" spans="1:65" s="2" customFormat="1" ht="16.5" customHeight="1">
      <c r="A80" s="35"/>
      <c r="B80" s="36"/>
      <c r="C80" s="152" t="s">
        <v>80</v>
      </c>
      <c r="D80" s="152" t="s">
        <v>154</v>
      </c>
      <c r="E80" s="153" t="s">
        <v>155</v>
      </c>
      <c r="F80" s="154" t="s">
        <v>156</v>
      </c>
      <c r="G80" s="155" t="s">
        <v>157</v>
      </c>
      <c r="H80" s="156">
        <v>0.156</v>
      </c>
      <c r="I80" s="157"/>
      <c r="J80" s="158">
        <f>ROUND(I80*H80,2)</f>
        <v>0</v>
      </c>
      <c r="K80" s="154" t="s">
        <v>158</v>
      </c>
      <c r="L80" s="40"/>
      <c r="M80" s="159" t="s">
        <v>19</v>
      </c>
      <c r="N80" s="160" t="s">
        <v>44</v>
      </c>
      <c r="O80" s="65"/>
      <c r="P80" s="161">
        <f>O80*H80</f>
        <v>0</v>
      </c>
      <c r="Q80" s="161">
        <v>0</v>
      </c>
      <c r="R80" s="161">
        <f>Q80*H80</f>
        <v>0</v>
      </c>
      <c r="S80" s="161">
        <v>0</v>
      </c>
      <c r="T80" s="16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63" t="s">
        <v>159</v>
      </c>
      <c r="AT80" s="163" t="s">
        <v>154</v>
      </c>
      <c r="AU80" s="163" t="s">
        <v>73</v>
      </c>
      <c r="AY80" s="18" t="s">
        <v>160</v>
      </c>
      <c r="BE80" s="164">
        <f>IF(N80="základní",J80,0)</f>
        <v>0</v>
      </c>
      <c r="BF80" s="164">
        <f>IF(N80="snížená",J80,0)</f>
        <v>0</v>
      </c>
      <c r="BG80" s="164">
        <f>IF(N80="zákl. přenesená",J80,0)</f>
        <v>0</v>
      </c>
      <c r="BH80" s="164">
        <f>IF(N80="sníž. přenesená",J80,0)</f>
        <v>0</v>
      </c>
      <c r="BI80" s="164">
        <f>IF(N80="nulová",J80,0)</f>
        <v>0</v>
      </c>
      <c r="BJ80" s="18" t="s">
        <v>80</v>
      </c>
      <c r="BK80" s="164">
        <f>ROUND(I80*H80,2)</f>
        <v>0</v>
      </c>
      <c r="BL80" s="18" t="s">
        <v>159</v>
      </c>
      <c r="BM80" s="163" t="s">
        <v>161</v>
      </c>
    </row>
    <row r="81" spans="1:65" s="2" customFormat="1">
      <c r="A81" s="35"/>
      <c r="B81" s="36"/>
      <c r="C81" s="37"/>
      <c r="D81" s="165" t="s">
        <v>162</v>
      </c>
      <c r="E81" s="37"/>
      <c r="F81" s="166" t="s">
        <v>163</v>
      </c>
      <c r="G81" s="37"/>
      <c r="H81" s="37"/>
      <c r="I81" s="167"/>
      <c r="J81" s="37"/>
      <c r="K81" s="37"/>
      <c r="L81" s="40"/>
      <c r="M81" s="168"/>
      <c r="N81" s="169"/>
      <c r="O81" s="65"/>
      <c r="P81" s="65"/>
      <c r="Q81" s="65"/>
      <c r="R81" s="65"/>
      <c r="S81" s="65"/>
      <c r="T81" s="66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162</v>
      </c>
      <c r="AU81" s="18" t="s">
        <v>73</v>
      </c>
    </row>
    <row r="82" spans="1:65" s="10" customFormat="1">
      <c r="B82" s="170"/>
      <c r="C82" s="171"/>
      <c r="D82" s="172" t="s">
        <v>164</v>
      </c>
      <c r="E82" s="173" t="s">
        <v>19</v>
      </c>
      <c r="F82" s="174" t="s">
        <v>165</v>
      </c>
      <c r="G82" s="171"/>
      <c r="H82" s="175">
        <v>0.156</v>
      </c>
      <c r="I82" s="176"/>
      <c r="J82" s="171"/>
      <c r="K82" s="171"/>
      <c r="L82" s="177"/>
      <c r="M82" s="178"/>
      <c r="N82" s="179"/>
      <c r="O82" s="179"/>
      <c r="P82" s="179"/>
      <c r="Q82" s="179"/>
      <c r="R82" s="179"/>
      <c r="S82" s="179"/>
      <c r="T82" s="180"/>
      <c r="AT82" s="181" t="s">
        <v>164</v>
      </c>
      <c r="AU82" s="181" t="s">
        <v>73</v>
      </c>
      <c r="AV82" s="10" t="s">
        <v>82</v>
      </c>
      <c r="AW82" s="10" t="s">
        <v>35</v>
      </c>
      <c r="AX82" s="10" t="s">
        <v>80</v>
      </c>
      <c r="AY82" s="181" t="s">
        <v>160</v>
      </c>
    </row>
    <row r="83" spans="1:65" s="2" customFormat="1" ht="21.75" customHeight="1">
      <c r="A83" s="35"/>
      <c r="B83" s="36"/>
      <c r="C83" s="152" t="s">
        <v>82</v>
      </c>
      <c r="D83" s="152" t="s">
        <v>154</v>
      </c>
      <c r="E83" s="153" t="s">
        <v>166</v>
      </c>
      <c r="F83" s="154" t="s">
        <v>167</v>
      </c>
      <c r="G83" s="155" t="s">
        <v>168</v>
      </c>
      <c r="H83" s="156">
        <v>1530</v>
      </c>
      <c r="I83" s="157"/>
      <c r="J83" s="158">
        <f>ROUND(I83*H83,2)</f>
        <v>0</v>
      </c>
      <c r="K83" s="154" t="s">
        <v>158</v>
      </c>
      <c r="L83" s="40"/>
      <c r="M83" s="159" t="s">
        <v>19</v>
      </c>
      <c r="N83" s="160" t="s">
        <v>44</v>
      </c>
      <c r="O83" s="65"/>
      <c r="P83" s="161">
        <f>O83*H83</f>
        <v>0</v>
      </c>
      <c r="Q83" s="161">
        <v>0</v>
      </c>
      <c r="R83" s="161">
        <f>Q83*H83</f>
        <v>0</v>
      </c>
      <c r="S83" s="161">
        <v>0</v>
      </c>
      <c r="T83" s="16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63" t="s">
        <v>159</v>
      </c>
      <c r="AT83" s="163" t="s">
        <v>154</v>
      </c>
      <c r="AU83" s="163" t="s">
        <v>73</v>
      </c>
      <c r="AY83" s="18" t="s">
        <v>160</v>
      </c>
      <c r="BE83" s="164">
        <f>IF(N83="základní",J83,0)</f>
        <v>0</v>
      </c>
      <c r="BF83" s="164">
        <f>IF(N83="snížená",J83,0)</f>
        <v>0</v>
      </c>
      <c r="BG83" s="164">
        <f>IF(N83="zákl. přenesená",J83,0)</f>
        <v>0</v>
      </c>
      <c r="BH83" s="164">
        <f>IF(N83="sníž. přenesená",J83,0)</f>
        <v>0</v>
      </c>
      <c r="BI83" s="164">
        <f>IF(N83="nulová",J83,0)</f>
        <v>0</v>
      </c>
      <c r="BJ83" s="18" t="s">
        <v>80</v>
      </c>
      <c r="BK83" s="164">
        <f>ROUND(I83*H83,2)</f>
        <v>0</v>
      </c>
      <c r="BL83" s="18" t="s">
        <v>159</v>
      </c>
      <c r="BM83" s="163" t="s">
        <v>169</v>
      </c>
    </row>
    <row r="84" spans="1:65" s="2" customFormat="1">
      <c r="A84" s="35"/>
      <c r="B84" s="36"/>
      <c r="C84" s="37"/>
      <c r="D84" s="165" t="s">
        <v>162</v>
      </c>
      <c r="E84" s="37"/>
      <c r="F84" s="166" t="s">
        <v>170</v>
      </c>
      <c r="G84" s="37"/>
      <c r="H84" s="37"/>
      <c r="I84" s="167"/>
      <c r="J84" s="37"/>
      <c r="K84" s="37"/>
      <c r="L84" s="40"/>
      <c r="M84" s="168"/>
      <c r="N84" s="169"/>
      <c r="O84" s="65"/>
      <c r="P84" s="65"/>
      <c r="Q84" s="65"/>
      <c r="R84" s="65"/>
      <c r="S84" s="65"/>
      <c r="T84" s="66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162</v>
      </c>
      <c r="AU84" s="18" t="s">
        <v>73</v>
      </c>
    </row>
    <row r="85" spans="1:65" s="10" customFormat="1">
      <c r="B85" s="170"/>
      <c r="C85" s="171"/>
      <c r="D85" s="172" t="s">
        <v>164</v>
      </c>
      <c r="E85" s="173" t="s">
        <v>19</v>
      </c>
      <c r="F85" s="174" t="s">
        <v>171</v>
      </c>
      <c r="G85" s="171"/>
      <c r="H85" s="175">
        <v>1530</v>
      </c>
      <c r="I85" s="176"/>
      <c r="J85" s="171"/>
      <c r="K85" s="171"/>
      <c r="L85" s="177"/>
      <c r="M85" s="178"/>
      <c r="N85" s="179"/>
      <c r="O85" s="179"/>
      <c r="P85" s="179"/>
      <c r="Q85" s="179"/>
      <c r="R85" s="179"/>
      <c r="S85" s="179"/>
      <c r="T85" s="180"/>
      <c r="AT85" s="181" t="s">
        <v>164</v>
      </c>
      <c r="AU85" s="181" t="s">
        <v>73</v>
      </c>
      <c r="AV85" s="10" t="s">
        <v>82</v>
      </c>
      <c r="AW85" s="10" t="s">
        <v>35</v>
      </c>
      <c r="AX85" s="10" t="s">
        <v>80</v>
      </c>
      <c r="AY85" s="181" t="s">
        <v>160</v>
      </c>
    </row>
    <row r="86" spans="1:65" s="2" customFormat="1" ht="16.5" customHeight="1">
      <c r="A86" s="35"/>
      <c r="B86" s="36"/>
      <c r="C86" s="152" t="s">
        <v>172</v>
      </c>
      <c r="D86" s="152" t="s">
        <v>154</v>
      </c>
      <c r="E86" s="153" t="s">
        <v>173</v>
      </c>
      <c r="F86" s="154" t="s">
        <v>174</v>
      </c>
      <c r="G86" s="155" t="s">
        <v>175</v>
      </c>
      <c r="H86" s="156">
        <v>2.3370000000000002</v>
      </c>
      <c r="I86" s="157"/>
      <c r="J86" s="158">
        <f>ROUND(I86*H86,2)</f>
        <v>0</v>
      </c>
      <c r="K86" s="154" t="s">
        <v>19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176</v>
      </c>
    </row>
    <row r="87" spans="1:65" s="10" customFormat="1">
      <c r="B87" s="170"/>
      <c r="C87" s="171"/>
      <c r="D87" s="172" t="s">
        <v>164</v>
      </c>
      <c r="E87" s="173" t="s">
        <v>19</v>
      </c>
      <c r="F87" s="174" t="s">
        <v>177</v>
      </c>
      <c r="G87" s="171"/>
      <c r="H87" s="175">
        <v>2.3370000000000002</v>
      </c>
      <c r="I87" s="176"/>
      <c r="J87" s="171"/>
      <c r="K87" s="171"/>
      <c r="L87" s="177"/>
      <c r="M87" s="178"/>
      <c r="N87" s="179"/>
      <c r="O87" s="179"/>
      <c r="P87" s="179"/>
      <c r="Q87" s="179"/>
      <c r="R87" s="179"/>
      <c r="S87" s="179"/>
      <c r="T87" s="180"/>
      <c r="AT87" s="181" t="s">
        <v>164</v>
      </c>
      <c r="AU87" s="181" t="s">
        <v>73</v>
      </c>
      <c r="AV87" s="10" t="s">
        <v>82</v>
      </c>
      <c r="AW87" s="10" t="s">
        <v>35</v>
      </c>
      <c r="AX87" s="10" t="s">
        <v>73</v>
      </c>
      <c r="AY87" s="181" t="s">
        <v>160</v>
      </c>
    </row>
    <row r="88" spans="1:65" s="11" customFormat="1">
      <c r="B88" s="182"/>
      <c r="C88" s="183"/>
      <c r="D88" s="172" t="s">
        <v>164</v>
      </c>
      <c r="E88" s="184" t="s">
        <v>19</v>
      </c>
      <c r="F88" s="185" t="s">
        <v>178</v>
      </c>
      <c r="G88" s="183"/>
      <c r="H88" s="186">
        <v>2.3370000000000002</v>
      </c>
      <c r="I88" s="187"/>
      <c r="J88" s="183"/>
      <c r="K88" s="183"/>
      <c r="L88" s="188"/>
      <c r="M88" s="189"/>
      <c r="N88" s="190"/>
      <c r="O88" s="190"/>
      <c r="P88" s="190"/>
      <c r="Q88" s="190"/>
      <c r="R88" s="190"/>
      <c r="S88" s="190"/>
      <c r="T88" s="191"/>
      <c r="AT88" s="192" t="s">
        <v>164</v>
      </c>
      <c r="AU88" s="192" t="s">
        <v>73</v>
      </c>
      <c r="AV88" s="11" t="s">
        <v>159</v>
      </c>
      <c r="AW88" s="11" t="s">
        <v>35</v>
      </c>
      <c r="AX88" s="11" t="s">
        <v>80</v>
      </c>
      <c r="AY88" s="192" t="s">
        <v>160</v>
      </c>
    </row>
    <row r="89" spans="1:65" s="2" customFormat="1" ht="24.15" customHeight="1">
      <c r="A89" s="35"/>
      <c r="B89" s="36"/>
      <c r="C89" s="152" t="s">
        <v>159</v>
      </c>
      <c r="D89" s="152" t="s">
        <v>154</v>
      </c>
      <c r="E89" s="153" t="s">
        <v>179</v>
      </c>
      <c r="F89" s="154" t="s">
        <v>180</v>
      </c>
      <c r="G89" s="155" t="s">
        <v>181</v>
      </c>
      <c r="H89" s="156">
        <v>28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182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183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184</v>
      </c>
      <c r="G91" s="171"/>
      <c r="H91" s="175">
        <v>28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185</v>
      </c>
      <c r="D92" s="152" t="s">
        <v>154</v>
      </c>
      <c r="E92" s="153" t="s">
        <v>186</v>
      </c>
      <c r="F92" s="154" t="s">
        <v>187</v>
      </c>
      <c r="G92" s="155" t="s">
        <v>175</v>
      </c>
      <c r="H92" s="156">
        <v>3.0000000000000001E-3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188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189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190</v>
      </c>
      <c r="G94" s="171"/>
      <c r="H94" s="175">
        <v>3.0000000000000001E-3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93" t="s">
        <v>191</v>
      </c>
      <c r="D95" s="193" t="s">
        <v>192</v>
      </c>
      <c r="E95" s="194" t="s">
        <v>193</v>
      </c>
      <c r="F95" s="195" t="s">
        <v>194</v>
      </c>
      <c r="G95" s="196" t="s">
        <v>195</v>
      </c>
      <c r="H95" s="197">
        <v>2.8</v>
      </c>
      <c r="I95" s="198"/>
      <c r="J95" s="199">
        <f>ROUND(I95*H95,2)</f>
        <v>0</v>
      </c>
      <c r="K95" s="195" t="s">
        <v>19</v>
      </c>
      <c r="L95" s="200"/>
      <c r="M95" s="201" t="s">
        <v>19</v>
      </c>
      <c r="N95" s="202" t="s">
        <v>44</v>
      </c>
      <c r="O95" s="65"/>
      <c r="P95" s="161">
        <f>O95*H95</f>
        <v>0</v>
      </c>
      <c r="Q95" s="161">
        <v>1E-3</v>
      </c>
      <c r="R95" s="161">
        <f>Q95*H95</f>
        <v>2.8E-3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196</v>
      </c>
      <c r="AT95" s="163" t="s">
        <v>192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197</v>
      </c>
    </row>
    <row r="96" spans="1:65" s="10" customFormat="1">
      <c r="B96" s="170"/>
      <c r="C96" s="171"/>
      <c r="D96" s="172" t="s">
        <v>164</v>
      </c>
      <c r="E96" s="173" t="s">
        <v>19</v>
      </c>
      <c r="F96" s="174" t="s">
        <v>198</v>
      </c>
      <c r="G96" s="171"/>
      <c r="H96" s="175">
        <v>2.8</v>
      </c>
      <c r="I96" s="176"/>
      <c r="J96" s="171"/>
      <c r="K96" s="171"/>
      <c r="L96" s="177"/>
      <c r="M96" s="178"/>
      <c r="N96" s="179"/>
      <c r="O96" s="179"/>
      <c r="P96" s="179"/>
      <c r="Q96" s="179"/>
      <c r="R96" s="179"/>
      <c r="S96" s="179"/>
      <c r="T96" s="180"/>
      <c r="AT96" s="181" t="s">
        <v>164</v>
      </c>
      <c r="AU96" s="181" t="s">
        <v>73</v>
      </c>
      <c r="AV96" s="10" t="s">
        <v>82</v>
      </c>
      <c r="AW96" s="10" t="s">
        <v>35</v>
      </c>
      <c r="AX96" s="10" t="s">
        <v>80</v>
      </c>
      <c r="AY96" s="181" t="s">
        <v>160</v>
      </c>
    </row>
    <row r="97" spans="1:65" s="2" customFormat="1" ht="24.15" customHeight="1">
      <c r="A97" s="35"/>
      <c r="B97" s="36"/>
      <c r="C97" s="152" t="s">
        <v>199</v>
      </c>
      <c r="D97" s="152" t="s">
        <v>154</v>
      </c>
      <c r="E97" s="153" t="s">
        <v>200</v>
      </c>
      <c r="F97" s="154" t="s">
        <v>201</v>
      </c>
      <c r="G97" s="155" t="s">
        <v>175</v>
      </c>
      <c r="H97" s="156">
        <v>2E-3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159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159</v>
      </c>
      <c r="BM97" s="163" t="s">
        <v>202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203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10" customFormat="1">
      <c r="B99" s="170"/>
      <c r="C99" s="171"/>
      <c r="D99" s="172" t="s">
        <v>164</v>
      </c>
      <c r="E99" s="173" t="s">
        <v>19</v>
      </c>
      <c r="F99" s="174" t="s">
        <v>204</v>
      </c>
      <c r="G99" s="171"/>
      <c r="H99" s="175">
        <v>2E-3</v>
      </c>
      <c r="I99" s="176"/>
      <c r="J99" s="171"/>
      <c r="K99" s="171"/>
      <c r="L99" s="177"/>
      <c r="M99" s="178"/>
      <c r="N99" s="179"/>
      <c r="O99" s="179"/>
      <c r="P99" s="179"/>
      <c r="Q99" s="179"/>
      <c r="R99" s="179"/>
      <c r="S99" s="179"/>
      <c r="T99" s="180"/>
      <c r="AT99" s="181" t="s">
        <v>164</v>
      </c>
      <c r="AU99" s="181" t="s">
        <v>73</v>
      </c>
      <c r="AV99" s="10" t="s">
        <v>82</v>
      </c>
      <c r="AW99" s="10" t="s">
        <v>35</v>
      </c>
      <c r="AX99" s="10" t="s">
        <v>80</v>
      </c>
      <c r="AY99" s="181" t="s">
        <v>160</v>
      </c>
    </row>
    <row r="100" spans="1:65" s="2" customFormat="1" ht="16.5" customHeight="1">
      <c r="A100" s="35"/>
      <c r="B100" s="36"/>
      <c r="C100" s="193" t="s">
        <v>196</v>
      </c>
      <c r="D100" s="193" t="s">
        <v>192</v>
      </c>
      <c r="E100" s="194" t="s">
        <v>205</v>
      </c>
      <c r="F100" s="195" t="s">
        <v>206</v>
      </c>
      <c r="G100" s="196" t="s">
        <v>195</v>
      </c>
      <c r="H100" s="197">
        <v>2.2400000000000002</v>
      </c>
      <c r="I100" s="198"/>
      <c r="J100" s="199">
        <f>ROUND(I100*H100,2)</f>
        <v>0</v>
      </c>
      <c r="K100" s="195" t="s">
        <v>19</v>
      </c>
      <c r="L100" s="200"/>
      <c r="M100" s="201" t="s">
        <v>19</v>
      </c>
      <c r="N100" s="202" t="s">
        <v>44</v>
      </c>
      <c r="O100" s="65"/>
      <c r="P100" s="161">
        <f>O100*H100</f>
        <v>0</v>
      </c>
      <c r="Q100" s="161">
        <v>1</v>
      </c>
      <c r="R100" s="161">
        <f>Q100*H100</f>
        <v>2.2400000000000002</v>
      </c>
      <c r="S100" s="161">
        <v>0</v>
      </c>
      <c r="T100" s="16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3" t="s">
        <v>196</v>
      </c>
      <c r="AT100" s="163" t="s">
        <v>192</v>
      </c>
      <c r="AU100" s="163" t="s">
        <v>73</v>
      </c>
      <c r="AY100" s="18" t="s">
        <v>160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8" t="s">
        <v>80</v>
      </c>
      <c r="BK100" s="164">
        <f>ROUND(I100*H100,2)</f>
        <v>0</v>
      </c>
      <c r="BL100" s="18" t="s">
        <v>159</v>
      </c>
      <c r="BM100" s="163" t="s">
        <v>207</v>
      </c>
    </row>
    <row r="101" spans="1:65" s="10" customFormat="1">
      <c r="B101" s="170"/>
      <c r="C101" s="171"/>
      <c r="D101" s="172" t="s">
        <v>164</v>
      </c>
      <c r="E101" s="173" t="s">
        <v>19</v>
      </c>
      <c r="F101" s="174" t="s">
        <v>208</v>
      </c>
      <c r="G101" s="171"/>
      <c r="H101" s="175">
        <v>2.2400000000000002</v>
      </c>
      <c r="I101" s="176"/>
      <c r="J101" s="171"/>
      <c r="K101" s="171"/>
      <c r="L101" s="177"/>
      <c r="M101" s="178"/>
      <c r="N101" s="179"/>
      <c r="O101" s="179"/>
      <c r="P101" s="179"/>
      <c r="Q101" s="179"/>
      <c r="R101" s="179"/>
      <c r="S101" s="179"/>
      <c r="T101" s="180"/>
      <c r="AT101" s="181" t="s">
        <v>164</v>
      </c>
      <c r="AU101" s="181" t="s">
        <v>73</v>
      </c>
      <c r="AV101" s="10" t="s">
        <v>82</v>
      </c>
      <c r="AW101" s="10" t="s">
        <v>35</v>
      </c>
      <c r="AX101" s="10" t="s">
        <v>80</v>
      </c>
      <c r="AY101" s="181" t="s">
        <v>160</v>
      </c>
    </row>
    <row r="102" spans="1:65" s="2" customFormat="1" ht="24.15" customHeight="1">
      <c r="A102" s="35"/>
      <c r="B102" s="36"/>
      <c r="C102" s="152" t="s">
        <v>209</v>
      </c>
      <c r="D102" s="152" t="s">
        <v>154</v>
      </c>
      <c r="E102" s="153" t="s">
        <v>210</v>
      </c>
      <c r="F102" s="154" t="s">
        <v>201</v>
      </c>
      <c r="G102" s="155" t="s">
        <v>175</v>
      </c>
      <c r="H102" s="156">
        <v>2E-3</v>
      </c>
      <c r="I102" s="157"/>
      <c r="J102" s="158">
        <f>ROUND(I102*H102,2)</f>
        <v>0</v>
      </c>
      <c r="K102" s="154" t="s">
        <v>158</v>
      </c>
      <c r="L102" s="40"/>
      <c r="M102" s="159" t="s">
        <v>19</v>
      </c>
      <c r="N102" s="160" t="s">
        <v>44</v>
      </c>
      <c r="O102" s="65"/>
      <c r="P102" s="161">
        <f>O102*H102</f>
        <v>0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63" t="s">
        <v>159</v>
      </c>
      <c r="AT102" s="163" t="s">
        <v>154</v>
      </c>
      <c r="AU102" s="163" t="s">
        <v>73</v>
      </c>
      <c r="AY102" s="18" t="s">
        <v>160</v>
      </c>
      <c r="BE102" s="164">
        <f>IF(N102="základní",J102,0)</f>
        <v>0</v>
      </c>
      <c r="BF102" s="164">
        <f>IF(N102="snížená",J102,0)</f>
        <v>0</v>
      </c>
      <c r="BG102" s="164">
        <f>IF(N102="zákl. přenesená",J102,0)</f>
        <v>0</v>
      </c>
      <c r="BH102" s="164">
        <f>IF(N102="sníž. přenesená",J102,0)</f>
        <v>0</v>
      </c>
      <c r="BI102" s="164">
        <f>IF(N102="nulová",J102,0)</f>
        <v>0</v>
      </c>
      <c r="BJ102" s="18" t="s">
        <v>80</v>
      </c>
      <c r="BK102" s="164">
        <f>ROUND(I102*H102,2)</f>
        <v>0</v>
      </c>
      <c r="BL102" s="18" t="s">
        <v>159</v>
      </c>
      <c r="BM102" s="163" t="s">
        <v>211</v>
      </c>
    </row>
    <row r="103" spans="1:65" s="2" customFormat="1">
      <c r="A103" s="35"/>
      <c r="B103" s="36"/>
      <c r="C103" s="37"/>
      <c r="D103" s="165" t="s">
        <v>162</v>
      </c>
      <c r="E103" s="37"/>
      <c r="F103" s="166" t="s">
        <v>212</v>
      </c>
      <c r="G103" s="37"/>
      <c r="H103" s="37"/>
      <c r="I103" s="167"/>
      <c r="J103" s="37"/>
      <c r="K103" s="37"/>
      <c r="L103" s="40"/>
      <c r="M103" s="168"/>
      <c r="N103" s="169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162</v>
      </c>
      <c r="AU103" s="18" t="s">
        <v>73</v>
      </c>
    </row>
    <row r="104" spans="1:65" s="10" customFormat="1">
      <c r="B104" s="170"/>
      <c r="C104" s="171"/>
      <c r="D104" s="172" t="s">
        <v>164</v>
      </c>
      <c r="E104" s="173" t="s">
        <v>19</v>
      </c>
      <c r="F104" s="174" t="s">
        <v>213</v>
      </c>
      <c r="G104" s="171"/>
      <c r="H104" s="175">
        <v>2E-3</v>
      </c>
      <c r="I104" s="176"/>
      <c r="J104" s="171"/>
      <c r="K104" s="171"/>
      <c r="L104" s="177"/>
      <c r="M104" s="178"/>
      <c r="N104" s="179"/>
      <c r="O104" s="179"/>
      <c r="P104" s="179"/>
      <c r="Q104" s="179"/>
      <c r="R104" s="179"/>
      <c r="S104" s="179"/>
      <c r="T104" s="180"/>
      <c r="AT104" s="181" t="s">
        <v>164</v>
      </c>
      <c r="AU104" s="181" t="s">
        <v>73</v>
      </c>
      <c r="AV104" s="10" t="s">
        <v>82</v>
      </c>
      <c r="AW104" s="10" t="s">
        <v>35</v>
      </c>
      <c r="AX104" s="10" t="s">
        <v>80</v>
      </c>
      <c r="AY104" s="181" t="s">
        <v>160</v>
      </c>
    </row>
    <row r="105" spans="1:65" s="2" customFormat="1" ht="16.5" customHeight="1">
      <c r="A105" s="35"/>
      <c r="B105" s="36"/>
      <c r="C105" s="193" t="s">
        <v>214</v>
      </c>
      <c r="D105" s="193" t="s">
        <v>192</v>
      </c>
      <c r="E105" s="194" t="s">
        <v>215</v>
      </c>
      <c r="F105" s="195" t="s">
        <v>216</v>
      </c>
      <c r="G105" s="196" t="s">
        <v>195</v>
      </c>
      <c r="H105" s="197">
        <v>2.2400000000000002</v>
      </c>
      <c r="I105" s="198"/>
      <c r="J105" s="199">
        <f>ROUND(I105*H105,2)</f>
        <v>0</v>
      </c>
      <c r="K105" s="195" t="s">
        <v>158</v>
      </c>
      <c r="L105" s="200"/>
      <c r="M105" s="201" t="s">
        <v>19</v>
      </c>
      <c r="N105" s="202" t="s">
        <v>44</v>
      </c>
      <c r="O105" s="65"/>
      <c r="P105" s="161">
        <f>O105*H105</f>
        <v>0</v>
      </c>
      <c r="Q105" s="161">
        <v>1E-3</v>
      </c>
      <c r="R105" s="161">
        <f>Q105*H105</f>
        <v>2.2400000000000002E-3</v>
      </c>
      <c r="S105" s="161">
        <v>0</v>
      </c>
      <c r="T105" s="16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63" t="s">
        <v>196</v>
      </c>
      <c r="AT105" s="163" t="s">
        <v>192</v>
      </c>
      <c r="AU105" s="163" t="s">
        <v>73</v>
      </c>
      <c r="AY105" s="18" t="s">
        <v>160</v>
      </c>
      <c r="BE105" s="164">
        <f>IF(N105="základní",J105,0)</f>
        <v>0</v>
      </c>
      <c r="BF105" s="164">
        <f>IF(N105="snížená",J105,0)</f>
        <v>0</v>
      </c>
      <c r="BG105" s="164">
        <f>IF(N105="zákl. přenesená",J105,0)</f>
        <v>0</v>
      </c>
      <c r="BH105" s="164">
        <f>IF(N105="sníž. přenesená",J105,0)</f>
        <v>0</v>
      </c>
      <c r="BI105" s="164">
        <f>IF(N105="nulová",J105,0)</f>
        <v>0</v>
      </c>
      <c r="BJ105" s="18" t="s">
        <v>80</v>
      </c>
      <c r="BK105" s="164">
        <f>ROUND(I105*H105,2)</f>
        <v>0</v>
      </c>
      <c r="BL105" s="18" t="s">
        <v>159</v>
      </c>
      <c r="BM105" s="163" t="s">
        <v>217</v>
      </c>
    </row>
    <row r="106" spans="1:65" s="10" customFormat="1">
      <c r="B106" s="170"/>
      <c r="C106" s="171"/>
      <c r="D106" s="172" t="s">
        <v>164</v>
      </c>
      <c r="E106" s="173" t="s">
        <v>19</v>
      </c>
      <c r="F106" s="174" t="s">
        <v>218</v>
      </c>
      <c r="G106" s="171"/>
      <c r="H106" s="175">
        <v>2.2400000000000002</v>
      </c>
      <c r="I106" s="176"/>
      <c r="J106" s="171"/>
      <c r="K106" s="171"/>
      <c r="L106" s="177"/>
      <c r="M106" s="178"/>
      <c r="N106" s="179"/>
      <c r="O106" s="179"/>
      <c r="P106" s="179"/>
      <c r="Q106" s="179"/>
      <c r="R106" s="179"/>
      <c r="S106" s="179"/>
      <c r="T106" s="180"/>
      <c r="AT106" s="181" t="s">
        <v>164</v>
      </c>
      <c r="AU106" s="181" t="s">
        <v>73</v>
      </c>
      <c r="AV106" s="10" t="s">
        <v>82</v>
      </c>
      <c r="AW106" s="10" t="s">
        <v>35</v>
      </c>
      <c r="AX106" s="10" t="s">
        <v>80</v>
      </c>
      <c r="AY106" s="181" t="s">
        <v>160</v>
      </c>
    </row>
    <row r="107" spans="1:65" s="2" customFormat="1" ht="24.15" customHeight="1">
      <c r="A107" s="35"/>
      <c r="B107" s="36"/>
      <c r="C107" s="152" t="s">
        <v>219</v>
      </c>
      <c r="D107" s="152" t="s">
        <v>154</v>
      </c>
      <c r="E107" s="153" t="s">
        <v>220</v>
      </c>
      <c r="F107" s="154" t="s">
        <v>221</v>
      </c>
      <c r="G107" s="155" t="s">
        <v>181</v>
      </c>
      <c r="H107" s="156">
        <v>28</v>
      </c>
      <c r="I107" s="157"/>
      <c r="J107" s="158">
        <f>ROUND(I107*H107,2)</f>
        <v>0</v>
      </c>
      <c r="K107" s="154" t="s">
        <v>158</v>
      </c>
      <c r="L107" s="40"/>
      <c r="M107" s="159" t="s">
        <v>19</v>
      </c>
      <c r="N107" s="160" t="s">
        <v>44</v>
      </c>
      <c r="O107" s="65"/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63" t="s">
        <v>159</v>
      </c>
      <c r="AT107" s="163" t="s">
        <v>154</v>
      </c>
      <c r="AU107" s="163" t="s">
        <v>73</v>
      </c>
      <c r="AY107" s="18" t="s">
        <v>160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18" t="s">
        <v>80</v>
      </c>
      <c r="BK107" s="164">
        <f>ROUND(I107*H107,2)</f>
        <v>0</v>
      </c>
      <c r="BL107" s="18" t="s">
        <v>159</v>
      </c>
      <c r="BM107" s="163" t="s">
        <v>222</v>
      </c>
    </row>
    <row r="108" spans="1:65" s="2" customFormat="1">
      <c r="A108" s="35"/>
      <c r="B108" s="36"/>
      <c r="C108" s="37"/>
      <c r="D108" s="165" t="s">
        <v>162</v>
      </c>
      <c r="E108" s="37"/>
      <c r="F108" s="166" t="s">
        <v>223</v>
      </c>
      <c r="G108" s="37"/>
      <c r="H108" s="37"/>
      <c r="I108" s="167"/>
      <c r="J108" s="37"/>
      <c r="K108" s="37"/>
      <c r="L108" s="40"/>
      <c r="M108" s="168"/>
      <c r="N108" s="169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162</v>
      </c>
      <c r="AU108" s="18" t="s">
        <v>73</v>
      </c>
    </row>
    <row r="109" spans="1:65" s="2" customFormat="1" ht="16.5" customHeight="1">
      <c r="A109" s="35"/>
      <c r="B109" s="36"/>
      <c r="C109" s="193" t="s">
        <v>8</v>
      </c>
      <c r="D109" s="193" t="s">
        <v>192</v>
      </c>
      <c r="E109" s="194" t="s">
        <v>224</v>
      </c>
      <c r="F109" s="195" t="s">
        <v>225</v>
      </c>
      <c r="G109" s="196" t="s">
        <v>181</v>
      </c>
      <c r="H109" s="197">
        <v>20</v>
      </c>
      <c r="I109" s="198"/>
      <c r="J109" s="199">
        <f>ROUND(I109*H109,2)</f>
        <v>0</v>
      </c>
      <c r="K109" s="195" t="s">
        <v>19</v>
      </c>
      <c r="L109" s="200"/>
      <c r="M109" s="201" t="s">
        <v>19</v>
      </c>
      <c r="N109" s="202" t="s">
        <v>44</v>
      </c>
      <c r="O109" s="65"/>
      <c r="P109" s="161">
        <f>O109*H109</f>
        <v>0</v>
      </c>
      <c r="Q109" s="161">
        <v>4.0000000000000001E-3</v>
      </c>
      <c r="R109" s="161">
        <f>Q109*H109</f>
        <v>0.08</v>
      </c>
      <c r="S109" s="161">
        <v>0</v>
      </c>
      <c r="T109" s="16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63" t="s">
        <v>196</v>
      </c>
      <c r="AT109" s="163" t="s">
        <v>192</v>
      </c>
      <c r="AU109" s="163" t="s">
        <v>73</v>
      </c>
      <c r="AY109" s="18" t="s">
        <v>160</v>
      </c>
      <c r="BE109" s="164">
        <f>IF(N109="základní",J109,0)</f>
        <v>0</v>
      </c>
      <c r="BF109" s="164">
        <f>IF(N109="snížená",J109,0)</f>
        <v>0</v>
      </c>
      <c r="BG109" s="164">
        <f>IF(N109="zákl. přenesená",J109,0)</f>
        <v>0</v>
      </c>
      <c r="BH109" s="164">
        <f>IF(N109="sníž. přenesená",J109,0)</f>
        <v>0</v>
      </c>
      <c r="BI109" s="164">
        <f>IF(N109="nulová",J109,0)</f>
        <v>0</v>
      </c>
      <c r="BJ109" s="18" t="s">
        <v>80</v>
      </c>
      <c r="BK109" s="164">
        <f>ROUND(I109*H109,2)</f>
        <v>0</v>
      </c>
      <c r="BL109" s="18" t="s">
        <v>159</v>
      </c>
      <c r="BM109" s="163" t="s">
        <v>226</v>
      </c>
    </row>
    <row r="110" spans="1:65" s="10" customFormat="1">
      <c r="B110" s="170"/>
      <c r="C110" s="171"/>
      <c r="D110" s="172" t="s">
        <v>164</v>
      </c>
      <c r="E110" s="173" t="s">
        <v>19</v>
      </c>
      <c r="F110" s="174" t="s">
        <v>227</v>
      </c>
      <c r="G110" s="171"/>
      <c r="H110" s="175">
        <v>4</v>
      </c>
      <c r="I110" s="176"/>
      <c r="J110" s="171"/>
      <c r="K110" s="171"/>
      <c r="L110" s="177"/>
      <c r="M110" s="178"/>
      <c r="N110" s="179"/>
      <c r="O110" s="179"/>
      <c r="P110" s="179"/>
      <c r="Q110" s="179"/>
      <c r="R110" s="179"/>
      <c r="S110" s="179"/>
      <c r="T110" s="180"/>
      <c r="AT110" s="181" t="s">
        <v>164</v>
      </c>
      <c r="AU110" s="181" t="s">
        <v>73</v>
      </c>
      <c r="AV110" s="10" t="s">
        <v>82</v>
      </c>
      <c r="AW110" s="10" t="s">
        <v>35</v>
      </c>
      <c r="AX110" s="10" t="s">
        <v>73</v>
      </c>
      <c r="AY110" s="181" t="s">
        <v>160</v>
      </c>
    </row>
    <row r="111" spans="1:65" s="10" customFormat="1">
      <c r="B111" s="170"/>
      <c r="C111" s="171"/>
      <c r="D111" s="172" t="s">
        <v>164</v>
      </c>
      <c r="E111" s="173" t="s">
        <v>19</v>
      </c>
      <c r="F111" s="174" t="s">
        <v>228</v>
      </c>
      <c r="G111" s="171"/>
      <c r="H111" s="175">
        <v>4</v>
      </c>
      <c r="I111" s="176"/>
      <c r="J111" s="171"/>
      <c r="K111" s="171"/>
      <c r="L111" s="177"/>
      <c r="M111" s="178"/>
      <c r="N111" s="179"/>
      <c r="O111" s="179"/>
      <c r="P111" s="179"/>
      <c r="Q111" s="179"/>
      <c r="R111" s="179"/>
      <c r="S111" s="179"/>
      <c r="T111" s="180"/>
      <c r="AT111" s="181" t="s">
        <v>164</v>
      </c>
      <c r="AU111" s="181" t="s">
        <v>73</v>
      </c>
      <c r="AV111" s="10" t="s">
        <v>82</v>
      </c>
      <c r="AW111" s="10" t="s">
        <v>35</v>
      </c>
      <c r="AX111" s="10" t="s">
        <v>73</v>
      </c>
      <c r="AY111" s="181" t="s">
        <v>160</v>
      </c>
    </row>
    <row r="112" spans="1:65" s="10" customFormat="1">
      <c r="B112" s="170"/>
      <c r="C112" s="171"/>
      <c r="D112" s="172" t="s">
        <v>164</v>
      </c>
      <c r="E112" s="173" t="s">
        <v>19</v>
      </c>
      <c r="F112" s="174" t="s">
        <v>229</v>
      </c>
      <c r="G112" s="171"/>
      <c r="H112" s="175">
        <v>4</v>
      </c>
      <c r="I112" s="176"/>
      <c r="J112" s="171"/>
      <c r="K112" s="171"/>
      <c r="L112" s="177"/>
      <c r="M112" s="178"/>
      <c r="N112" s="179"/>
      <c r="O112" s="179"/>
      <c r="P112" s="179"/>
      <c r="Q112" s="179"/>
      <c r="R112" s="179"/>
      <c r="S112" s="179"/>
      <c r="T112" s="180"/>
      <c r="AT112" s="181" t="s">
        <v>164</v>
      </c>
      <c r="AU112" s="181" t="s">
        <v>73</v>
      </c>
      <c r="AV112" s="10" t="s">
        <v>82</v>
      </c>
      <c r="AW112" s="10" t="s">
        <v>35</v>
      </c>
      <c r="AX112" s="10" t="s">
        <v>73</v>
      </c>
      <c r="AY112" s="181" t="s">
        <v>160</v>
      </c>
    </row>
    <row r="113" spans="1:65" s="10" customFormat="1">
      <c r="B113" s="170"/>
      <c r="C113" s="171"/>
      <c r="D113" s="172" t="s">
        <v>164</v>
      </c>
      <c r="E113" s="173" t="s">
        <v>19</v>
      </c>
      <c r="F113" s="174" t="s">
        <v>230</v>
      </c>
      <c r="G113" s="171"/>
      <c r="H113" s="175">
        <v>4</v>
      </c>
      <c r="I113" s="176"/>
      <c r="J113" s="171"/>
      <c r="K113" s="171"/>
      <c r="L113" s="177"/>
      <c r="M113" s="178"/>
      <c r="N113" s="179"/>
      <c r="O113" s="179"/>
      <c r="P113" s="179"/>
      <c r="Q113" s="179"/>
      <c r="R113" s="179"/>
      <c r="S113" s="179"/>
      <c r="T113" s="180"/>
      <c r="AT113" s="181" t="s">
        <v>164</v>
      </c>
      <c r="AU113" s="181" t="s">
        <v>73</v>
      </c>
      <c r="AV113" s="10" t="s">
        <v>82</v>
      </c>
      <c r="AW113" s="10" t="s">
        <v>35</v>
      </c>
      <c r="AX113" s="10" t="s">
        <v>73</v>
      </c>
      <c r="AY113" s="181" t="s">
        <v>160</v>
      </c>
    </row>
    <row r="114" spans="1:65" s="10" customFormat="1">
      <c r="B114" s="170"/>
      <c r="C114" s="171"/>
      <c r="D114" s="172" t="s">
        <v>164</v>
      </c>
      <c r="E114" s="173" t="s">
        <v>19</v>
      </c>
      <c r="F114" s="174" t="s">
        <v>231</v>
      </c>
      <c r="G114" s="171"/>
      <c r="H114" s="175">
        <v>4</v>
      </c>
      <c r="I114" s="176"/>
      <c r="J114" s="171"/>
      <c r="K114" s="171"/>
      <c r="L114" s="177"/>
      <c r="M114" s="178"/>
      <c r="N114" s="179"/>
      <c r="O114" s="179"/>
      <c r="P114" s="179"/>
      <c r="Q114" s="179"/>
      <c r="R114" s="179"/>
      <c r="S114" s="179"/>
      <c r="T114" s="180"/>
      <c r="AT114" s="181" t="s">
        <v>164</v>
      </c>
      <c r="AU114" s="181" t="s">
        <v>73</v>
      </c>
      <c r="AV114" s="10" t="s">
        <v>82</v>
      </c>
      <c r="AW114" s="10" t="s">
        <v>35</v>
      </c>
      <c r="AX114" s="10" t="s">
        <v>73</v>
      </c>
      <c r="AY114" s="181" t="s">
        <v>160</v>
      </c>
    </row>
    <row r="115" spans="1:65" s="11" customFormat="1">
      <c r="B115" s="182"/>
      <c r="C115" s="183"/>
      <c r="D115" s="172" t="s">
        <v>164</v>
      </c>
      <c r="E115" s="184" t="s">
        <v>19</v>
      </c>
      <c r="F115" s="185" t="s">
        <v>178</v>
      </c>
      <c r="G115" s="183"/>
      <c r="H115" s="186">
        <v>20</v>
      </c>
      <c r="I115" s="187"/>
      <c r="J115" s="183"/>
      <c r="K115" s="183"/>
      <c r="L115" s="188"/>
      <c r="M115" s="189"/>
      <c r="N115" s="190"/>
      <c r="O115" s="190"/>
      <c r="P115" s="190"/>
      <c r="Q115" s="190"/>
      <c r="R115" s="190"/>
      <c r="S115" s="190"/>
      <c r="T115" s="191"/>
      <c r="AT115" s="192" t="s">
        <v>164</v>
      </c>
      <c r="AU115" s="192" t="s">
        <v>73</v>
      </c>
      <c r="AV115" s="11" t="s">
        <v>159</v>
      </c>
      <c r="AW115" s="11" t="s">
        <v>35</v>
      </c>
      <c r="AX115" s="11" t="s">
        <v>80</v>
      </c>
      <c r="AY115" s="192" t="s">
        <v>160</v>
      </c>
    </row>
    <row r="116" spans="1:65" s="2" customFormat="1" ht="16.5" customHeight="1">
      <c r="A116" s="35"/>
      <c r="B116" s="36"/>
      <c r="C116" s="193" t="s">
        <v>232</v>
      </c>
      <c r="D116" s="193" t="s">
        <v>192</v>
      </c>
      <c r="E116" s="194" t="s">
        <v>233</v>
      </c>
      <c r="F116" s="195" t="s">
        <v>234</v>
      </c>
      <c r="G116" s="196" t="s">
        <v>181</v>
      </c>
      <c r="H116" s="197">
        <v>4</v>
      </c>
      <c r="I116" s="198"/>
      <c r="J116" s="199">
        <f>ROUND(I116*H116,2)</f>
        <v>0</v>
      </c>
      <c r="K116" s="195" t="s">
        <v>19</v>
      </c>
      <c r="L116" s="200"/>
      <c r="M116" s="201" t="s">
        <v>19</v>
      </c>
      <c r="N116" s="202" t="s">
        <v>44</v>
      </c>
      <c r="O116" s="65"/>
      <c r="P116" s="161">
        <f>O116*H116</f>
        <v>0</v>
      </c>
      <c r="Q116" s="161">
        <v>4.0000000000000001E-3</v>
      </c>
      <c r="R116" s="161">
        <f>Q116*H116</f>
        <v>1.6E-2</v>
      </c>
      <c r="S116" s="161">
        <v>0</v>
      </c>
      <c r="T116" s="162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63" t="s">
        <v>196</v>
      </c>
      <c r="AT116" s="163" t="s">
        <v>192</v>
      </c>
      <c r="AU116" s="163" t="s">
        <v>73</v>
      </c>
      <c r="AY116" s="18" t="s">
        <v>160</v>
      </c>
      <c r="BE116" s="164">
        <f>IF(N116="základní",J116,0)</f>
        <v>0</v>
      </c>
      <c r="BF116" s="164">
        <f>IF(N116="snížená",J116,0)</f>
        <v>0</v>
      </c>
      <c r="BG116" s="164">
        <f>IF(N116="zákl. přenesená",J116,0)</f>
        <v>0</v>
      </c>
      <c r="BH116" s="164">
        <f>IF(N116="sníž. přenesená",J116,0)</f>
        <v>0</v>
      </c>
      <c r="BI116" s="164">
        <f>IF(N116="nulová",J116,0)</f>
        <v>0</v>
      </c>
      <c r="BJ116" s="18" t="s">
        <v>80</v>
      </c>
      <c r="BK116" s="164">
        <f>ROUND(I116*H116,2)</f>
        <v>0</v>
      </c>
      <c r="BL116" s="18" t="s">
        <v>159</v>
      </c>
      <c r="BM116" s="163" t="s">
        <v>235</v>
      </c>
    </row>
    <row r="117" spans="1:65" s="10" customFormat="1">
      <c r="B117" s="170"/>
      <c r="C117" s="171"/>
      <c r="D117" s="172" t="s">
        <v>164</v>
      </c>
      <c r="E117" s="173" t="s">
        <v>19</v>
      </c>
      <c r="F117" s="174" t="s">
        <v>236</v>
      </c>
      <c r="G117" s="171"/>
      <c r="H117" s="175">
        <v>4</v>
      </c>
      <c r="I117" s="176"/>
      <c r="J117" s="171"/>
      <c r="K117" s="171"/>
      <c r="L117" s="177"/>
      <c r="M117" s="178"/>
      <c r="N117" s="179"/>
      <c r="O117" s="179"/>
      <c r="P117" s="179"/>
      <c r="Q117" s="179"/>
      <c r="R117" s="179"/>
      <c r="S117" s="179"/>
      <c r="T117" s="180"/>
      <c r="AT117" s="181" t="s">
        <v>164</v>
      </c>
      <c r="AU117" s="181" t="s">
        <v>73</v>
      </c>
      <c r="AV117" s="10" t="s">
        <v>82</v>
      </c>
      <c r="AW117" s="10" t="s">
        <v>35</v>
      </c>
      <c r="AX117" s="10" t="s">
        <v>73</v>
      </c>
      <c r="AY117" s="181" t="s">
        <v>160</v>
      </c>
    </row>
    <row r="118" spans="1:65" s="11" customFormat="1">
      <c r="B118" s="182"/>
      <c r="C118" s="183"/>
      <c r="D118" s="172" t="s">
        <v>164</v>
      </c>
      <c r="E118" s="184" t="s">
        <v>19</v>
      </c>
      <c r="F118" s="185" t="s">
        <v>178</v>
      </c>
      <c r="G118" s="183"/>
      <c r="H118" s="186">
        <v>4</v>
      </c>
      <c r="I118" s="187"/>
      <c r="J118" s="183"/>
      <c r="K118" s="183"/>
      <c r="L118" s="188"/>
      <c r="M118" s="189"/>
      <c r="N118" s="190"/>
      <c r="O118" s="190"/>
      <c r="P118" s="190"/>
      <c r="Q118" s="190"/>
      <c r="R118" s="190"/>
      <c r="S118" s="190"/>
      <c r="T118" s="191"/>
      <c r="AT118" s="192" t="s">
        <v>164</v>
      </c>
      <c r="AU118" s="192" t="s">
        <v>73</v>
      </c>
      <c r="AV118" s="11" t="s">
        <v>159</v>
      </c>
      <c r="AW118" s="11" t="s">
        <v>35</v>
      </c>
      <c r="AX118" s="11" t="s">
        <v>80</v>
      </c>
      <c r="AY118" s="192" t="s">
        <v>160</v>
      </c>
    </row>
    <row r="119" spans="1:65" s="2" customFormat="1" ht="16.5" customHeight="1">
      <c r="A119" s="35"/>
      <c r="B119" s="36"/>
      <c r="C119" s="193" t="s">
        <v>237</v>
      </c>
      <c r="D119" s="193" t="s">
        <v>192</v>
      </c>
      <c r="E119" s="194" t="s">
        <v>238</v>
      </c>
      <c r="F119" s="195" t="s">
        <v>239</v>
      </c>
      <c r="G119" s="196" t="s">
        <v>181</v>
      </c>
      <c r="H119" s="197">
        <v>4</v>
      </c>
      <c r="I119" s="198"/>
      <c r="J119" s="199">
        <f>ROUND(I119*H119,2)</f>
        <v>0</v>
      </c>
      <c r="K119" s="195" t="s">
        <v>19</v>
      </c>
      <c r="L119" s="200"/>
      <c r="M119" s="201" t="s">
        <v>19</v>
      </c>
      <c r="N119" s="202" t="s">
        <v>44</v>
      </c>
      <c r="O119" s="65"/>
      <c r="P119" s="161">
        <f>O119*H119</f>
        <v>0</v>
      </c>
      <c r="Q119" s="161">
        <v>4.0000000000000001E-3</v>
      </c>
      <c r="R119" s="161">
        <f>Q119*H119</f>
        <v>1.6E-2</v>
      </c>
      <c r="S119" s="161">
        <v>0</v>
      </c>
      <c r="T119" s="162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63" t="s">
        <v>196</v>
      </c>
      <c r="AT119" s="163" t="s">
        <v>192</v>
      </c>
      <c r="AU119" s="163" t="s">
        <v>73</v>
      </c>
      <c r="AY119" s="18" t="s">
        <v>160</v>
      </c>
      <c r="BE119" s="164">
        <f>IF(N119="základní",J119,0)</f>
        <v>0</v>
      </c>
      <c r="BF119" s="164">
        <f>IF(N119="snížená",J119,0)</f>
        <v>0</v>
      </c>
      <c r="BG119" s="164">
        <f>IF(N119="zákl. přenesená",J119,0)</f>
        <v>0</v>
      </c>
      <c r="BH119" s="164">
        <f>IF(N119="sníž. přenesená",J119,0)</f>
        <v>0</v>
      </c>
      <c r="BI119" s="164">
        <f>IF(N119="nulová",J119,0)</f>
        <v>0</v>
      </c>
      <c r="BJ119" s="18" t="s">
        <v>80</v>
      </c>
      <c r="BK119" s="164">
        <f>ROUND(I119*H119,2)</f>
        <v>0</v>
      </c>
      <c r="BL119" s="18" t="s">
        <v>159</v>
      </c>
      <c r="BM119" s="163" t="s">
        <v>240</v>
      </c>
    </row>
    <row r="120" spans="1:65" s="10" customFormat="1">
      <c r="B120" s="170"/>
      <c r="C120" s="171"/>
      <c r="D120" s="172" t="s">
        <v>164</v>
      </c>
      <c r="E120" s="173" t="s">
        <v>19</v>
      </c>
      <c r="F120" s="174" t="s">
        <v>241</v>
      </c>
      <c r="G120" s="171"/>
      <c r="H120" s="175">
        <v>4</v>
      </c>
      <c r="I120" s="176"/>
      <c r="J120" s="171"/>
      <c r="K120" s="171"/>
      <c r="L120" s="177"/>
      <c r="M120" s="178"/>
      <c r="N120" s="179"/>
      <c r="O120" s="179"/>
      <c r="P120" s="179"/>
      <c r="Q120" s="179"/>
      <c r="R120" s="179"/>
      <c r="S120" s="179"/>
      <c r="T120" s="180"/>
      <c r="AT120" s="181" t="s">
        <v>164</v>
      </c>
      <c r="AU120" s="181" t="s">
        <v>73</v>
      </c>
      <c r="AV120" s="10" t="s">
        <v>82</v>
      </c>
      <c r="AW120" s="10" t="s">
        <v>35</v>
      </c>
      <c r="AX120" s="10" t="s">
        <v>73</v>
      </c>
      <c r="AY120" s="181" t="s">
        <v>160</v>
      </c>
    </row>
    <row r="121" spans="1:65" s="11" customFormat="1">
      <c r="B121" s="182"/>
      <c r="C121" s="183"/>
      <c r="D121" s="172" t="s">
        <v>164</v>
      </c>
      <c r="E121" s="184" t="s">
        <v>19</v>
      </c>
      <c r="F121" s="185" t="s">
        <v>178</v>
      </c>
      <c r="G121" s="183"/>
      <c r="H121" s="186">
        <v>4</v>
      </c>
      <c r="I121" s="187"/>
      <c r="J121" s="183"/>
      <c r="K121" s="183"/>
      <c r="L121" s="188"/>
      <c r="M121" s="189"/>
      <c r="N121" s="190"/>
      <c r="O121" s="190"/>
      <c r="P121" s="190"/>
      <c r="Q121" s="190"/>
      <c r="R121" s="190"/>
      <c r="S121" s="190"/>
      <c r="T121" s="191"/>
      <c r="AT121" s="192" t="s">
        <v>164</v>
      </c>
      <c r="AU121" s="192" t="s">
        <v>73</v>
      </c>
      <c r="AV121" s="11" t="s">
        <v>159</v>
      </c>
      <c r="AW121" s="11" t="s">
        <v>35</v>
      </c>
      <c r="AX121" s="11" t="s">
        <v>80</v>
      </c>
      <c r="AY121" s="192" t="s">
        <v>160</v>
      </c>
    </row>
    <row r="122" spans="1:65" s="2" customFormat="1" ht="16.5" customHeight="1">
      <c r="A122" s="35"/>
      <c r="B122" s="36"/>
      <c r="C122" s="152" t="s">
        <v>242</v>
      </c>
      <c r="D122" s="152" t="s">
        <v>154</v>
      </c>
      <c r="E122" s="153" t="s">
        <v>243</v>
      </c>
      <c r="F122" s="154" t="s">
        <v>244</v>
      </c>
      <c r="G122" s="155" t="s">
        <v>181</v>
      </c>
      <c r="H122" s="156">
        <v>28</v>
      </c>
      <c r="I122" s="157"/>
      <c r="J122" s="158">
        <f>ROUND(I122*H122,2)</f>
        <v>0</v>
      </c>
      <c r="K122" s="154" t="s">
        <v>158</v>
      </c>
      <c r="L122" s="40"/>
      <c r="M122" s="159" t="s">
        <v>19</v>
      </c>
      <c r="N122" s="160" t="s">
        <v>44</v>
      </c>
      <c r="O122" s="65"/>
      <c r="P122" s="161">
        <f>O122*H122</f>
        <v>0</v>
      </c>
      <c r="Q122" s="161">
        <v>5.8E-5</v>
      </c>
      <c r="R122" s="161">
        <f>Q122*H122</f>
        <v>1.624E-3</v>
      </c>
      <c r="S122" s="161">
        <v>0</v>
      </c>
      <c r="T122" s="16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63" t="s">
        <v>159</v>
      </c>
      <c r="AT122" s="163" t="s">
        <v>154</v>
      </c>
      <c r="AU122" s="163" t="s">
        <v>73</v>
      </c>
      <c r="AY122" s="18" t="s">
        <v>160</v>
      </c>
      <c r="BE122" s="164">
        <f>IF(N122="základní",J122,0)</f>
        <v>0</v>
      </c>
      <c r="BF122" s="164">
        <f>IF(N122="snížená",J122,0)</f>
        <v>0</v>
      </c>
      <c r="BG122" s="164">
        <f>IF(N122="zákl. přenesená",J122,0)</f>
        <v>0</v>
      </c>
      <c r="BH122" s="164">
        <f>IF(N122="sníž. přenesená",J122,0)</f>
        <v>0</v>
      </c>
      <c r="BI122" s="164">
        <f>IF(N122="nulová",J122,0)</f>
        <v>0</v>
      </c>
      <c r="BJ122" s="18" t="s">
        <v>80</v>
      </c>
      <c r="BK122" s="164">
        <f>ROUND(I122*H122,2)</f>
        <v>0</v>
      </c>
      <c r="BL122" s="18" t="s">
        <v>159</v>
      </c>
      <c r="BM122" s="163" t="s">
        <v>245</v>
      </c>
    </row>
    <row r="123" spans="1:65" s="2" customFormat="1">
      <c r="A123" s="35"/>
      <c r="B123" s="36"/>
      <c r="C123" s="37"/>
      <c r="D123" s="165" t="s">
        <v>162</v>
      </c>
      <c r="E123" s="37"/>
      <c r="F123" s="166" t="s">
        <v>246</v>
      </c>
      <c r="G123" s="37"/>
      <c r="H123" s="37"/>
      <c r="I123" s="167"/>
      <c r="J123" s="37"/>
      <c r="K123" s="37"/>
      <c r="L123" s="40"/>
      <c r="M123" s="168"/>
      <c r="N123" s="169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162</v>
      </c>
      <c r="AU123" s="18" t="s">
        <v>73</v>
      </c>
    </row>
    <row r="124" spans="1:65" s="10" customFormat="1">
      <c r="B124" s="170"/>
      <c r="C124" s="171"/>
      <c r="D124" s="172" t="s">
        <v>164</v>
      </c>
      <c r="E124" s="173" t="s">
        <v>19</v>
      </c>
      <c r="F124" s="174" t="s">
        <v>247</v>
      </c>
      <c r="G124" s="171"/>
      <c r="H124" s="175">
        <v>28</v>
      </c>
      <c r="I124" s="176"/>
      <c r="J124" s="171"/>
      <c r="K124" s="171"/>
      <c r="L124" s="177"/>
      <c r="M124" s="178"/>
      <c r="N124" s="179"/>
      <c r="O124" s="179"/>
      <c r="P124" s="179"/>
      <c r="Q124" s="179"/>
      <c r="R124" s="179"/>
      <c r="S124" s="179"/>
      <c r="T124" s="180"/>
      <c r="AT124" s="181" t="s">
        <v>164</v>
      </c>
      <c r="AU124" s="181" t="s">
        <v>73</v>
      </c>
      <c r="AV124" s="10" t="s">
        <v>82</v>
      </c>
      <c r="AW124" s="10" t="s">
        <v>35</v>
      </c>
      <c r="AX124" s="10" t="s">
        <v>80</v>
      </c>
      <c r="AY124" s="181" t="s">
        <v>160</v>
      </c>
    </row>
    <row r="125" spans="1:65" s="2" customFormat="1" ht="16.5" customHeight="1">
      <c r="A125" s="35"/>
      <c r="B125" s="36"/>
      <c r="C125" s="193" t="s">
        <v>248</v>
      </c>
      <c r="D125" s="193" t="s">
        <v>192</v>
      </c>
      <c r="E125" s="194" t="s">
        <v>249</v>
      </c>
      <c r="F125" s="195" t="s">
        <v>250</v>
      </c>
      <c r="G125" s="196" t="s">
        <v>181</v>
      </c>
      <c r="H125" s="197">
        <v>84</v>
      </c>
      <c r="I125" s="198"/>
      <c r="J125" s="199">
        <f>ROUND(I125*H125,2)</f>
        <v>0</v>
      </c>
      <c r="K125" s="195" t="s">
        <v>158</v>
      </c>
      <c r="L125" s="200"/>
      <c r="M125" s="201" t="s">
        <v>19</v>
      </c>
      <c r="N125" s="202" t="s">
        <v>44</v>
      </c>
      <c r="O125" s="65"/>
      <c r="P125" s="161">
        <f>O125*H125</f>
        <v>0</v>
      </c>
      <c r="Q125" s="161">
        <v>7.0899999999999999E-3</v>
      </c>
      <c r="R125" s="161">
        <f>Q125*H125</f>
        <v>0.59555999999999998</v>
      </c>
      <c r="S125" s="161">
        <v>0</v>
      </c>
      <c r="T125" s="162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63" t="s">
        <v>196</v>
      </c>
      <c r="AT125" s="163" t="s">
        <v>192</v>
      </c>
      <c r="AU125" s="163" t="s">
        <v>73</v>
      </c>
      <c r="AY125" s="18" t="s">
        <v>160</v>
      </c>
      <c r="BE125" s="164">
        <f>IF(N125="základní",J125,0)</f>
        <v>0</v>
      </c>
      <c r="BF125" s="164">
        <f>IF(N125="snížená",J125,0)</f>
        <v>0</v>
      </c>
      <c r="BG125" s="164">
        <f>IF(N125="zákl. přenesená",J125,0)</f>
        <v>0</v>
      </c>
      <c r="BH125" s="164">
        <f>IF(N125="sníž. přenesená",J125,0)</f>
        <v>0</v>
      </c>
      <c r="BI125" s="164">
        <f>IF(N125="nulová",J125,0)</f>
        <v>0</v>
      </c>
      <c r="BJ125" s="18" t="s">
        <v>80</v>
      </c>
      <c r="BK125" s="164">
        <f>ROUND(I125*H125,2)</f>
        <v>0</v>
      </c>
      <c r="BL125" s="18" t="s">
        <v>159</v>
      </c>
      <c r="BM125" s="163" t="s">
        <v>251</v>
      </c>
    </row>
    <row r="126" spans="1:65" s="10" customFormat="1">
      <c r="B126" s="170"/>
      <c r="C126" s="171"/>
      <c r="D126" s="172" t="s">
        <v>164</v>
      </c>
      <c r="E126" s="173" t="s">
        <v>19</v>
      </c>
      <c r="F126" s="174" t="s">
        <v>252</v>
      </c>
      <c r="G126" s="171"/>
      <c r="H126" s="175">
        <v>84</v>
      </c>
      <c r="I126" s="176"/>
      <c r="J126" s="171"/>
      <c r="K126" s="171"/>
      <c r="L126" s="177"/>
      <c r="M126" s="178"/>
      <c r="N126" s="179"/>
      <c r="O126" s="179"/>
      <c r="P126" s="179"/>
      <c r="Q126" s="179"/>
      <c r="R126" s="179"/>
      <c r="S126" s="179"/>
      <c r="T126" s="180"/>
      <c r="AT126" s="181" t="s">
        <v>164</v>
      </c>
      <c r="AU126" s="181" t="s">
        <v>73</v>
      </c>
      <c r="AV126" s="10" t="s">
        <v>82</v>
      </c>
      <c r="AW126" s="10" t="s">
        <v>35</v>
      </c>
      <c r="AX126" s="10" t="s">
        <v>80</v>
      </c>
      <c r="AY126" s="181" t="s">
        <v>160</v>
      </c>
    </row>
    <row r="127" spans="1:65" s="2" customFormat="1" ht="21.75" customHeight="1">
      <c r="A127" s="35"/>
      <c r="B127" s="36"/>
      <c r="C127" s="152" t="s">
        <v>253</v>
      </c>
      <c r="D127" s="152" t="s">
        <v>154</v>
      </c>
      <c r="E127" s="153" t="s">
        <v>254</v>
      </c>
      <c r="F127" s="154" t="s">
        <v>255</v>
      </c>
      <c r="G127" s="155" t="s">
        <v>181</v>
      </c>
      <c r="H127" s="156">
        <v>28</v>
      </c>
      <c r="I127" s="157"/>
      <c r="J127" s="158">
        <f>ROUND(I127*H127,2)</f>
        <v>0</v>
      </c>
      <c r="K127" s="154" t="s">
        <v>19</v>
      </c>
      <c r="L127" s="40"/>
      <c r="M127" s="159" t="s">
        <v>19</v>
      </c>
      <c r="N127" s="160" t="s">
        <v>44</v>
      </c>
      <c r="O127" s="65"/>
      <c r="P127" s="161">
        <f>O127*H127</f>
        <v>0</v>
      </c>
      <c r="Q127" s="161">
        <v>2.0823999999999999E-3</v>
      </c>
      <c r="R127" s="161">
        <f>Q127*H127</f>
        <v>5.8307199999999997E-2</v>
      </c>
      <c r="S127" s="161">
        <v>0</v>
      </c>
      <c r="T127" s="162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63" t="s">
        <v>159</v>
      </c>
      <c r="AT127" s="163" t="s">
        <v>154</v>
      </c>
      <c r="AU127" s="163" t="s">
        <v>73</v>
      </c>
      <c r="AY127" s="18" t="s">
        <v>160</v>
      </c>
      <c r="BE127" s="164">
        <f>IF(N127="základní",J127,0)</f>
        <v>0</v>
      </c>
      <c r="BF127" s="164">
        <f>IF(N127="snížená",J127,0)</f>
        <v>0</v>
      </c>
      <c r="BG127" s="164">
        <f>IF(N127="zákl. přenesená",J127,0)</f>
        <v>0</v>
      </c>
      <c r="BH127" s="164">
        <f>IF(N127="sníž. přenesená",J127,0)</f>
        <v>0</v>
      </c>
      <c r="BI127" s="164">
        <f>IF(N127="nulová",J127,0)</f>
        <v>0</v>
      </c>
      <c r="BJ127" s="18" t="s">
        <v>80</v>
      </c>
      <c r="BK127" s="164">
        <f>ROUND(I127*H127,2)</f>
        <v>0</v>
      </c>
      <c r="BL127" s="18" t="s">
        <v>159</v>
      </c>
      <c r="BM127" s="163" t="s">
        <v>256</v>
      </c>
    </row>
    <row r="128" spans="1:65" s="10" customFormat="1" ht="20.399999999999999">
      <c r="B128" s="170"/>
      <c r="C128" s="171"/>
      <c r="D128" s="172" t="s">
        <v>164</v>
      </c>
      <c r="E128" s="173" t="s">
        <v>19</v>
      </c>
      <c r="F128" s="174" t="s">
        <v>257</v>
      </c>
      <c r="G128" s="171"/>
      <c r="H128" s="175">
        <v>28</v>
      </c>
      <c r="I128" s="176"/>
      <c r="J128" s="171"/>
      <c r="K128" s="171"/>
      <c r="L128" s="177"/>
      <c r="M128" s="178"/>
      <c r="N128" s="179"/>
      <c r="O128" s="179"/>
      <c r="P128" s="179"/>
      <c r="Q128" s="179"/>
      <c r="R128" s="179"/>
      <c r="S128" s="179"/>
      <c r="T128" s="180"/>
      <c r="AT128" s="181" t="s">
        <v>164</v>
      </c>
      <c r="AU128" s="181" t="s">
        <v>73</v>
      </c>
      <c r="AV128" s="10" t="s">
        <v>82</v>
      </c>
      <c r="AW128" s="10" t="s">
        <v>35</v>
      </c>
      <c r="AX128" s="10" t="s">
        <v>80</v>
      </c>
      <c r="AY128" s="181" t="s">
        <v>160</v>
      </c>
    </row>
    <row r="129" spans="1:65" s="2" customFormat="1" ht="16.5" customHeight="1">
      <c r="A129" s="35"/>
      <c r="B129" s="36"/>
      <c r="C129" s="152" t="s">
        <v>258</v>
      </c>
      <c r="D129" s="152" t="s">
        <v>154</v>
      </c>
      <c r="E129" s="153" t="s">
        <v>259</v>
      </c>
      <c r="F129" s="154" t="s">
        <v>260</v>
      </c>
      <c r="G129" s="155" t="s">
        <v>181</v>
      </c>
      <c r="H129" s="156">
        <v>28</v>
      </c>
      <c r="I129" s="157"/>
      <c r="J129" s="158">
        <f>ROUND(I129*H129,2)</f>
        <v>0</v>
      </c>
      <c r="K129" s="154" t="s">
        <v>158</v>
      </c>
      <c r="L129" s="40"/>
      <c r="M129" s="159" t="s">
        <v>19</v>
      </c>
      <c r="N129" s="160" t="s">
        <v>44</v>
      </c>
      <c r="O129" s="65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63" t="s">
        <v>159</v>
      </c>
      <c r="AT129" s="163" t="s">
        <v>154</v>
      </c>
      <c r="AU129" s="163" t="s">
        <v>73</v>
      </c>
      <c r="AY129" s="18" t="s">
        <v>160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8" t="s">
        <v>80</v>
      </c>
      <c r="BK129" s="164">
        <f>ROUND(I129*H129,2)</f>
        <v>0</v>
      </c>
      <c r="BL129" s="18" t="s">
        <v>159</v>
      </c>
      <c r="BM129" s="163" t="s">
        <v>261</v>
      </c>
    </row>
    <row r="130" spans="1:65" s="2" customFormat="1">
      <c r="A130" s="35"/>
      <c r="B130" s="36"/>
      <c r="C130" s="37"/>
      <c r="D130" s="165" t="s">
        <v>162</v>
      </c>
      <c r="E130" s="37"/>
      <c r="F130" s="166" t="s">
        <v>262</v>
      </c>
      <c r="G130" s="37"/>
      <c r="H130" s="37"/>
      <c r="I130" s="167"/>
      <c r="J130" s="37"/>
      <c r="K130" s="37"/>
      <c r="L130" s="40"/>
      <c r="M130" s="168"/>
      <c r="N130" s="169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162</v>
      </c>
      <c r="AU130" s="18" t="s">
        <v>73</v>
      </c>
    </row>
    <row r="131" spans="1:65" s="10" customFormat="1">
      <c r="B131" s="170"/>
      <c r="C131" s="171"/>
      <c r="D131" s="172" t="s">
        <v>164</v>
      </c>
      <c r="E131" s="173" t="s">
        <v>19</v>
      </c>
      <c r="F131" s="174" t="s">
        <v>263</v>
      </c>
      <c r="G131" s="171"/>
      <c r="H131" s="175">
        <v>28</v>
      </c>
      <c r="I131" s="176"/>
      <c r="J131" s="171"/>
      <c r="K131" s="171"/>
      <c r="L131" s="177"/>
      <c r="M131" s="178"/>
      <c r="N131" s="179"/>
      <c r="O131" s="179"/>
      <c r="P131" s="179"/>
      <c r="Q131" s="179"/>
      <c r="R131" s="179"/>
      <c r="S131" s="179"/>
      <c r="T131" s="180"/>
      <c r="AT131" s="181" t="s">
        <v>164</v>
      </c>
      <c r="AU131" s="181" t="s">
        <v>73</v>
      </c>
      <c r="AV131" s="10" t="s">
        <v>82</v>
      </c>
      <c r="AW131" s="10" t="s">
        <v>35</v>
      </c>
      <c r="AX131" s="10" t="s">
        <v>80</v>
      </c>
      <c r="AY131" s="181" t="s">
        <v>160</v>
      </c>
    </row>
    <row r="132" spans="1:65" s="2" customFormat="1" ht="16.5" customHeight="1">
      <c r="A132" s="35"/>
      <c r="B132" s="36"/>
      <c r="C132" s="152" t="s">
        <v>264</v>
      </c>
      <c r="D132" s="152" t="s">
        <v>154</v>
      </c>
      <c r="E132" s="153" t="s">
        <v>265</v>
      </c>
      <c r="F132" s="154" t="s">
        <v>266</v>
      </c>
      <c r="G132" s="155" t="s">
        <v>168</v>
      </c>
      <c r="H132" s="156">
        <v>28</v>
      </c>
      <c r="I132" s="157"/>
      <c r="J132" s="158">
        <f>ROUND(I132*H132,2)</f>
        <v>0</v>
      </c>
      <c r="K132" s="154" t="s">
        <v>158</v>
      </c>
      <c r="L132" s="40"/>
      <c r="M132" s="159" t="s">
        <v>19</v>
      </c>
      <c r="N132" s="160" t="s">
        <v>44</v>
      </c>
      <c r="O132" s="65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63" t="s">
        <v>159</v>
      </c>
      <c r="AT132" s="163" t="s">
        <v>154</v>
      </c>
      <c r="AU132" s="163" t="s">
        <v>73</v>
      </c>
      <c r="AY132" s="18" t="s">
        <v>160</v>
      </c>
      <c r="BE132" s="164">
        <f>IF(N132="základní",J132,0)</f>
        <v>0</v>
      </c>
      <c r="BF132" s="164">
        <f>IF(N132="snížená",J132,0)</f>
        <v>0</v>
      </c>
      <c r="BG132" s="164">
        <f>IF(N132="zákl. přenesená",J132,0)</f>
        <v>0</v>
      </c>
      <c r="BH132" s="164">
        <f>IF(N132="sníž. přenesená",J132,0)</f>
        <v>0</v>
      </c>
      <c r="BI132" s="164">
        <f>IF(N132="nulová",J132,0)</f>
        <v>0</v>
      </c>
      <c r="BJ132" s="18" t="s">
        <v>80</v>
      </c>
      <c r="BK132" s="164">
        <f>ROUND(I132*H132,2)</f>
        <v>0</v>
      </c>
      <c r="BL132" s="18" t="s">
        <v>159</v>
      </c>
      <c r="BM132" s="163" t="s">
        <v>267</v>
      </c>
    </row>
    <row r="133" spans="1:65" s="2" customFormat="1">
      <c r="A133" s="35"/>
      <c r="B133" s="36"/>
      <c r="C133" s="37"/>
      <c r="D133" s="165" t="s">
        <v>162</v>
      </c>
      <c r="E133" s="37"/>
      <c r="F133" s="166" t="s">
        <v>268</v>
      </c>
      <c r="G133" s="37"/>
      <c r="H133" s="37"/>
      <c r="I133" s="167"/>
      <c r="J133" s="37"/>
      <c r="K133" s="37"/>
      <c r="L133" s="40"/>
      <c r="M133" s="168"/>
      <c r="N133" s="169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162</v>
      </c>
      <c r="AU133" s="18" t="s">
        <v>73</v>
      </c>
    </row>
    <row r="134" spans="1:65" s="10" customFormat="1">
      <c r="B134" s="170"/>
      <c r="C134" s="171"/>
      <c r="D134" s="172" t="s">
        <v>164</v>
      </c>
      <c r="E134" s="173" t="s">
        <v>19</v>
      </c>
      <c r="F134" s="174" t="s">
        <v>269</v>
      </c>
      <c r="G134" s="171"/>
      <c r="H134" s="175">
        <v>28</v>
      </c>
      <c r="I134" s="176"/>
      <c r="J134" s="171"/>
      <c r="K134" s="171"/>
      <c r="L134" s="177"/>
      <c r="M134" s="178"/>
      <c r="N134" s="179"/>
      <c r="O134" s="179"/>
      <c r="P134" s="179"/>
      <c r="Q134" s="179"/>
      <c r="R134" s="179"/>
      <c r="S134" s="179"/>
      <c r="T134" s="180"/>
      <c r="AT134" s="181" t="s">
        <v>164</v>
      </c>
      <c r="AU134" s="181" t="s">
        <v>73</v>
      </c>
      <c r="AV134" s="10" t="s">
        <v>82</v>
      </c>
      <c r="AW134" s="10" t="s">
        <v>35</v>
      </c>
      <c r="AX134" s="10" t="s">
        <v>80</v>
      </c>
      <c r="AY134" s="181" t="s">
        <v>160</v>
      </c>
    </row>
    <row r="135" spans="1:65" s="2" customFormat="1" ht="16.5" customHeight="1">
      <c r="A135" s="35"/>
      <c r="B135" s="36"/>
      <c r="C135" s="193" t="s">
        <v>270</v>
      </c>
      <c r="D135" s="193" t="s">
        <v>192</v>
      </c>
      <c r="E135" s="194" t="s">
        <v>271</v>
      </c>
      <c r="F135" s="195" t="s">
        <v>272</v>
      </c>
      <c r="G135" s="196" t="s">
        <v>273</v>
      </c>
      <c r="H135" s="197">
        <v>2.8</v>
      </c>
      <c r="I135" s="198"/>
      <c r="J135" s="199">
        <f>ROUND(I135*H135,2)</f>
        <v>0</v>
      </c>
      <c r="K135" s="195" t="s">
        <v>19</v>
      </c>
      <c r="L135" s="200"/>
      <c r="M135" s="201" t="s">
        <v>19</v>
      </c>
      <c r="N135" s="202" t="s">
        <v>44</v>
      </c>
      <c r="O135" s="65"/>
      <c r="P135" s="161">
        <f>O135*H135</f>
        <v>0</v>
      </c>
      <c r="Q135" s="161">
        <v>0.2</v>
      </c>
      <c r="R135" s="161">
        <f>Q135*H135</f>
        <v>0.55999999999999994</v>
      </c>
      <c r="S135" s="161">
        <v>0</v>
      </c>
      <c r="T135" s="162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63" t="s">
        <v>196</v>
      </c>
      <c r="AT135" s="163" t="s">
        <v>192</v>
      </c>
      <c r="AU135" s="163" t="s">
        <v>73</v>
      </c>
      <c r="AY135" s="18" t="s">
        <v>160</v>
      </c>
      <c r="BE135" s="164">
        <f>IF(N135="základní",J135,0)</f>
        <v>0</v>
      </c>
      <c r="BF135" s="164">
        <f>IF(N135="snížená",J135,0)</f>
        <v>0</v>
      </c>
      <c r="BG135" s="164">
        <f>IF(N135="zákl. přenesená",J135,0)</f>
        <v>0</v>
      </c>
      <c r="BH135" s="164">
        <f>IF(N135="sníž. přenesená",J135,0)</f>
        <v>0</v>
      </c>
      <c r="BI135" s="164">
        <f>IF(N135="nulová",J135,0)</f>
        <v>0</v>
      </c>
      <c r="BJ135" s="18" t="s">
        <v>80</v>
      </c>
      <c r="BK135" s="164">
        <f>ROUND(I135*H135,2)</f>
        <v>0</v>
      </c>
      <c r="BL135" s="18" t="s">
        <v>159</v>
      </c>
      <c r="BM135" s="163" t="s">
        <v>274</v>
      </c>
    </row>
    <row r="136" spans="1:65" s="10" customFormat="1">
      <c r="B136" s="170"/>
      <c r="C136" s="171"/>
      <c r="D136" s="172" t="s">
        <v>164</v>
      </c>
      <c r="E136" s="173" t="s">
        <v>19</v>
      </c>
      <c r="F136" s="174" t="s">
        <v>275</v>
      </c>
      <c r="G136" s="171"/>
      <c r="H136" s="175">
        <v>2.8</v>
      </c>
      <c r="I136" s="176"/>
      <c r="J136" s="171"/>
      <c r="K136" s="171"/>
      <c r="L136" s="177"/>
      <c r="M136" s="178"/>
      <c r="N136" s="179"/>
      <c r="O136" s="179"/>
      <c r="P136" s="179"/>
      <c r="Q136" s="179"/>
      <c r="R136" s="179"/>
      <c r="S136" s="179"/>
      <c r="T136" s="180"/>
      <c r="AT136" s="181" t="s">
        <v>164</v>
      </c>
      <c r="AU136" s="181" t="s">
        <v>73</v>
      </c>
      <c r="AV136" s="10" t="s">
        <v>82</v>
      </c>
      <c r="AW136" s="10" t="s">
        <v>35</v>
      </c>
      <c r="AX136" s="10" t="s">
        <v>80</v>
      </c>
      <c r="AY136" s="181" t="s">
        <v>160</v>
      </c>
    </row>
    <row r="137" spans="1:65" s="2" customFormat="1" ht="16.5" customHeight="1">
      <c r="A137" s="35"/>
      <c r="B137" s="36"/>
      <c r="C137" s="152" t="s">
        <v>7</v>
      </c>
      <c r="D137" s="152" t="s">
        <v>154</v>
      </c>
      <c r="E137" s="153" t="s">
        <v>276</v>
      </c>
      <c r="F137" s="154" t="s">
        <v>277</v>
      </c>
      <c r="G137" s="155" t="s">
        <v>273</v>
      </c>
      <c r="H137" s="156">
        <v>1.68</v>
      </c>
      <c r="I137" s="157"/>
      <c r="J137" s="158">
        <f>ROUND(I137*H137,2)</f>
        <v>0</v>
      </c>
      <c r="K137" s="154" t="s">
        <v>158</v>
      </c>
      <c r="L137" s="40"/>
      <c r="M137" s="159" t="s">
        <v>19</v>
      </c>
      <c r="N137" s="160" t="s">
        <v>44</v>
      </c>
      <c r="O137" s="65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63" t="s">
        <v>159</v>
      </c>
      <c r="AT137" s="163" t="s">
        <v>154</v>
      </c>
      <c r="AU137" s="163" t="s">
        <v>73</v>
      </c>
      <c r="AY137" s="18" t="s">
        <v>160</v>
      </c>
      <c r="BE137" s="164">
        <f>IF(N137="základní",J137,0)</f>
        <v>0</v>
      </c>
      <c r="BF137" s="164">
        <f>IF(N137="snížená",J137,0)</f>
        <v>0</v>
      </c>
      <c r="BG137" s="164">
        <f>IF(N137="zákl. přenesená",J137,0)</f>
        <v>0</v>
      </c>
      <c r="BH137" s="164">
        <f>IF(N137="sníž. přenesená",J137,0)</f>
        <v>0</v>
      </c>
      <c r="BI137" s="164">
        <f>IF(N137="nulová",J137,0)</f>
        <v>0</v>
      </c>
      <c r="BJ137" s="18" t="s">
        <v>80</v>
      </c>
      <c r="BK137" s="164">
        <f>ROUND(I137*H137,2)</f>
        <v>0</v>
      </c>
      <c r="BL137" s="18" t="s">
        <v>159</v>
      </c>
      <c r="BM137" s="163" t="s">
        <v>278</v>
      </c>
    </row>
    <row r="138" spans="1:65" s="2" customFormat="1">
      <c r="A138" s="35"/>
      <c r="B138" s="36"/>
      <c r="C138" s="37"/>
      <c r="D138" s="165" t="s">
        <v>162</v>
      </c>
      <c r="E138" s="37"/>
      <c r="F138" s="166" t="s">
        <v>279</v>
      </c>
      <c r="G138" s="37"/>
      <c r="H138" s="37"/>
      <c r="I138" s="167"/>
      <c r="J138" s="37"/>
      <c r="K138" s="37"/>
      <c r="L138" s="40"/>
      <c r="M138" s="168"/>
      <c r="N138" s="169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162</v>
      </c>
      <c r="AU138" s="18" t="s">
        <v>73</v>
      </c>
    </row>
    <row r="139" spans="1:65" s="10" customFormat="1">
      <c r="B139" s="170"/>
      <c r="C139" s="171"/>
      <c r="D139" s="172" t="s">
        <v>164</v>
      </c>
      <c r="E139" s="173" t="s">
        <v>19</v>
      </c>
      <c r="F139" s="174" t="s">
        <v>280</v>
      </c>
      <c r="G139" s="171"/>
      <c r="H139" s="175">
        <v>1.68</v>
      </c>
      <c r="I139" s="176"/>
      <c r="J139" s="171"/>
      <c r="K139" s="171"/>
      <c r="L139" s="177"/>
      <c r="M139" s="178"/>
      <c r="N139" s="179"/>
      <c r="O139" s="179"/>
      <c r="P139" s="179"/>
      <c r="Q139" s="179"/>
      <c r="R139" s="179"/>
      <c r="S139" s="179"/>
      <c r="T139" s="180"/>
      <c r="AT139" s="181" t="s">
        <v>164</v>
      </c>
      <c r="AU139" s="181" t="s">
        <v>73</v>
      </c>
      <c r="AV139" s="10" t="s">
        <v>82</v>
      </c>
      <c r="AW139" s="10" t="s">
        <v>35</v>
      </c>
      <c r="AX139" s="10" t="s">
        <v>80</v>
      </c>
      <c r="AY139" s="181" t="s">
        <v>160</v>
      </c>
    </row>
    <row r="140" spans="1:65" s="2" customFormat="1" ht="16.5" customHeight="1">
      <c r="A140" s="35"/>
      <c r="B140" s="36"/>
      <c r="C140" s="152" t="s">
        <v>281</v>
      </c>
      <c r="D140" s="152" t="s">
        <v>154</v>
      </c>
      <c r="E140" s="153" t="s">
        <v>282</v>
      </c>
      <c r="F140" s="154" t="s">
        <v>283</v>
      </c>
      <c r="G140" s="155" t="s">
        <v>273</v>
      </c>
      <c r="H140" s="156">
        <v>1.68</v>
      </c>
      <c r="I140" s="157"/>
      <c r="J140" s="158">
        <f>ROUND(I140*H140,2)</f>
        <v>0</v>
      </c>
      <c r="K140" s="154" t="s">
        <v>158</v>
      </c>
      <c r="L140" s="40"/>
      <c r="M140" s="159" t="s">
        <v>19</v>
      </c>
      <c r="N140" s="160" t="s">
        <v>44</v>
      </c>
      <c r="O140" s="65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63" t="s">
        <v>159</v>
      </c>
      <c r="AT140" s="163" t="s">
        <v>154</v>
      </c>
      <c r="AU140" s="163" t="s">
        <v>73</v>
      </c>
      <c r="AY140" s="18" t="s">
        <v>160</v>
      </c>
      <c r="BE140" s="164">
        <f>IF(N140="základní",J140,0)</f>
        <v>0</v>
      </c>
      <c r="BF140" s="164">
        <f>IF(N140="snížená",J140,0)</f>
        <v>0</v>
      </c>
      <c r="BG140" s="164">
        <f>IF(N140="zákl. přenesená",J140,0)</f>
        <v>0</v>
      </c>
      <c r="BH140" s="164">
        <f>IF(N140="sníž. přenesená",J140,0)</f>
        <v>0</v>
      </c>
      <c r="BI140" s="164">
        <f>IF(N140="nulová",J140,0)</f>
        <v>0</v>
      </c>
      <c r="BJ140" s="18" t="s">
        <v>80</v>
      </c>
      <c r="BK140" s="164">
        <f>ROUND(I140*H140,2)</f>
        <v>0</v>
      </c>
      <c r="BL140" s="18" t="s">
        <v>159</v>
      </c>
      <c r="BM140" s="163" t="s">
        <v>284</v>
      </c>
    </row>
    <row r="141" spans="1:65" s="2" customFormat="1">
      <c r="A141" s="35"/>
      <c r="B141" s="36"/>
      <c r="C141" s="37"/>
      <c r="D141" s="165" t="s">
        <v>162</v>
      </c>
      <c r="E141" s="37"/>
      <c r="F141" s="166" t="s">
        <v>285</v>
      </c>
      <c r="G141" s="37"/>
      <c r="H141" s="37"/>
      <c r="I141" s="167"/>
      <c r="J141" s="37"/>
      <c r="K141" s="37"/>
      <c r="L141" s="40"/>
      <c r="M141" s="168"/>
      <c r="N141" s="169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162</v>
      </c>
      <c r="AU141" s="18" t="s">
        <v>73</v>
      </c>
    </row>
    <row r="142" spans="1:65" s="2" customFormat="1" ht="16.5" customHeight="1">
      <c r="A142" s="35"/>
      <c r="B142" s="36"/>
      <c r="C142" s="152" t="s">
        <v>286</v>
      </c>
      <c r="D142" s="152" t="s">
        <v>154</v>
      </c>
      <c r="E142" s="153" t="s">
        <v>287</v>
      </c>
      <c r="F142" s="154" t="s">
        <v>288</v>
      </c>
      <c r="G142" s="155" t="s">
        <v>273</v>
      </c>
      <c r="H142" s="156">
        <v>3.36</v>
      </c>
      <c r="I142" s="157"/>
      <c r="J142" s="158">
        <f>ROUND(I142*H142,2)</f>
        <v>0</v>
      </c>
      <c r="K142" s="154" t="s">
        <v>158</v>
      </c>
      <c r="L142" s="40"/>
      <c r="M142" s="159" t="s">
        <v>19</v>
      </c>
      <c r="N142" s="160" t="s">
        <v>44</v>
      </c>
      <c r="O142" s="65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63" t="s">
        <v>159</v>
      </c>
      <c r="AT142" s="163" t="s">
        <v>154</v>
      </c>
      <c r="AU142" s="163" t="s">
        <v>73</v>
      </c>
      <c r="AY142" s="18" t="s">
        <v>160</v>
      </c>
      <c r="BE142" s="164">
        <f>IF(N142="základní",J142,0)</f>
        <v>0</v>
      </c>
      <c r="BF142" s="164">
        <f>IF(N142="snížená",J142,0)</f>
        <v>0</v>
      </c>
      <c r="BG142" s="164">
        <f>IF(N142="zákl. přenesená",J142,0)</f>
        <v>0</v>
      </c>
      <c r="BH142" s="164">
        <f>IF(N142="sníž. přenesená",J142,0)</f>
        <v>0</v>
      </c>
      <c r="BI142" s="164">
        <f>IF(N142="nulová",J142,0)</f>
        <v>0</v>
      </c>
      <c r="BJ142" s="18" t="s">
        <v>80</v>
      </c>
      <c r="BK142" s="164">
        <f>ROUND(I142*H142,2)</f>
        <v>0</v>
      </c>
      <c r="BL142" s="18" t="s">
        <v>159</v>
      </c>
      <c r="BM142" s="163" t="s">
        <v>289</v>
      </c>
    </row>
    <row r="143" spans="1:65" s="2" customFormat="1">
      <c r="A143" s="35"/>
      <c r="B143" s="36"/>
      <c r="C143" s="37"/>
      <c r="D143" s="165" t="s">
        <v>162</v>
      </c>
      <c r="E143" s="37"/>
      <c r="F143" s="166" t="s">
        <v>290</v>
      </c>
      <c r="G143" s="37"/>
      <c r="H143" s="37"/>
      <c r="I143" s="167"/>
      <c r="J143" s="37"/>
      <c r="K143" s="37"/>
      <c r="L143" s="40"/>
      <c r="M143" s="168"/>
      <c r="N143" s="169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162</v>
      </c>
      <c r="AU143" s="18" t="s">
        <v>73</v>
      </c>
    </row>
    <row r="144" spans="1:65" s="10" customFormat="1">
      <c r="B144" s="170"/>
      <c r="C144" s="171"/>
      <c r="D144" s="172" t="s">
        <v>164</v>
      </c>
      <c r="E144" s="173" t="s">
        <v>19</v>
      </c>
      <c r="F144" s="174" t="s">
        <v>291</v>
      </c>
      <c r="G144" s="171"/>
      <c r="H144" s="175">
        <v>3.36</v>
      </c>
      <c r="I144" s="176"/>
      <c r="J144" s="171"/>
      <c r="K144" s="171"/>
      <c r="L144" s="177"/>
      <c r="M144" s="178"/>
      <c r="N144" s="179"/>
      <c r="O144" s="179"/>
      <c r="P144" s="179"/>
      <c r="Q144" s="179"/>
      <c r="R144" s="179"/>
      <c r="S144" s="179"/>
      <c r="T144" s="180"/>
      <c r="AT144" s="181" t="s">
        <v>164</v>
      </c>
      <c r="AU144" s="181" t="s">
        <v>73</v>
      </c>
      <c r="AV144" s="10" t="s">
        <v>82</v>
      </c>
      <c r="AW144" s="10" t="s">
        <v>35</v>
      </c>
      <c r="AX144" s="10" t="s">
        <v>80</v>
      </c>
      <c r="AY144" s="181" t="s">
        <v>160</v>
      </c>
    </row>
    <row r="145" spans="1:65" s="2" customFormat="1" ht="16.5" customHeight="1">
      <c r="A145" s="35"/>
      <c r="B145" s="36"/>
      <c r="C145" s="152" t="s">
        <v>292</v>
      </c>
      <c r="D145" s="152" t="s">
        <v>154</v>
      </c>
      <c r="E145" s="153" t="s">
        <v>293</v>
      </c>
      <c r="F145" s="154" t="s">
        <v>294</v>
      </c>
      <c r="G145" s="155" t="s">
        <v>175</v>
      </c>
      <c r="H145" s="156">
        <v>3.573</v>
      </c>
      <c r="I145" s="157"/>
      <c r="J145" s="158">
        <f>ROUND(I145*H145,2)</f>
        <v>0</v>
      </c>
      <c r="K145" s="154" t="s">
        <v>158</v>
      </c>
      <c r="L145" s="40"/>
      <c r="M145" s="159" t="s">
        <v>19</v>
      </c>
      <c r="N145" s="160" t="s">
        <v>44</v>
      </c>
      <c r="O145" s="65"/>
      <c r="P145" s="161">
        <f>O145*H145</f>
        <v>0</v>
      </c>
      <c r="Q145" s="161">
        <v>0</v>
      </c>
      <c r="R145" s="161">
        <f>Q145*H145</f>
        <v>0</v>
      </c>
      <c r="S145" s="161">
        <v>0</v>
      </c>
      <c r="T145" s="16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63" t="s">
        <v>159</v>
      </c>
      <c r="AT145" s="163" t="s">
        <v>154</v>
      </c>
      <c r="AU145" s="163" t="s">
        <v>73</v>
      </c>
      <c r="AY145" s="18" t="s">
        <v>160</v>
      </c>
      <c r="BE145" s="164">
        <f>IF(N145="základní",J145,0)</f>
        <v>0</v>
      </c>
      <c r="BF145" s="164">
        <f>IF(N145="snížená",J145,0)</f>
        <v>0</v>
      </c>
      <c r="BG145" s="164">
        <f>IF(N145="zákl. přenesená",J145,0)</f>
        <v>0</v>
      </c>
      <c r="BH145" s="164">
        <f>IF(N145="sníž. přenesená",J145,0)</f>
        <v>0</v>
      </c>
      <c r="BI145" s="164">
        <f>IF(N145="nulová",J145,0)</f>
        <v>0</v>
      </c>
      <c r="BJ145" s="18" t="s">
        <v>80</v>
      </c>
      <c r="BK145" s="164">
        <f>ROUND(I145*H145,2)</f>
        <v>0</v>
      </c>
      <c r="BL145" s="18" t="s">
        <v>159</v>
      </c>
      <c r="BM145" s="163" t="s">
        <v>295</v>
      </c>
    </row>
    <row r="146" spans="1:65" s="2" customFormat="1">
      <c r="A146" s="35"/>
      <c r="B146" s="36"/>
      <c r="C146" s="37"/>
      <c r="D146" s="165" t="s">
        <v>162</v>
      </c>
      <c r="E146" s="37"/>
      <c r="F146" s="166" t="s">
        <v>296</v>
      </c>
      <c r="G146" s="37"/>
      <c r="H146" s="37"/>
      <c r="I146" s="167"/>
      <c r="J146" s="37"/>
      <c r="K146" s="37"/>
      <c r="L146" s="40"/>
      <c r="M146" s="203"/>
      <c r="N146" s="204"/>
      <c r="O146" s="205"/>
      <c r="P146" s="205"/>
      <c r="Q146" s="205"/>
      <c r="R146" s="205"/>
      <c r="S146" s="205"/>
      <c r="T146" s="20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162</v>
      </c>
      <c r="AU146" s="18" t="s">
        <v>73</v>
      </c>
    </row>
    <row r="147" spans="1:65" s="2" customFormat="1" ht="6.9" customHeight="1">
      <c r="A147" s="35"/>
      <c r="B147" s="48"/>
      <c r="C147" s="49"/>
      <c r="D147" s="49"/>
      <c r="E147" s="49"/>
      <c r="F147" s="49"/>
      <c r="G147" s="49"/>
      <c r="H147" s="49"/>
      <c r="I147" s="49"/>
      <c r="J147" s="49"/>
      <c r="K147" s="49"/>
      <c r="L147" s="40"/>
      <c r="M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</row>
  </sheetData>
  <sheetProtection algorithmName="SHA-512" hashValue="jg2J4anEHnCJ228x7PR8FvhnaAv6O29zDdB6S04zrkx232TBZ03Ubd4UpR6M6Hxod9//sUPCoavOs7KhVi/KKg==" saltValue="ezkB8aH6VvVxs4ulcA6pD3MafFOqW9hypLD81PTodoDcjb8xQyzxntM1izKktVuHmgsPGGDmXnQ1FAFIx9TaxQ==" spinCount="100000" sheet="1" objects="1" scenarios="1" formatColumns="0" formatRows="0" autoFilter="0"/>
  <autoFilter ref="C78:K146" xr:uid="{00000000-0009-0000-0000-000001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1" r:id="rId1" xr:uid="{00000000-0004-0000-0100-000000000000}"/>
    <hyperlink ref="F84" r:id="rId2" xr:uid="{00000000-0004-0000-0100-000001000000}"/>
    <hyperlink ref="F90" r:id="rId3" xr:uid="{00000000-0004-0000-0100-000002000000}"/>
    <hyperlink ref="F93" r:id="rId4" xr:uid="{00000000-0004-0000-0100-000003000000}"/>
    <hyperlink ref="F98" r:id="rId5" xr:uid="{00000000-0004-0000-0100-000004000000}"/>
    <hyperlink ref="F103" r:id="rId6" xr:uid="{00000000-0004-0000-0100-000005000000}"/>
    <hyperlink ref="F108" r:id="rId7" xr:uid="{00000000-0004-0000-0100-000006000000}"/>
    <hyperlink ref="F123" r:id="rId8" xr:uid="{00000000-0004-0000-0100-000007000000}"/>
    <hyperlink ref="F130" r:id="rId9" xr:uid="{00000000-0004-0000-0100-000008000000}"/>
    <hyperlink ref="F133" r:id="rId10" xr:uid="{00000000-0004-0000-0100-000009000000}"/>
    <hyperlink ref="F138" r:id="rId11" xr:uid="{00000000-0004-0000-0100-00000A000000}"/>
    <hyperlink ref="F141" r:id="rId12" xr:uid="{00000000-0004-0000-0100-00000B000000}"/>
    <hyperlink ref="F143" r:id="rId13" xr:uid="{00000000-0004-0000-0100-00000C000000}"/>
    <hyperlink ref="F146" r:id="rId14" xr:uid="{00000000-0004-0000-01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2:BM112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131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582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836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ROUND((SUM(BE85:BE111)),  2)</f>
        <v>0</v>
      </c>
      <c r="G35" s="35"/>
      <c r="H35" s="35"/>
      <c r="I35" s="125">
        <v>0.21</v>
      </c>
      <c r="J35" s="124">
        <f>ROUND(((SUM(BE85:BE111))*I35),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ROUND((SUM(BF85:BF111)),  2)</f>
        <v>0</v>
      </c>
      <c r="G36" s="35"/>
      <c r="H36" s="35"/>
      <c r="I36" s="125">
        <v>0.12</v>
      </c>
      <c r="J36" s="124">
        <f>ROUND(((SUM(BF85:BF111))*I36),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ROUND((SUM(BG85:BG111)),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ROUND((SUM(BH85:BH111)),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ROUND((SUM(BI85:BI111)),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582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SO-043 - 3. rok pěstební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582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SO-043 - 3. rok pěstební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SUM(P86:P111)</f>
        <v>0</v>
      </c>
      <c r="Q85" s="73"/>
      <c r="R85" s="149">
        <f>SUM(R86:R111)</f>
        <v>5.4000000000000001E-4</v>
      </c>
      <c r="S85" s="73"/>
      <c r="T85" s="150">
        <f>SUM(T86:T111)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SUM(BK86:BK111)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155</v>
      </c>
      <c r="F86" s="154" t="s">
        <v>156</v>
      </c>
      <c r="G86" s="155" t="s">
        <v>157</v>
      </c>
      <c r="H86" s="156">
        <v>0.46800000000000003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837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163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2" customFormat="1">
      <c r="B88" s="210"/>
      <c r="C88" s="211"/>
      <c r="D88" s="172" t="s">
        <v>164</v>
      </c>
      <c r="E88" s="212" t="s">
        <v>19</v>
      </c>
      <c r="F88" s="213" t="s">
        <v>823</v>
      </c>
      <c r="G88" s="211"/>
      <c r="H88" s="212" t="s">
        <v>19</v>
      </c>
      <c r="I88" s="214"/>
      <c r="J88" s="211"/>
      <c r="K88" s="211"/>
      <c r="L88" s="215"/>
      <c r="M88" s="216"/>
      <c r="N88" s="217"/>
      <c r="O88" s="217"/>
      <c r="P88" s="217"/>
      <c r="Q88" s="217"/>
      <c r="R88" s="217"/>
      <c r="S88" s="217"/>
      <c r="T88" s="218"/>
      <c r="AT88" s="219" t="s">
        <v>164</v>
      </c>
      <c r="AU88" s="219" t="s">
        <v>73</v>
      </c>
      <c r="AV88" s="12" t="s">
        <v>80</v>
      </c>
      <c r="AW88" s="12" t="s">
        <v>35</v>
      </c>
      <c r="AX88" s="12" t="s">
        <v>73</v>
      </c>
      <c r="AY88" s="219" t="s">
        <v>160</v>
      </c>
    </row>
    <row r="89" spans="1:65" s="10" customFormat="1">
      <c r="B89" s="170"/>
      <c r="C89" s="171"/>
      <c r="D89" s="172" t="s">
        <v>164</v>
      </c>
      <c r="E89" s="173" t="s">
        <v>19</v>
      </c>
      <c r="F89" s="174" t="s">
        <v>824</v>
      </c>
      <c r="G89" s="171"/>
      <c r="H89" s="175">
        <v>0.121</v>
      </c>
      <c r="I89" s="176"/>
      <c r="J89" s="171"/>
      <c r="K89" s="171"/>
      <c r="L89" s="177"/>
      <c r="M89" s="178"/>
      <c r="N89" s="179"/>
      <c r="O89" s="179"/>
      <c r="P89" s="179"/>
      <c r="Q89" s="179"/>
      <c r="R89" s="179"/>
      <c r="S89" s="179"/>
      <c r="T89" s="180"/>
      <c r="AT89" s="181" t="s">
        <v>164</v>
      </c>
      <c r="AU89" s="181" t="s">
        <v>73</v>
      </c>
      <c r="AV89" s="10" t="s">
        <v>82</v>
      </c>
      <c r="AW89" s="10" t="s">
        <v>35</v>
      </c>
      <c r="AX89" s="10" t="s">
        <v>73</v>
      </c>
      <c r="AY89" s="181" t="s">
        <v>160</v>
      </c>
    </row>
    <row r="90" spans="1:65" s="10" customFormat="1">
      <c r="B90" s="170"/>
      <c r="C90" s="171"/>
      <c r="D90" s="172" t="s">
        <v>164</v>
      </c>
      <c r="E90" s="173" t="s">
        <v>19</v>
      </c>
      <c r="F90" s="174" t="s">
        <v>825</v>
      </c>
      <c r="G90" s="171"/>
      <c r="H90" s="175">
        <v>5.7000000000000002E-2</v>
      </c>
      <c r="I90" s="176"/>
      <c r="J90" s="171"/>
      <c r="K90" s="171"/>
      <c r="L90" s="177"/>
      <c r="M90" s="178"/>
      <c r="N90" s="179"/>
      <c r="O90" s="179"/>
      <c r="P90" s="179"/>
      <c r="Q90" s="179"/>
      <c r="R90" s="179"/>
      <c r="S90" s="179"/>
      <c r="T90" s="180"/>
      <c r="AT90" s="181" t="s">
        <v>164</v>
      </c>
      <c r="AU90" s="181" t="s">
        <v>73</v>
      </c>
      <c r="AV90" s="10" t="s">
        <v>82</v>
      </c>
      <c r="AW90" s="10" t="s">
        <v>35</v>
      </c>
      <c r="AX90" s="10" t="s">
        <v>73</v>
      </c>
      <c r="AY90" s="181" t="s">
        <v>160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826</v>
      </c>
      <c r="G91" s="171"/>
      <c r="H91" s="175">
        <v>0.104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73</v>
      </c>
      <c r="AY91" s="181" t="s">
        <v>160</v>
      </c>
    </row>
    <row r="92" spans="1:65" s="10" customFormat="1">
      <c r="B92" s="170"/>
      <c r="C92" s="171"/>
      <c r="D92" s="172" t="s">
        <v>164</v>
      </c>
      <c r="E92" s="173" t="s">
        <v>19</v>
      </c>
      <c r="F92" s="174" t="s">
        <v>827</v>
      </c>
      <c r="G92" s="171"/>
      <c r="H92" s="175">
        <v>2.5999999999999999E-2</v>
      </c>
      <c r="I92" s="176"/>
      <c r="J92" s="171"/>
      <c r="K92" s="171"/>
      <c r="L92" s="177"/>
      <c r="M92" s="178"/>
      <c r="N92" s="179"/>
      <c r="O92" s="179"/>
      <c r="P92" s="179"/>
      <c r="Q92" s="179"/>
      <c r="R92" s="179"/>
      <c r="S92" s="179"/>
      <c r="T92" s="180"/>
      <c r="AT92" s="181" t="s">
        <v>164</v>
      </c>
      <c r="AU92" s="181" t="s">
        <v>73</v>
      </c>
      <c r="AV92" s="10" t="s">
        <v>82</v>
      </c>
      <c r="AW92" s="10" t="s">
        <v>35</v>
      </c>
      <c r="AX92" s="10" t="s">
        <v>73</v>
      </c>
      <c r="AY92" s="181" t="s">
        <v>160</v>
      </c>
    </row>
    <row r="93" spans="1:65" s="10" customFormat="1">
      <c r="B93" s="170"/>
      <c r="C93" s="171"/>
      <c r="D93" s="172" t="s">
        <v>164</v>
      </c>
      <c r="E93" s="173" t="s">
        <v>19</v>
      </c>
      <c r="F93" s="174" t="s">
        <v>828</v>
      </c>
      <c r="G93" s="171"/>
      <c r="H93" s="175">
        <v>0.16</v>
      </c>
      <c r="I93" s="176"/>
      <c r="J93" s="171"/>
      <c r="K93" s="171"/>
      <c r="L93" s="177"/>
      <c r="M93" s="178"/>
      <c r="N93" s="179"/>
      <c r="O93" s="179"/>
      <c r="P93" s="179"/>
      <c r="Q93" s="179"/>
      <c r="R93" s="179"/>
      <c r="S93" s="179"/>
      <c r="T93" s="180"/>
      <c r="AT93" s="181" t="s">
        <v>164</v>
      </c>
      <c r="AU93" s="181" t="s">
        <v>73</v>
      </c>
      <c r="AV93" s="10" t="s">
        <v>82</v>
      </c>
      <c r="AW93" s="10" t="s">
        <v>35</v>
      </c>
      <c r="AX93" s="10" t="s">
        <v>73</v>
      </c>
      <c r="AY93" s="181" t="s">
        <v>160</v>
      </c>
    </row>
    <row r="94" spans="1:65" s="11" customFormat="1">
      <c r="B94" s="182"/>
      <c r="C94" s="183"/>
      <c r="D94" s="172" t="s">
        <v>164</v>
      </c>
      <c r="E94" s="184" t="s">
        <v>19</v>
      </c>
      <c r="F94" s="185" t="s">
        <v>178</v>
      </c>
      <c r="G94" s="183"/>
      <c r="H94" s="186">
        <v>0.46800000000000003</v>
      </c>
      <c r="I94" s="187"/>
      <c r="J94" s="183"/>
      <c r="K94" s="183"/>
      <c r="L94" s="188"/>
      <c r="M94" s="189"/>
      <c r="N94" s="190"/>
      <c r="O94" s="190"/>
      <c r="P94" s="190"/>
      <c r="Q94" s="190"/>
      <c r="R94" s="190"/>
      <c r="S94" s="190"/>
      <c r="T94" s="191"/>
      <c r="AT94" s="192" t="s">
        <v>164</v>
      </c>
      <c r="AU94" s="192" t="s">
        <v>73</v>
      </c>
      <c r="AV94" s="11" t="s">
        <v>159</v>
      </c>
      <c r="AW94" s="11" t="s">
        <v>35</v>
      </c>
      <c r="AX94" s="11" t="s">
        <v>80</v>
      </c>
      <c r="AY94" s="192" t="s">
        <v>160</v>
      </c>
    </row>
    <row r="95" spans="1:65" s="2" customFormat="1" ht="16.5" customHeight="1">
      <c r="A95" s="35"/>
      <c r="B95" s="36"/>
      <c r="C95" s="152" t="s">
        <v>82</v>
      </c>
      <c r="D95" s="152" t="s">
        <v>154</v>
      </c>
      <c r="E95" s="153" t="s">
        <v>309</v>
      </c>
      <c r="F95" s="154" t="s">
        <v>310</v>
      </c>
      <c r="G95" s="155" t="s">
        <v>168</v>
      </c>
      <c r="H95" s="156">
        <v>72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838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312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10" customFormat="1">
      <c r="B97" s="170"/>
      <c r="C97" s="171"/>
      <c r="D97" s="172" t="s">
        <v>164</v>
      </c>
      <c r="E97" s="173" t="s">
        <v>19</v>
      </c>
      <c r="F97" s="174" t="s">
        <v>813</v>
      </c>
      <c r="G97" s="171"/>
      <c r="H97" s="175">
        <v>72</v>
      </c>
      <c r="I97" s="176"/>
      <c r="J97" s="171"/>
      <c r="K97" s="171"/>
      <c r="L97" s="177"/>
      <c r="M97" s="178"/>
      <c r="N97" s="179"/>
      <c r="O97" s="179"/>
      <c r="P97" s="179"/>
      <c r="Q97" s="179"/>
      <c r="R97" s="179"/>
      <c r="S97" s="179"/>
      <c r="T97" s="180"/>
      <c r="AT97" s="181" t="s">
        <v>164</v>
      </c>
      <c r="AU97" s="181" t="s">
        <v>73</v>
      </c>
      <c r="AV97" s="10" t="s">
        <v>82</v>
      </c>
      <c r="AW97" s="10" t="s">
        <v>35</v>
      </c>
      <c r="AX97" s="10" t="s">
        <v>80</v>
      </c>
      <c r="AY97" s="181" t="s">
        <v>160</v>
      </c>
    </row>
    <row r="98" spans="1:65" s="2" customFormat="1" ht="16.5" customHeight="1">
      <c r="A98" s="35"/>
      <c r="B98" s="36"/>
      <c r="C98" s="152" t="s">
        <v>172</v>
      </c>
      <c r="D98" s="152" t="s">
        <v>154</v>
      </c>
      <c r="E98" s="153" t="s">
        <v>304</v>
      </c>
      <c r="F98" s="154" t="s">
        <v>305</v>
      </c>
      <c r="G98" s="155" t="s">
        <v>181</v>
      </c>
      <c r="H98" s="156">
        <v>27</v>
      </c>
      <c r="I98" s="157"/>
      <c r="J98" s="158">
        <f>ROUND(I98*H98,2)</f>
        <v>0</v>
      </c>
      <c r="K98" s="154" t="s">
        <v>158</v>
      </c>
      <c r="L98" s="40"/>
      <c r="M98" s="159" t="s">
        <v>19</v>
      </c>
      <c r="N98" s="160" t="s">
        <v>44</v>
      </c>
      <c r="O98" s="65"/>
      <c r="P98" s="161">
        <f>O98*H98</f>
        <v>0</v>
      </c>
      <c r="Q98" s="161">
        <v>2.0000000000000002E-5</v>
      </c>
      <c r="R98" s="161">
        <f>Q98*H98</f>
        <v>5.4000000000000001E-4</v>
      </c>
      <c r="S98" s="161">
        <v>0</v>
      </c>
      <c r="T98" s="16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63" t="s">
        <v>159</v>
      </c>
      <c r="AT98" s="163" t="s">
        <v>154</v>
      </c>
      <c r="AU98" s="163" t="s">
        <v>73</v>
      </c>
      <c r="AY98" s="18" t="s">
        <v>160</v>
      </c>
      <c r="BE98" s="164">
        <f>IF(N98="základní",J98,0)</f>
        <v>0</v>
      </c>
      <c r="BF98" s="164">
        <f>IF(N98="snížená",J98,0)</f>
        <v>0</v>
      </c>
      <c r="BG98" s="164">
        <f>IF(N98="zákl. přenesená",J98,0)</f>
        <v>0</v>
      </c>
      <c r="BH98" s="164">
        <f>IF(N98="sníž. přenesená",J98,0)</f>
        <v>0</v>
      </c>
      <c r="BI98" s="164">
        <f>IF(N98="nulová",J98,0)</f>
        <v>0</v>
      </c>
      <c r="BJ98" s="18" t="s">
        <v>80</v>
      </c>
      <c r="BK98" s="164">
        <f>ROUND(I98*H98,2)</f>
        <v>0</v>
      </c>
      <c r="BL98" s="18" t="s">
        <v>159</v>
      </c>
      <c r="BM98" s="163" t="s">
        <v>839</v>
      </c>
    </row>
    <row r="99" spans="1:65" s="2" customFormat="1">
      <c r="A99" s="35"/>
      <c r="B99" s="36"/>
      <c r="C99" s="37"/>
      <c r="D99" s="165" t="s">
        <v>162</v>
      </c>
      <c r="E99" s="37"/>
      <c r="F99" s="166" t="s">
        <v>307</v>
      </c>
      <c r="G99" s="37"/>
      <c r="H99" s="37"/>
      <c r="I99" s="167"/>
      <c r="J99" s="37"/>
      <c r="K99" s="37"/>
      <c r="L99" s="40"/>
      <c r="M99" s="168"/>
      <c r="N99" s="169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162</v>
      </c>
      <c r="AU99" s="18" t="s">
        <v>73</v>
      </c>
    </row>
    <row r="100" spans="1:65" s="10" customFormat="1">
      <c r="B100" s="170"/>
      <c r="C100" s="171"/>
      <c r="D100" s="172" t="s">
        <v>164</v>
      </c>
      <c r="E100" s="173" t="s">
        <v>19</v>
      </c>
      <c r="F100" s="174" t="s">
        <v>815</v>
      </c>
      <c r="G100" s="171"/>
      <c r="H100" s="175">
        <v>27</v>
      </c>
      <c r="I100" s="176"/>
      <c r="J100" s="171"/>
      <c r="K100" s="171"/>
      <c r="L100" s="177"/>
      <c r="M100" s="178"/>
      <c r="N100" s="179"/>
      <c r="O100" s="179"/>
      <c r="P100" s="179"/>
      <c r="Q100" s="179"/>
      <c r="R100" s="179"/>
      <c r="S100" s="179"/>
      <c r="T100" s="180"/>
      <c r="AT100" s="181" t="s">
        <v>164</v>
      </c>
      <c r="AU100" s="181" t="s">
        <v>73</v>
      </c>
      <c r="AV100" s="10" t="s">
        <v>82</v>
      </c>
      <c r="AW100" s="10" t="s">
        <v>35</v>
      </c>
      <c r="AX100" s="10" t="s">
        <v>80</v>
      </c>
      <c r="AY100" s="181" t="s">
        <v>160</v>
      </c>
    </row>
    <row r="101" spans="1:65" s="2" customFormat="1" ht="16.5" customHeight="1">
      <c r="A101" s="35"/>
      <c r="B101" s="36"/>
      <c r="C101" s="152" t="s">
        <v>159</v>
      </c>
      <c r="D101" s="152" t="s">
        <v>154</v>
      </c>
      <c r="E101" s="153" t="s">
        <v>276</v>
      </c>
      <c r="F101" s="154" t="s">
        <v>277</v>
      </c>
      <c r="G101" s="155" t="s">
        <v>273</v>
      </c>
      <c r="H101" s="156">
        <v>10.26</v>
      </c>
      <c r="I101" s="157"/>
      <c r="J101" s="158">
        <f>ROUND(I101*H101,2)</f>
        <v>0</v>
      </c>
      <c r="K101" s="154" t="s">
        <v>158</v>
      </c>
      <c r="L101" s="40"/>
      <c r="M101" s="159" t="s">
        <v>19</v>
      </c>
      <c r="N101" s="160" t="s">
        <v>44</v>
      </c>
      <c r="O101" s="65"/>
      <c r="P101" s="161">
        <f>O101*H101</f>
        <v>0</v>
      </c>
      <c r="Q101" s="161">
        <v>0</v>
      </c>
      <c r="R101" s="161">
        <f>Q101*H101</f>
        <v>0</v>
      </c>
      <c r="S101" s="161">
        <v>0</v>
      </c>
      <c r="T101" s="162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63" t="s">
        <v>159</v>
      </c>
      <c r="AT101" s="163" t="s">
        <v>154</v>
      </c>
      <c r="AU101" s="163" t="s">
        <v>73</v>
      </c>
      <c r="AY101" s="18" t="s">
        <v>160</v>
      </c>
      <c r="BE101" s="164">
        <f>IF(N101="základní",J101,0)</f>
        <v>0</v>
      </c>
      <c r="BF101" s="164">
        <f>IF(N101="snížená",J101,0)</f>
        <v>0</v>
      </c>
      <c r="BG101" s="164">
        <f>IF(N101="zákl. přenesená",J101,0)</f>
        <v>0</v>
      </c>
      <c r="BH101" s="164">
        <f>IF(N101="sníž. přenesená",J101,0)</f>
        <v>0</v>
      </c>
      <c r="BI101" s="164">
        <f>IF(N101="nulová",J101,0)</f>
        <v>0</v>
      </c>
      <c r="BJ101" s="18" t="s">
        <v>80</v>
      </c>
      <c r="BK101" s="164">
        <f>ROUND(I101*H101,2)</f>
        <v>0</v>
      </c>
      <c r="BL101" s="18" t="s">
        <v>159</v>
      </c>
      <c r="BM101" s="163" t="s">
        <v>840</v>
      </c>
    </row>
    <row r="102" spans="1:65" s="2" customFormat="1">
      <c r="A102" s="35"/>
      <c r="B102" s="36"/>
      <c r="C102" s="37"/>
      <c r="D102" s="165" t="s">
        <v>162</v>
      </c>
      <c r="E102" s="37"/>
      <c r="F102" s="166" t="s">
        <v>279</v>
      </c>
      <c r="G102" s="37"/>
      <c r="H102" s="37"/>
      <c r="I102" s="167"/>
      <c r="J102" s="37"/>
      <c r="K102" s="37"/>
      <c r="L102" s="40"/>
      <c r="M102" s="168"/>
      <c r="N102" s="169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162</v>
      </c>
      <c r="AU102" s="18" t="s">
        <v>73</v>
      </c>
    </row>
    <row r="103" spans="1:65" s="10" customFormat="1">
      <c r="B103" s="170"/>
      <c r="C103" s="171"/>
      <c r="D103" s="172" t="s">
        <v>164</v>
      </c>
      <c r="E103" s="173" t="s">
        <v>19</v>
      </c>
      <c r="F103" s="174" t="s">
        <v>832</v>
      </c>
      <c r="G103" s="171"/>
      <c r="H103" s="175">
        <v>10.26</v>
      </c>
      <c r="I103" s="176"/>
      <c r="J103" s="171"/>
      <c r="K103" s="171"/>
      <c r="L103" s="177"/>
      <c r="M103" s="178"/>
      <c r="N103" s="179"/>
      <c r="O103" s="179"/>
      <c r="P103" s="179"/>
      <c r="Q103" s="179"/>
      <c r="R103" s="179"/>
      <c r="S103" s="179"/>
      <c r="T103" s="180"/>
      <c r="AT103" s="181" t="s">
        <v>164</v>
      </c>
      <c r="AU103" s="181" t="s">
        <v>73</v>
      </c>
      <c r="AV103" s="10" t="s">
        <v>82</v>
      </c>
      <c r="AW103" s="10" t="s">
        <v>35</v>
      </c>
      <c r="AX103" s="10" t="s">
        <v>80</v>
      </c>
      <c r="AY103" s="181" t="s">
        <v>160</v>
      </c>
    </row>
    <row r="104" spans="1:65" s="2" customFormat="1" ht="16.5" customHeight="1">
      <c r="A104" s="35"/>
      <c r="B104" s="36"/>
      <c r="C104" s="152" t="s">
        <v>185</v>
      </c>
      <c r="D104" s="152" t="s">
        <v>154</v>
      </c>
      <c r="E104" s="153" t="s">
        <v>282</v>
      </c>
      <c r="F104" s="154" t="s">
        <v>283</v>
      </c>
      <c r="G104" s="155" t="s">
        <v>273</v>
      </c>
      <c r="H104" s="156">
        <v>10.26</v>
      </c>
      <c r="I104" s="157"/>
      <c r="J104" s="158">
        <f>ROUND(I104*H104,2)</f>
        <v>0</v>
      </c>
      <c r="K104" s="154" t="s">
        <v>158</v>
      </c>
      <c r="L104" s="40"/>
      <c r="M104" s="159" t="s">
        <v>19</v>
      </c>
      <c r="N104" s="160" t="s">
        <v>44</v>
      </c>
      <c r="O104" s="65"/>
      <c r="P104" s="161">
        <f>O104*H104</f>
        <v>0</v>
      </c>
      <c r="Q104" s="161">
        <v>0</v>
      </c>
      <c r="R104" s="161">
        <f>Q104*H104</f>
        <v>0</v>
      </c>
      <c r="S104" s="161">
        <v>0</v>
      </c>
      <c r="T104" s="162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63" t="s">
        <v>159</v>
      </c>
      <c r="AT104" s="163" t="s">
        <v>154</v>
      </c>
      <c r="AU104" s="163" t="s">
        <v>73</v>
      </c>
      <c r="AY104" s="18" t="s">
        <v>160</v>
      </c>
      <c r="BE104" s="164">
        <f>IF(N104="základní",J104,0)</f>
        <v>0</v>
      </c>
      <c r="BF104" s="164">
        <f>IF(N104="snížená",J104,0)</f>
        <v>0</v>
      </c>
      <c r="BG104" s="164">
        <f>IF(N104="zákl. přenesená",J104,0)</f>
        <v>0</v>
      </c>
      <c r="BH104" s="164">
        <f>IF(N104="sníž. přenesená",J104,0)</f>
        <v>0</v>
      </c>
      <c r="BI104" s="164">
        <f>IF(N104="nulová",J104,0)</f>
        <v>0</v>
      </c>
      <c r="BJ104" s="18" t="s">
        <v>80</v>
      </c>
      <c r="BK104" s="164">
        <f>ROUND(I104*H104,2)</f>
        <v>0</v>
      </c>
      <c r="BL104" s="18" t="s">
        <v>159</v>
      </c>
      <c r="BM104" s="163" t="s">
        <v>841</v>
      </c>
    </row>
    <row r="105" spans="1:65" s="2" customFormat="1">
      <c r="A105" s="35"/>
      <c r="B105" s="36"/>
      <c r="C105" s="37"/>
      <c r="D105" s="165" t="s">
        <v>162</v>
      </c>
      <c r="E105" s="37"/>
      <c r="F105" s="166" t="s">
        <v>285</v>
      </c>
      <c r="G105" s="37"/>
      <c r="H105" s="37"/>
      <c r="I105" s="167"/>
      <c r="J105" s="37"/>
      <c r="K105" s="37"/>
      <c r="L105" s="40"/>
      <c r="M105" s="168"/>
      <c r="N105" s="169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162</v>
      </c>
      <c r="AU105" s="18" t="s">
        <v>73</v>
      </c>
    </row>
    <row r="106" spans="1:65" s="2" customFormat="1" ht="16.5" customHeight="1">
      <c r="A106" s="35"/>
      <c r="B106" s="36"/>
      <c r="C106" s="152" t="s">
        <v>191</v>
      </c>
      <c r="D106" s="152" t="s">
        <v>154</v>
      </c>
      <c r="E106" s="153" t="s">
        <v>287</v>
      </c>
      <c r="F106" s="154" t="s">
        <v>288</v>
      </c>
      <c r="G106" s="155" t="s">
        <v>273</v>
      </c>
      <c r="H106" s="156">
        <v>41.04</v>
      </c>
      <c r="I106" s="157"/>
      <c r="J106" s="158">
        <f>ROUND(I106*H106,2)</f>
        <v>0</v>
      </c>
      <c r="K106" s="154" t="s">
        <v>158</v>
      </c>
      <c r="L106" s="40"/>
      <c r="M106" s="159" t="s">
        <v>19</v>
      </c>
      <c r="N106" s="160" t="s">
        <v>44</v>
      </c>
      <c r="O106" s="65"/>
      <c r="P106" s="161">
        <f>O106*H106</f>
        <v>0</v>
      </c>
      <c r="Q106" s="161">
        <v>0</v>
      </c>
      <c r="R106" s="161">
        <f>Q106*H106</f>
        <v>0</v>
      </c>
      <c r="S106" s="161">
        <v>0</v>
      </c>
      <c r="T106" s="162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63" t="s">
        <v>159</v>
      </c>
      <c r="AT106" s="163" t="s">
        <v>154</v>
      </c>
      <c r="AU106" s="163" t="s">
        <v>73</v>
      </c>
      <c r="AY106" s="18" t="s">
        <v>160</v>
      </c>
      <c r="BE106" s="164">
        <f>IF(N106="základní",J106,0)</f>
        <v>0</v>
      </c>
      <c r="BF106" s="164">
        <f>IF(N106="snížená",J106,0)</f>
        <v>0</v>
      </c>
      <c r="BG106" s="164">
        <f>IF(N106="zákl. přenesená",J106,0)</f>
        <v>0</v>
      </c>
      <c r="BH106" s="164">
        <f>IF(N106="sníž. přenesená",J106,0)</f>
        <v>0</v>
      </c>
      <c r="BI106" s="164">
        <f>IF(N106="nulová",J106,0)</f>
        <v>0</v>
      </c>
      <c r="BJ106" s="18" t="s">
        <v>80</v>
      </c>
      <c r="BK106" s="164">
        <f>ROUND(I106*H106,2)</f>
        <v>0</v>
      </c>
      <c r="BL106" s="18" t="s">
        <v>159</v>
      </c>
      <c r="BM106" s="163" t="s">
        <v>842</v>
      </c>
    </row>
    <row r="107" spans="1:65" s="2" customFormat="1">
      <c r="A107" s="35"/>
      <c r="B107" s="36"/>
      <c r="C107" s="37"/>
      <c r="D107" s="165" t="s">
        <v>162</v>
      </c>
      <c r="E107" s="37"/>
      <c r="F107" s="166" t="s">
        <v>290</v>
      </c>
      <c r="G107" s="37"/>
      <c r="H107" s="37"/>
      <c r="I107" s="167"/>
      <c r="J107" s="37"/>
      <c r="K107" s="37"/>
      <c r="L107" s="40"/>
      <c r="M107" s="168"/>
      <c r="N107" s="169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162</v>
      </c>
      <c r="AU107" s="18" t="s">
        <v>73</v>
      </c>
    </row>
    <row r="108" spans="1:65" s="10" customFormat="1">
      <c r="B108" s="170"/>
      <c r="C108" s="171"/>
      <c r="D108" s="172" t="s">
        <v>164</v>
      </c>
      <c r="E108" s="173" t="s">
        <v>19</v>
      </c>
      <c r="F108" s="174" t="s">
        <v>835</v>
      </c>
      <c r="G108" s="171"/>
      <c r="H108" s="175">
        <v>41.04</v>
      </c>
      <c r="I108" s="176"/>
      <c r="J108" s="171"/>
      <c r="K108" s="171"/>
      <c r="L108" s="177"/>
      <c r="M108" s="178"/>
      <c r="N108" s="179"/>
      <c r="O108" s="179"/>
      <c r="P108" s="179"/>
      <c r="Q108" s="179"/>
      <c r="R108" s="179"/>
      <c r="S108" s="179"/>
      <c r="T108" s="180"/>
      <c r="AT108" s="181" t="s">
        <v>164</v>
      </c>
      <c r="AU108" s="181" t="s">
        <v>73</v>
      </c>
      <c r="AV108" s="10" t="s">
        <v>82</v>
      </c>
      <c r="AW108" s="10" t="s">
        <v>35</v>
      </c>
      <c r="AX108" s="10" t="s">
        <v>80</v>
      </c>
      <c r="AY108" s="181" t="s">
        <v>160</v>
      </c>
    </row>
    <row r="109" spans="1:65" s="2" customFormat="1" ht="16.5" customHeight="1">
      <c r="A109" s="35"/>
      <c r="B109" s="36"/>
      <c r="C109" s="152" t="s">
        <v>199</v>
      </c>
      <c r="D109" s="152" t="s">
        <v>154</v>
      </c>
      <c r="E109" s="153" t="s">
        <v>334</v>
      </c>
      <c r="F109" s="154" t="s">
        <v>335</v>
      </c>
      <c r="G109" s="155" t="s">
        <v>181</v>
      </c>
      <c r="H109" s="156">
        <v>27</v>
      </c>
      <c r="I109" s="157"/>
      <c r="J109" s="158">
        <f>ROUND(I109*H109,2)</f>
        <v>0</v>
      </c>
      <c r="K109" s="154" t="s">
        <v>158</v>
      </c>
      <c r="L109" s="40"/>
      <c r="M109" s="159" t="s">
        <v>19</v>
      </c>
      <c r="N109" s="160" t="s">
        <v>44</v>
      </c>
      <c r="O109" s="65"/>
      <c r="P109" s="161">
        <f>O109*H109</f>
        <v>0</v>
      </c>
      <c r="Q109" s="161">
        <v>0</v>
      </c>
      <c r="R109" s="161">
        <f>Q109*H109</f>
        <v>0</v>
      </c>
      <c r="S109" s="161">
        <v>0</v>
      </c>
      <c r="T109" s="16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63" t="s">
        <v>159</v>
      </c>
      <c r="AT109" s="163" t="s">
        <v>154</v>
      </c>
      <c r="AU109" s="163" t="s">
        <v>73</v>
      </c>
      <c r="AY109" s="18" t="s">
        <v>160</v>
      </c>
      <c r="BE109" s="164">
        <f>IF(N109="základní",J109,0)</f>
        <v>0</v>
      </c>
      <c r="BF109" s="164">
        <f>IF(N109="snížená",J109,0)</f>
        <v>0</v>
      </c>
      <c r="BG109" s="164">
        <f>IF(N109="zákl. přenesená",J109,0)</f>
        <v>0</v>
      </c>
      <c r="BH109" s="164">
        <f>IF(N109="sníž. přenesená",J109,0)</f>
        <v>0</v>
      </c>
      <c r="BI109" s="164">
        <f>IF(N109="nulová",J109,0)</f>
        <v>0</v>
      </c>
      <c r="BJ109" s="18" t="s">
        <v>80</v>
      </c>
      <c r="BK109" s="164">
        <f>ROUND(I109*H109,2)</f>
        <v>0</v>
      </c>
      <c r="BL109" s="18" t="s">
        <v>159</v>
      </c>
      <c r="BM109" s="163" t="s">
        <v>843</v>
      </c>
    </row>
    <row r="110" spans="1:65" s="2" customFormat="1">
      <c r="A110" s="35"/>
      <c r="B110" s="36"/>
      <c r="C110" s="37"/>
      <c r="D110" s="165" t="s">
        <v>162</v>
      </c>
      <c r="E110" s="37"/>
      <c r="F110" s="166" t="s">
        <v>337</v>
      </c>
      <c r="G110" s="37"/>
      <c r="H110" s="37"/>
      <c r="I110" s="167"/>
      <c r="J110" s="37"/>
      <c r="K110" s="37"/>
      <c r="L110" s="40"/>
      <c r="M110" s="168"/>
      <c r="N110" s="169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162</v>
      </c>
      <c r="AU110" s="18" t="s">
        <v>73</v>
      </c>
    </row>
    <row r="111" spans="1:65" s="10" customFormat="1">
      <c r="B111" s="170"/>
      <c r="C111" s="171"/>
      <c r="D111" s="172" t="s">
        <v>164</v>
      </c>
      <c r="E111" s="173" t="s">
        <v>19</v>
      </c>
      <c r="F111" s="174" t="s">
        <v>844</v>
      </c>
      <c r="G111" s="171"/>
      <c r="H111" s="175">
        <v>27</v>
      </c>
      <c r="I111" s="176"/>
      <c r="J111" s="171"/>
      <c r="K111" s="171"/>
      <c r="L111" s="177"/>
      <c r="M111" s="207"/>
      <c r="N111" s="208"/>
      <c r="O111" s="208"/>
      <c r="P111" s="208"/>
      <c r="Q111" s="208"/>
      <c r="R111" s="208"/>
      <c r="S111" s="208"/>
      <c r="T111" s="209"/>
      <c r="AT111" s="181" t="s">
        <v>164</v>
      </c>
      <c r="AU111" s="181" t="s">
        <v>73</v>
      </c>
      <c r="AV111" s="10" t="s">
        <v>82</v>
      </c>
      <c r="AW111" s="10" t="s">
        <v>35</v>
      </c>
      <c r="AX111" s="10" t="s">
        <v>80</v>
      </c>
      <c r="AY111" s="181" t="s">
        <v>160</v>
      </c>
    </row>
    <row r="112" spans="1:65" s="2" customFormat="1" ht="6.9" customHeight="1">
      <c r="A112" s="35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0"/>
      <c r="M112" s="35"/>
      <c r="O112" s="35"/>
      <c r="P112" s="35"/>
      <c r="Q112" s="35"/>
      <c r="R112" s="35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</sheetData>
  <sheetProtection algorithmName="SHA-512" hashValue="77WaaVNzl46GjvQOokjDar1ZLTKEVKe39yWdps+74Eyix/jy8e+TCJHLqr9K+BnvcvxfxbPyibqQwy8jf8O9xg==" saltValue="qJEPPA2VY87WD59bU20vppAtvHWyNJ2egN1tDjZO8BG4YJN3/KGoG1PpNz3/MWGzhov+HsOWYoLQjRRVWgf3mg==" spinCount="100000" sheet="1" objects="1" scenarios="1" formatColumns="0" formatRows="0" autoFilter="0"/>
  <autoFilter ref="C84:K111" xr:uid="{00000000-0009-0000-0000-000013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1300-000000000000}"/>
    <hyperlink ref="F96" r:id="rId2" xr:uid="{00000000-0004-0000-1300-000001000000}"/>
    <hyperlink ref="F99" r:id="rId3" xr:uid="{00000000-0004-0000-1300-000002000000}"/>
    <hyperlink ref="F102" r:id="rId4" xr:uid="{00000000-0004-0000-1300-000003000000}"/>
    <hyperlink ref="F105" r:id="rId5" xr:uid="{00000000-0004-0000-1300-000004000000}"/>
    <hyperlink ref="F107" r:id="rId6" xr:uid="{00000000-0004-0000-1300-000005000000}"/>
    <hyperlink ref="F110" r:id="rId7" xr:uid="{00000000-0004-0000-13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2:BM11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133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582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845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ROUND((SUM(BE85:BE109)),  2)</f>
        <v>0</v>
      </c>
      <c r="G35" s="35"/>
      <c r="H35" s="35"/>
      <c r="I35" s="125">
        <v>0.21</v>
      </c>
      <c r="J35" s="124">
        <f>ROUND(((SUM(BE85:BE109))*I35),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ROUND((SUM(BF85:BF109)),  2)</f>
        <v>0</v>
      </c>
      <c r="G36" s="35"/>
      <c r="H36" s="35"/>
      <c r="I36" s="125">
        <v>0.12</v>
      </c>
      <c r="J36" s="124">
        <f>ROUND(((SUM(BF85:BF109))*I36),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ROUND((SUM(BH85:BH109)),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582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VRN - Vedlejší rozpočtové náklady SO-04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582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VRN - Vedlejší rozpočtové náklady SO-04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SUM(P86:P109)</f>
        <v>0</v>
      </c>
      <c r="Q85" s="73"/>
      <c r="R85" s="149">
        <f>SUM(R86:R109)</f>
        <v>0</v>
      </c>
      <c r="S85" s="73"/>
      <c r="T85" s="150">
        <f>SUM(T86:T109)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SUM(BK86:BK109)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340</v>
      </c>
      <c r="F86" s="154" t="s">
        <v>341</v>
      </c>
      <c r="G86" s="155" t="s">
        <v>342</v>
      </c>
      <c r="H86" s="156">
        <v>1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343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343</v>
      </c>
      <c r="BM86" s="163" t="s">
        <v>846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345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346</v>
      </c>
      <c r="G88" s="171"/>
      <c r="H88" s="175">
        <v>1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347</v>
      </c>
      <c r="F89" s="154" t="s">
        <v>348</v>
      </c>
      <c r="G89" s="155" t="s">
        <v>342</v>
      </c>
      <c r="H89" s="156">
        <v>1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343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343</v>
      </c>
      <c r="BM89" s="163" t="s">
        <v>847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350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2" customFormat="1">
      <c r="B91" s="210"/>
      <c r="C91" s="211"/>
      <c r="D91" s="172" t="s">
        <v>164</v>
      </c>
      <c r="E91" s="212" t="s">
        <v>19</v>
      </c>
      <c r="F91" s="213" t="s">
        <v>351</v>
      </c>
      <c r="G91" s="211"/>
      <c r="H91" s="212" t="s">
        <v>19</v>
      </c>
      <c r="I91" s="214"/>
      <c r="J91" s="211"/>
      <c r="K91" s="211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164</v>
      </c>
      <c r="AU91" s="219" t="s">
        <v>73</v>
      </c>
      <c r="AV91" s="12" t="s">
        <v>80</v>
      </c>
      <c r="AW91" s="12" t="s">
        <v>35</v>
      </c>
      <c r="AX91" s="12" t="s">
        <v>73</v>
      </c>
      <c r="AY91" s="219" t="s">
        <v>160</v>
      </c>
    </row>
    <row r="92" spans="1:65" s="12" customFormat="1">
      <c r="B92" s="210"/>
      <c r="C92" s="211"/>
      <c r="D92" s="172" t="s">
        <v>164</v>
      </c>
      <c r="E92" s="212" t="s">
        <v>19</v>
      </c>
      <c r="F92" s="213" t="s">
        <v>352</v>
      </c>
      <c r="G92" s="211"/>
      <c r="H92" s="212" t="s">
        <v>19</v>
      </c>
      <c r="I92" s="214"/>
      <c r="J92" s="211"/>
      <c r="K92" s="211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164</v>
      </c>
      <c r="AU92" s="219" t="s">
        <v>73</v>
      </c>
      <c r="AV92" s="12" t="s">
        <v>80</v>
      </c>
      <c r="AW92" s="12" t="s">
        <v>35</v>
      </c>
      <c r="AX92" s="12" t="s">
        <v>73</v>
      </c>
      <c r="AY92" s="219" t="s">
        <v>160</v>
      </c>
    </row>
    <row r="93" spans="1:65" s="12" customFormat="1">
      <c r="B93" s="210"/>
      <c r="C93" s="211"/>
      <c r="D93" s="172" t="s">
        <v>164</v>
      </c>
      <c r="E93" s="212" t="s">
        <v>19</v>
      </c>
      <c r="F93" s="213" t="s">
        <v>353</v>
      </c>
      <c r="G93" s="211"/>
      <c r="H93" s="212" t="s">
        <v>19</v>
      </c>
      <c r="I93" s="214"/>
      <c r="J93" s="211"/>
      <c r="K93" s="211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164</v>
      </c>
      <c r="AU93" s="219" t="s">
        <v>73</v>
      </c>
      <c r="AV93" s="12" t="s">
        <v>80</v>
      </c>
      <c r="AW93" s="12" t="s">
        <v>35</v>
      </c>
      <c r="AX93" s="12" t="s">
        <v>73</v>
      </c>
      <c r="AY93" s="219" t="s">
        <v>160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354</v>
      </c>
      <c r="G94" s="171"/>
      <c r="H94" s="175">
        <v>1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172</v>
      </c>
      <c r="D95" s="152" t="s">
        <v>154</v>
      </c>
      <c r="E95" s="153" t="s">
        <v>355</v>
      </c>
      <c r="F95" s="154" t="s">
        <v>356</v>
      </c>
      <c r="G95" s="155" t="s">
        <v>342</v>
      </c>
      <c r="H95" s="156">
        <v>1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343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343</v>
      </c>
      <c r="BM95" s="163" t="s">
        <v>848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358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159</v>
      </c>
      <c r="D97" s="152" t="s">
        <v>154</v>
      </c>
      <c r="E97" s="153" t="s">
        <v>359</v>
      </c>
      <c r="F97" s="154" t="s">
        <v>360</v>
      </c>
      <c r="G97" s="155" t="s">
        <v>361</v>
      </c>
      <c r="H97" s="156">
        <v>1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343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343</v>
      </c>
      <c r="BM97" s="163" t="s">
        <v>849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363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2" customFormat="1" ht="16.5" customHeight="1">
      <c r="A99" s="35"/>
      <c r="B99" s="36"/>
      <c r="C99" s="152" t="s">
        <v>185</v>
      </c>
      <c r="D99" s="152" t="s">
        <v>154</v>
      </c>
      <c r="E99" s="153" t="s">
        <v>364</v>
      </c>
      <c r="F99" s="154" t="s">
        <v>365</v>
      </c>
      <c r="G99" s="155" t="s">
        <v>342</v>
      </c>
      <c r="H99" s="156">
        <v>1</v>
      </c>
      <c r="I99" s="157"/>
      <c r="J99" s="158">
        <f>ROUND(I99*H99,2)</f>
        <v>0</v>
      </c>
      <c r="K99" s="154" t="s">
        <v>158</v>
      </c>
      <c r="L99" s="40"/>
      <c r="M99" s="159" t="s">
        <v>19</v>
      </c>
      <c r="N99" s="160" t="s">
        <v>44</v>
      </c>
      <c r="O99" s="65"/>
      <c r="P99" s="161">
        <f>O99*H99</f>
        <v>0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63" t="s">
        <v>343</v>
      </c>
      <c r="AT99" s="163" t="s">
        <v>154</v>
      </c>
      <c r="AU99" s="163" t="s">
        <v>73</v>
      </c>
      <c r="AY99" s="18" t="s">
        <v>160</v>
      </c>
      <c r="BE99" s="164">
        <f>IF(N99="základní",J99,0)</f>
        <v>0</v>
      </c>
      <c r="BF99" s="164">
        <f>IF(N99="snížená",J99,0)</f>
        <v>0</v>
      </c>
      <c r="BG99" s="164">
        <f>IF(N99="zákl. přenesená",J99,0)</f>
        <v>0</v>
      </c>
      <c r="BH99" s="164">
        <f>IF(N99="sníž. přenesená",J99,0)</f>
        <v>0</v>
      </c>
      <c r="BI99" s="164">
        <f>IF(N99="nulová",J99,0)</f>
        <v>0</v>
      </c>
      <c r="BJ99" s="18" t="s">
        <v>80</v>
      </c>
      <c r="BK99" s="164">
        <f>ROUND(I99*H99,2)</f>
        <v>0</v>
      </c>
      <c r="BL99" s="18" t="s">
        <v>343</v>
      </c>
      <c r="BM99" s="163" t="s">
        <v>850</v>
      </c>
    </row>
    <row r="100" spans="1:65" s="2" customFormat="1">
      <c r="A100" s="35"/>
      <c r="B100" s="36"/>
      <c r="C100" s="37"/>
      <c r="D100" s="165" t="s">
        <v>162</v>
      </c>
      <c r="E100" s="37"/>
      <c r="F100" s="166" t="s">
        <v>367</v>
      </c>
      <c r="G100" s="37"/>
      <c r="H100" s="37"/>
      <c r="I100" s="167"/>
      <c r="J100" s="37"/>
      <c r="K100" s="37"/>
      <c r="L100" s="40"/>
      <c r="M100" s="168"/>
      <c r="N100" s="16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162</v>
      </c>
      <c r="AU100" s="18" t="s">
        <v>73</v>
      </c>
    </row>
    <row r="101" spans="1:65" s="10" customFormat="1">
      <c r="B101" s="170"/>
      <c r="C101" s="171"/>
      <c r="D101" s="172" t="s">
        <v>164</v>
      </c>
      <c r="E101" s="173" t="s">
        <v>19</v>
      </c>
      <c r="F101" s="174" t="s">
        <v>368</v>
      </c>
      <c r="G101" s="171"/>
      <c r="H101" s="175">
        <v>1</v>
      </c>
      <c r="I101" s="176"/>
      <c r="J101" s="171"/>
      <c r="K101" s="171"/>
      <c r="L101" s="177"/>
      <c r="M101" s="178"/>
      <c r="N101" s="179"/>
      <c r="O101" s="179"/>
      <c r="P101" s="179"/>
      <c r="Q101" s="179"/>
      <c r="R101" s="179"/>
      <c r="S101" s="179"/>
      <c r="T101" s="180"/>
      <c r="AT101" s="181" t="s">
        <v>164</v>
      </c>
      <c r="AU101" s="181" t="s">
        <v>73</v>
      </c>
      <c r="AV101" s="10" t="s">
        <v>82</v>
      </c>
      <c r="AW101" s="10" t="s">
        <v>35</v>
      </c>
      <c r="AX101" s="10" t="s">
        <v>80</v>
      </c>
      <c r="AY101" s="181" t="s">
        <v>160</v>
      </c>
    </row>
    <row r="102" spans="1:65" s="12" customFormat="1">
      <c r="B102" s="210"/>
      <c r="C102" s="211"/>
      <c r="D102" s="172" t="s">
        <v>164</v>
      </c>
      <c r="E102" s="212" t="s">
        <v>19</v>
      </c>
      <c r="F102" s="213" t="s">
        <v>369</v>
      </c>
      <c r="G102" s="211"/>
      <c r="H102" s="212" t="s">
        <v>19</v>
      </c>
      <c r="I102" s="214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164</v>
      </c>
      <c r="AU102" s="219" t="s">
        <v>73</v>
      </c>
      <c r="AV102" s="12" t="s">
        <v>80</v>
      </c>
      <c r="AW102" s="12" t="s">
        <v>35</v>
      </c>
      <c r="AX102" s="12" t="s">
        <v>73</v>
      </c>
      <c r="AY102" s="219" t="s">
        <v>160</v>
      </c>
    </row>
    <row r="103" spans="1:65" s="2" customFormat="1" ht="16.5" customHeight="1">
      <c r="A103" s="35"/>
      <c r="B103" s="36"/>
      <c r="C103" s="152" t="s">
        <v>191</v>
      </c>
      <c r="D103" s="152" t="s">
        <v>154</v>
      </c>
      <c r="E103" s="153" t="s">
        <v>370</v>
      </c>
      <c r="F103" s="154" t="s">
        <v>371</v>
      </c>
      <c r="G103" s="155" t="s">
        <v>361</v>
      </c>
      <c r="H103" s="156">
        <v>1</v>
      </c>
      <c r="I103" s="157"/>
      <c r="J103" s="158">
        <f>ROUND(I103*H103,2)</f>
        <v>0</v>
      </c>
      <c r="K103" s="154" t="s">
        <v>158</v>
      </c>
      <c r="L103" s="40"/>
      <c r="M103" s="159" t="s">
        <v>19</v>
      </c>
      <c r="N103" s="160" t="s">
        <v>44</v>
      </c>
      <c r="O103" s="65"/>
      <c r="P103" s="161">
        <f>O103*H103</f>
        <v>0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63" t="s">
        <v>343</v>
      </c>
      <c r="AT103" s="163" t="s">
        <v>154</v>
      </c>
      <c r="AU103" s="163" t="s">
        <v>73</v>
      </c>
      <c r="AY103" s="18" t="s">
        <v>160</v>
      </c>
      <c r="BE103" s="164">
        <f>IF(N103="základní",J103,0)</f>
        <v>0</v>
      </c>
      <c r="BF103" s="164">
        <f>IF(N103="snížená",J103,0)</f>
        <v>0</v>
      </c>
      <c r="BG103" s="164">
        <f>IF(N103="zákl. přenesená",J103,0)</f>
        <v>0</v>
      </c>
      <c r="BH103" s="164">
        <f>IF(N103="sníž. přenesená",J103,0)</f>
        <v>0</v>
      </c>
      <c r="BI103" s="164">
        <f>IF(N103="nulová",J103,0)</f>
        <v>0</v>
      </c>
      <c r="BJ103" s="18" t="s">
        <v>80</v>
      </c>
      <c r="BK103" s="164">
        <f>ROUND(I103*H103,2)</f>
        <v>0</v>
      </c>
      <c r="BL103" s="18" t="s">
        <v>343</v>
      </c>
      <c r="BM103" s="163" t="s">
        <v>851</v>
      </c>
    </row>
    <row r="104" spans="1:65" s="2" customFormat="1">
      <c r="A104" s="35"/>
      <c r="B104" s="36"/>
      <c r="C104" s="37"/>
      <c r="D104" s="165" t="s">
        <v>162</v>
      </c>
      <c r="E104" s="37"/>
      <c r="F104" s="166" t="s">
        <v>373</v>
      </c>
      <c r="G104" s="37"/>
      <c r="H104" s="37"/>
      <c r="I104" s="167"/>
      <c r="J104" s="37"/>
      <c r="K104" s="37"/>
      <c r="L104" s="40"/>
      <c r="M104" s="168"/>
      <c r="N104" s="169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162</v>
      </c>
      <c r="AU104" s="18" t="s">
        <v>73</v>
      </c>
    </row>
    <row r="105" spans="1:65" s="2" customFormat="1" ht="16.5" customHeight="1">
      <c r="A105" s="35"/>
      <c r="B105" s="36"/>
      <c r="C105" s="152" t="s">
        <v>199</v>
      </c>
      <c r="D105" s="152" t="s">
        <v>154</v>
      </c>
      <c r="E105" s="153" t="s">
        <v>374</v>
      </c>
      <c r="F105" s="154" t="s">
        <v>375</v>
      </c>
      <c r="G105" s="155" t="s">
        <v>361</v>
      </c>
      <c r="H105" s="156">
        <v>1</v>
      </c>
      <c r="I105" s="157"/>
      <c r="J105" s="158">
        <f>ROUND(I105*H105,2)</f>
        <v>0</v>
      </c>
      <c r="K105" s="154" t="s">
        <v>158</v>
      </c>
      <c r="L105" s="40"/>
      <c r="M105" s="159" t="s">
        <v>19</v>
      </c>
      <c r="N105" s="160" t="s">
        <v>44</v>
      </c>
      <c r="O105" s="65"/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63" t="s">
        <v>343</v>
      </c>
      <c r="AT105" s="163" t="s">
        <v>154</v>
      </c>
      <c r="AU105" s="163" t="s">
        <v>73</v>
      </c>
      <c r="AY105" s="18" t="s">
        <v>160</v>
      </c>
      <c r="BE105" s="164">
        <f>IF(N105="základní",J105,0)</f>
        <v>0</v>
      </c>
      <c r="BF105" s="164">
        <f>IF(N105="snížená",J105,0)</f>
        <v>0</v>
      </c>
      <c r="BG105" s="164">
        <f>IF(N105="zákl. přenesená",J105,0)</f>
        <v>0</v>
      </c>
      <c r="BH105" s="164">
        <f>IF(N105="sníž. přenesená",J105,0)</f>
        <v>0</v>
      </c>
      <c r="BI105" s="164">
        <f>IF(N105="nulová",J105,0)</f>
        <v>0</v>
      </c>
      <c r="BJ105" s="18" t="s">
        <v>80</v>
      </c>
      <c r="BK105" s="164">
        <f>ROUND(I105*H105,2)</f>
        <v>0</v>
      </c>
      <c r="BL105" s="18" t="s">
        <v>343</v>
      </c>
      <c r="BM105" s="163" t="s">
        <v>852</v>
      </c>
    </row>
    <row r="106" spans="1:65" s="2" customFormat="1">
      <c r="A106" s="35"/>
      <c r="B106" s="36"/>
      <c r="C106" s="37"/>
      <c r="D106" s="165" t="s">
        <v>162</v>
      </c>
      <c r="E106" s="37"/>
      <c r="F106" s="166" t="s">
        <v>377</v>
      </c>
      <c r="G106" s="37"/>
      <c r="H106" s="37"/>
      <c r="I106" s="167"/>
      <c r="J106" s="37"/>
      <c r="K106" s="37"/>
      <c r="L106" s="40"/>
      <c r="M106" s="168"/>
      <c r="N106" s="16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162</v>
      </c>
      <c r="AU106" s="18" t="s">
        <v>73</v>
      </c>
    </row>
    <row r="107" spans="1:65" s="2" customFormat="1" ht="16.5" customHeight="1">
      <c r="A107" s="35"/>
      <c r="B107" s="36"/>
      <c r="C107" s="152" t="s">
        <v>196</v>
      </c>
      <c r="D107" s="152" t="s">
        <v>154</v>
      </c>
      <c r="E107" s="153" t="s">
        <v>378</v>
      </c>
      <c r="F107" s="154" t="s">
        <v>379</v>
      </c>
      <c r="G107" s="155" t="s">
        <v>342</v>
      </c>
      <c r="H107" s="156">
        <v>1</v>
      </c>
      <c r="I107" s="157"/>
      <c r="J107" s="158">
        <f>ROUND(I107*H107,2)</f>
        <v>0</v>
      </c>
      <c r="K107" s="154" t="s">
        <v>158</v>
      </c>
      <c r="L107" s="40"/>
      <c r="M107" s="159" t="s">
        <v>19</v>
      </c>
      <c r="N107" s="160" t="s">
        <v>44</v>
      </c>
      <c r="O107" s="65"/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63" t="s">
        <v>343</v>
      </c>
      <c r="AT107" s="163" t="s">
        <v>154</v>
      </c>
      <c r="AU107" s="163" t="s">
        <v>73</v>
      </c>
      <c r="AY107" s="18" t="s">
        <v>160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18" t="s">
        <v>80</v>
      </c>
      <c r="BK107" s="164">
        <f>ROUND(I107*H107,2)</f>
        <v>0</v>
      </c>
      <c r="BL107" s="18" t="s">
        <v>343</v>
      </c>
      <c r="BM107" s="163" t="s">
        <v>853</v>
      </c>
    </row>
    <row r="108" spans="1:65" s="2" customFormat="1">
      <c r="A108" s="35"/>
      <c r="B108" s="36"/>
      <c r="C108" s="37"/>
      <c r="D108" s="165" t="s">
        <v>162</v>
      </c>
      <c r="E108" s="37"/>
      <c r="F108" s="166" t="s">
        <v>381</v>
      </c>
      <c r="G108" s="37"/>
      <c r="H108" s="37"/>
      <c r="I108" s="167"/>
      <c r="J108" s="37"/>
      <c r="K108" s="37"/>
      <c r="L108" s="40"/>
      <c r="M108" s="168"/>
      <c r="N108" s="169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162</v>
      </c>
      <c r="AU108" s="18" t="s">
        <v>73</v>
      </c>
    </row>
    <row r="109" spans="1:65" s="10" customFormat="1" ht="20.399999999999999">
      <c r="B109" s="170"/>
      <c r="C109" s="171"/>
      <c r="D109" s="172" t="s">
        <v>164</v>
      </c>
      <c r="E109" s="173" t="s">
        <v>19</v>
      </c>
      <c r="F109" s="174" t="s">
        <v>382</v>
      </c>
      <c r="G109" s="171"/>
      <c r="H109" s="175">
        <v>1</v>
      </c>
      <c r="I109" s="176"/>
      <c r="J109" s="171"/>
      <c r="K109" s="171"/>
      <c r="L109" s="177"/>
      <c r="M109" s="207"/>
      <c r="N109" s="208"/>
      <c r="O109" s="208"/>
      <c r="P109" s="208"/>
      <c r="Q109" s="208"/>
      <c r="R109" s="208"/>
      <c r="S109" s="208"/>
      <c r="T109" s="209"/>
      <c r="AT109" s="181" t="s">
        <v>164</v>
      </c>
      <c r="AU109" s="181" t="s">
        <v>73</v>
      </c>
      <c r="AV109" s="10" t="s">
        <v>82</v>
      </c>
      <c r="AW109" s="10" t="s">
        <v>35</v>
      </c>
      <c r="AX109" s="10" t="s">
        <v>80</v>
      </c>
      <c r="AY109" s="181" t="s">
        <v>160</v>
      </c>
    </row>
    <row r="110" spans="1:65" s="2" customFormat="1" ht="6.9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zbBXmYyEoY8UDwW3OEk+zmwZxnpO8kcmXEswVvumHXPru3hKPlGvNHEDGJP1kZ6Cf0CTpkAWviG+whMS1JhsvA==" saltValue="M8IrxBGhV4HxoFdFWfK4SHyF7ffbuxPAjyMu60bXGzQbOdiPX+hqEWU9fzxlabAKLdyB+lUngYmsClPs3pDviw==" spinCount="100000" sheet="1" objects="1" scenarios="1" formatColumns="0" formatRows="0" autoFilter="0"/>
  <autoFilter ref="C84:K109" xr:uid="{00000000-0009-0000-0000-000014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1400-000000000000}"/>
    <hyperlink ref="F90" r:id="rId2" xr:uid="{00000000-0004-0000-1400-000001000000}"/>
    <hyperlink ref="F96" r:id="rId3" xr:uid="{00000000-0004-0000-1400-000002000000}"/>
    <hyperlink ref="F98" r:id="rId4" xr:uid="{00000000-0004-0000-1400-000003000000}"/>
    <hyperlink ref="F100" r:id="rId5" xr:uid="{00000000-0004-0000-1400-000004000000}"/>
    <hyperlink ref="F104" r:id="rId6" xr:uid="{00000000-0004-0000-1400-000005000000}"/>
    <hyperlink ref="F106" r:id="rId7" xr:uid="{00000000-0004-0000-1400-000006000000}"/>
    <hyperlink ref="F108" r:id="rId8" xr:uid="{00000000-0004-0000-14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0.199999999999999"/>
  <cols>
    <col min="1" max="1" width="8.28515625" style="240" customWidth="1"/>
    <col min="2" max="2" width="1.7109375" style="240" customWidth="1"/>
    <col min="3" max="4" width="5" style="240" customWidth="1"/>
    <col min="5" max="5" width="11.7109375" style="240" customWidth="1"/>
    <col min="6" max="6" width="9.140625" style="240" customWidth="1"/>
    <col min="7" max="7" width="5" style="240" customWidth="1"/>
    <col min="8" max="8" width="77.85546875" style="240" customWidth="1"/>
    <col min="9" max="10" width="20" style="240" customWidth="1"/>
    <col min="11" max="11" width="1.7109375" style="240" customWidth="1"/>
  </cols>
  <sheetData>
    <row r="1" spans="2:11" s="1" customFormat="1" ht="37.5" customHeight="1"/>
    <row r="2" spans="2:11" s="1" customFormat="1" ht="7.5" customHeight="1">
      <c r="B2" s="241"/>
      <c r="C2" s="242"/>
      <c r="D2" s="242"/>
      <c r="E2" s="242"/>
      <c r="F2" s="242"/>
      <c r="G2" s="242"/>
      <c r="H2" s="242"/>
      <c r="I2" s="242"/>
      <c r="J2" s="242"/>
      <c r="K2" s="243"/>
    </row>
    <row r="3" spans="2:11" s="15" customFormat="1" ht="45" customHeight="1">
      <c r="B3" s="244"/>
      <c r="C3" s="383" t="s">
        <v>854</v>
      </c>
      <c r="D3" s="383"/>
      <c r="E3" s="383"/>
      <c r="F3" s="383"/>
      <c r="G3" s="383"/>
      <c r="H3" s="383"/>
      <c r="I3" s="383"/>
      <c r="J3" s="383"/>
      <c r="K3" s="245"/>
    </row>
    <row r="4" spans="2:11" s="1" customFormat="1" ht="25.5" customHeight="1">
      <c r="B4" s="246"/>
      <c r="C4" s="382" t="s">
        <v>855</v>
      </c>
      <c r="D4" s="382"/>
      <c r="E4" s="382"/>
      <c r="F4" s="382"/>
      <c r="G4" s="382"/>
      <c r="H4" s="382"/>
      <c r="I4" s="382"/>
      <c r="J4" s="382"/>
      <c r="K4" s="247"/>
    </row>
    <row r="5" spans="2:11" s="1" customFormat="1" ht="5.25" customHeight="1">
      <c r="B5" s="246"/>
      <c r="C5" s="248"/>
      <c r="D5" s="248"/>
      <c r="E5" s="248"/>
      <c r="F5" s="248"/>
      <c r="G5" s="248"/>
      <c r="H5" s="248"/>
      <c r="I5" s="248"/>
      <c r="J5" s="248"/>
      <c r="K5" s="247"/>
    </row>
    <row r="6" spans="2:11" s="1" customFormat="1" ht="15" customHeight="1">
      <c r="B6" s="246"/>
      <c r="C6" s="381" t="s">
        <v>856</v>
      </c>
      <c r="D6" s="381"/>
      <c r="E6" s="381"/>
      <c r="F6" s="381"/>
      <c r="G6" s="381"/>
      <c r="H6" s="381"/>
      <c r="I6" s="381"/>
      <c r="J6" s="381"/>
      <c r="K6" s="247"/>
    </row>
    <row r="7" spans="2:11" s="1" customFormat="1" ht="15" customHeight="1">
      <c r="B7" s="250"/>
      <c r="C7" s="381" t="s">
        <v>857</v>
      </c>
      <c r="D7" s="381"/>
      <c r="E7" s="381"/>
      <c r="F7" s="381"/>
      <c r="G7" s="381"/>
      <c r="H7" s="381"/>
      <c r="I7" s="381"/>
      <c r="J7" s="381"/>
      <c r="K7" s="247"/>
    </row>
    <row r="8" spans="2:11" s="1" customFormat="1" ht="12.75" customHeight="1">
      <c r="B8" s="250"/>
      <c r="C8" s="249"/>
      <c r="D8" s="249"/>
      <c r="E8" s="249"/>
      <c r="F8" s="249"/>
      <c r="G8" s="249"/>
      <c r="H8" s="249"/>
      <c r="I8" s="249"/>
      <c r="J8" s="249"/>
      <c r="K8" s="247"/>
    </row>
    <row r="9" spans="2:11" s="1" customFormat="1" ht="15" customHeight="1">
      <c r="B9" s="250"/>
      <c r="C9" s="381" t="s">
        <v>858</v>
      </c>
      <c r="D9" s="381"/>
      <c r="E9" s="381"/>
      <c r="F9" s="381"/>
      <c r="G9" s="381"/>
      <c r="H9" s="381"/>
      <c r="I9" s="381"/>
      <c r="J9" s="381"/>
      <c r="K9" s="247"/>
    </row>
    <row r="10" spans="2:11" s="1" customFormat="1" ht="15" customHeight="1">
      <c r="B10" s="250"/>
      <c r="C10" s="249"/>
      <c r="D10" s="381" t="s">
        <v>859</v>
      </c>
      <c r="E10" s="381"/>
      <c r="F10" s="381"/>
      <c r="G10" s="381"/>
      <c r="H10" s="381"/>
      <c r="I10" s="381"/>
      <c r="J10" s="381"/>
      <c r="K10" s="247"/>
    </row>
    <row r="11" spans="2:11" s="1" customFormat="1" ht="15" customHeight="1">
      <c r="B11" s="250"/>
      <c r="C11" s="251"/>
      <c r="D11" s="381" t="s">
        <v>860</v>
      </c>
      <c r="E11" s="381"/>
      <c r="F11" s="381"/>
      <c r="G11" s="381"/>
      <c r="H11" s="381"/>
      <c r="I11" s="381"/>
      <c r="J11" s="381"/>
      <c r="K11" s="247"/>
    </row>
    <row r="12" spans="2:11" s="1" customFormat="1" ht="15" customHeight="1">
      <c r="B12" s="250"/>
      <c r="C12" s="251"/>
      <c r="D12" s="249"/>
      <c r="E12" s="249"/>
      <c r="F12" s="249"/>
      <c r="G12" s="249"/>
      <c r="H12" s="249"/>
      <c r="I12" s="249"/>
      <c r="J12" s="249"/>
      <c r="K12" s="247"/>
    </row>
    <row r="13" spans="2:11" s="1" customFormat="1" ht="15" customHeight="1">
      <c r="B13" s="250"/>
      <c r="C13" s="251"/>
      <c r="D13" s="252" t="s">
        <v>861</v>
      </c>
      <c r="E13" s="249"/>
      <c r="F13" s="249"/>
      <c r="G13" s="249"/>
      <c r="H13" s="249"/>
      <c r="I13" s="249"/>
      <c r="J13" s="249"/>
      <c r="K13" s="247"/>
    </row>
    <row r="14" spans="2:11" s="1" customFormat="1" ht="12.75" customHeight="1">
      <c r="B14" s="250"/>
      <c r="C14" s="251"/>
      <c r="D14" s="251"/>
      <c r="E14" s="251"/>
      <c r="F14" s="251"/>
      <c r="G14" s="251"/>
      <c r="H14" s="251"/>
      <c r="I14" s="251"/>
      <c r="J14" s="251"/>
      <c r="K14" s="247"/>
    </row>
    <row r="15" spans="2:11" s="1" customFormat="1" ht="15" customHeight="1">
      <c r="B15" s="250"/>
      <c r="C15" s="251"/>
      <c r="D15" s="381" t="s">
        <v>862</v>
      </c>
      <c r="E15" s="381"/>
      <c r="F15" s="381"/>
      <c r="G15" s="381"/>
      <c r="H15" s="381"/>
      <c r="I15" s="381"/>
      <c r="J15" s="381"/>
      <c r="K15" s="247"/>
    </row>
    <row r="16" spans="2:11" s="1" customFormat="1" ht="15" customHeight="1">
      <c r="B16" s="250"/>
      <c r="C16" s="251"/>
      <c r="D16" s="381" t="s">
        <v>863</v>
      </c>
      <c r="E16" s="381"/>
      <c r="F16" s="381"/>
      <c r="G16" s="381"/>
      <c r="H16" s="381"/>
      <c r="I16" s="381"/>
      <c r="J16" s="381"/>
      <c r="K16" s="247"/>
    </row>
    <row r="17" spans="2:11" s="1" customFormat="1" ht="15" customHeight="1">
      <c r="B17" s="250"/>
      <c r="C17" s="251"/>
      <c r="D17" s="381" t="s">
        <v>864</v>
      </c>
      <c r="E17" s="381"/>
      <c r="F17" s="381"/>
      <c r="G17" s="381"/>
      <c r="H17" s="381"/>
      <c r="I17" s="381"/>
      <c r="J17" s="381"/>
      <c r="K17" s="247"/>
    </row>
    <row r="18" spans="2:11" s="1" customFormat="1" ht="15" customHeight="1">
      <c r="B18" s="250"/>
      <c r="C18" s="251"/>
      <c r="D18" s="251"/>
      <c r="E18" s="253" t="s">
        <v>79</v>
      </c>
      <c r="F18" s="381" t="s">
        <v>865</v>
      </c>
      <c r="G18" s="381"/>
      <c r="H18" s="381"/>
      <c r="I18" s="381"/>
      <c r="J18" s="381"/>
      <c r="K18" s="247"/>
    </row>
    <row r="19" spans="2:11" s="1" customFormat="1" ht="15" customHeight="1">
      <c r="B19" s="250"/>
      <c r="C19" s="251"/>
      <c r="D19" s="251"/>
      <c r="E19" s="253" t="s">
        <v>866</v>
      </c>
      <c r="F19" s="381" t="s">
        <v>867</v>
      </c>
      <c r="G19" s="381"/>
      <c r="H19" s="381"/>
      <c r="I19" s="381"/>
      <c r="J19" s="381"/>
      <c r="K19" s="247"/>
    </row>
    <row r="20" spans="2:11" s="1" customFormat="1" ht="15" customHeight="1">
      <c r="B20" s="250"/>
      <c r="C20" s="251"/>
      <c r="D20" s="251"/>
      <c r="E20" s="253" t="s">
        <v>868</v>
      </c>
      <c r="F20" s="381" t="s">
        <v>869</v>
      </c>
      <c r="G20" s="381"/>
      <c r="H20" s="381"/>
      <c r="I20" s="381"/>
      <c r="J20" s="381"/>
      <c r="K20" s="247"/>
    </row>
    <row r="21" spans="2:11" s="1" customFormat="1" ht="15" customHeight="1">
      <c r="B21" s="250"/>
      <c r="C21" s="251"/>
      <c r="D21" s="251"/>
      <c r="E21" s="253" t="s">
        <v>870</v>
      </c>
      <c r="F21" s="381" t="s">
        <v>871</v>
      </c>
      <c r="G21" s="381"/>
      <c r="H21" s="381"/>
      <c r="I21" s="381"/>
      <c r="J21" s="381"/>
      <c r="K21" s="247"/>
    </row>
    <row r="22" spans="2:11" s="1" customFormat="1" ht="15" customHeight="1">
      <c r="B22" s="250"/>
      <c r="C22" s="251"/>
      <c r="D22" s="251"/>
      <c r="E22" s="253" t="s">
        <v>872</v>
      </c>
      <c r="F22" s="381" t="s">
        <v>873</v>
      </c>
      <c r="G22" s="381"/>
      <c r="H22" s="381"/>
      <c r="I22" s="381"/>
      <c r="J22" s="381"/>
      <c r="K22" s="247"/>
    </row>
    <row r="23" spans="2:11" s="1" customFormat="1" ht="15" customHeight="1">
      <c r="B23" s="250"/>
      <c r="C23" s="251"/>
      <c r="D23" s="251"/>
      <c r="E23" s="253" t="s">
        <v>84</v>
      </c>
      <c r="F23" s="381" t="s">
        <v>874</v>
      </c>
      <c r="G23" s="381"/>
      <c r="H23" s="381"/>
      <c r="I23" s="381"/>
      <c r="J23" s="381"/>
      <c r="K23" s="247"/>
    </row>
    <row r="24" spans="2:11" s="1" customFormat="1" ht="12.75" customHeight="1">
      <c r="B24" s="250"/>
      <c r="C24" s="251"/>
      <c r="D24" s="251"/>
      <c r="E24" s="251"/>
      <c r="F24" s="251"/>
      <c r="G24" s="251"/>
      <c r="H24" s="251"/>
      <c r="I24" s="251"/>
      <c r="J24" s="251"/>
      <c r="K24" s="247"/>
    </row>
    <row r="25" spans="2:11" s="1" customFormat="1" ht="15" customHeight="1">
      <c r="B25" s="250"/>
      <c r="C25" s="381" t="s">
        <v>875</v>
      </c>
      <c r="D25" s="381"/>
      <c r="E25" s="381"/>
      <c r="F25" s="381"/>
      <c r="G25" s="381"/>
      <c r="H25" s="381"/>
      <c r="I25" s="381"/>
      <c r="J25" s="381"/>
      <c r="K25" s="247"/>
    </row>
    <row r="26" spans="2:11" s="1" customFormat="1" ht="15" customHeight="1">
      <c r="B26" s="250"/>
      <c r="C26" s="381" t="s">
        <v>876</v>
      </c>
      <c r="D26" s="381"/>
      <c r="E26" s="381"/>
      <c r="F26" s="381"/>
      <c r="G26" s="381"/>
      <c r="H26" s="381"/>
      <c r="I26" s="381"/>
      <c r="J26" s="381"/>
      <c r="K26" s="247"/>
    </row>
    <row r="27" spans="2:11" s="1" customFormat="1" ht="15" customHeight="1">
      <c r="B27" s="250"/>
      <c r="C27" s="249"/>
      <c r="D27" s="381" t="s">
        <v>877</v>
      </c>
      <c r="E27" s="381"/>
      <c r="F27" s="381"/>
      <c r="G27" s="381"/>
      <c r="H27" s="381"/>
      <c r="I27" s="381"/>
      <c r="J27" s="381"/>
      <c r="K27" s="247"/>
    </row>
    <row r="28" spans="2:11" s="1" customFormat="1" ht="15" customHeight="1">
      <c r="B28" s="250"/>
      <c r="C28" s="251"/>
      <c r="D28" s="381" t="s">
        <v>878</v>
      </c>
      <c r="E28" s="381"/>
      <c r="F28" s="381"/>
      <c r="G28" s="381"/>
      <c r="H28" s="381"/>
      <c r="I28" s="381"/>
      <c r="J28" s="381"/>
      <c r="K28" s="247"/>
    </row>
    <row r="29" spans="2:11" s="1" customFormat="1" ht="12.75" customHeight="1">
      <c r="B29" s="250"/>
      <c r="C29" s="251"/>
      <c r="D29" s="251"/>
      <c r="E29" s="251"/>
      <c r="F29" s="251"/>
      <c r="G29" s="251"/>
      <c r="H29" s="251"/>
      <c r="I29" s="251"/>
      <c r="J29" s="251"/>
      <c r="K29" s="247"/>
    </row>
    <row r="30" spans="2:11" s="1" customFormat="1" ht="15" customHeight="1">
      <c r="B30" s="250"/>
      <c r="C30" s="251"/>
      <c r="D30" s="381" t="s">
        <v>879</v>
      </c>
      <c r="E30" s="381"/>
      <c r="F30" s="381"/>
      <c r="G30" s="381"/>
      <c r="H30" s="381"/>
      <c r="I30" s="381"/>
      <c r="J30" s="381"/>
      <c r="K30" s="247"/>
    </row>
    <row r="31" spans="2:11" s="1" customFormat="1" ht="15" customHeight="1">
      <c r="B31" s="250"/>
      <c r="C31" s="251"/>
      <c r="D31" s="381" t="s">
        <v>880</v>
      </c>
      <c r="E31" s="381"/>
      <c r="F31" s="381"/>
      <c r="G31" s="381"/>
      <c r="H31" s="381"/>
      <c r="I31" s="381"/>
      <c r="J31" s="381"/>
      <c r="K31" s="247"/>
    </row>
    <row r="32" spans="2:11" s="1" customFormat="1" ht="12.75" customHeight="1">
      <c r="B32" s="250"/>
      <c r="C32" s="251"/>
      <c r="D32" s="251"/>
      <c r="E32" s="251"/>
      <c r="F32" s="251"/>
      <c r="G32" s="251"/>
      <c r="H32" s="251"/>
      <c r="I32" s="251"/>
      <c r="J32" s="251"/>
      <c r="K32" s="247"/>
    </row>
    <row r="33" spans="2:11" s="1" customFormat="1" ht="15" customHeight="1">
      <c r="B33" s="250"/>
      <c r="C33" s="251"/>
      <c r="D33" s="381" t="s">
        <v>881</v>
      </c>
      <c r="E33" s="381"/>
      <c r="F33" s="381"/>
      <c r="G33" s="381"/>
      <c r="H33" s="381"/>
      <c r="I33" s="381"/>
      <c r="J33" s="381"/>
      <c r="K33" s="247"/>
    </row>
    <row r="34" spans="2:11" s="1" customFormat="1" ht="15" customHeight="1">
      <c r="B34" s="250"/>
      <c r="C34" s="251"/>
      <c r="D34" s="381" t="s">
        <v>882</v>
      </c>
      <c r="E34" s="381"/>
      <c r="F34" s="381"/>
      <c r="G34" s="381"/>
      <c r="H34" s="381"/>
      <c r="I34" s="381"/>
      <c r="J34" s="381"/>
      <c r="K34" s="247"/>
    </row>
    <row r="35" spans="2:11" s="1" customFormat="1" ht="15" customHeight="1">
      <c r="B35" s="250"/>
      <c r="C35" s="251"/>
      <c r="D35" s="381" t="s">
        <v>883</v>
      </c>
      <c r="E35" s="381"/>
      <c r="F35" s="381"/>
      <c r="G35" s="381"/>
      <c r="H35" s="381"/>
      <c r="I35" s="381"/>
      <c r="J35" s="381"/>
      <c r="K35" s="247"/>
    </row>
    <row r="36" spans="2:11" s="1" customFormat="1" ht="15" customHeight="1">
      <c r="B36" s="250"/>
      <c r="C36" s="251"/>
      <c r="D36" s="249"/>
      <c r="E36" s="252" t="s">
        <v>142</v>
      </c>
      <c r="F36" s="249"/>
      <c r="G36" s="381" t="s">
        <v>884</v>
      </c>
      <c r="H36" s="381"/>
      <c r="I36" s="381"/>
      <c r="J36" s="381"/>
      <c r="K36" s="247"/>
    </row>
    <row r="37" spans="2:11" s="1" customFormat="1" ht="30.75" customHeight="1">
      <c r="B37" s="250"/>
      <c r="C37" s="251"/>
      <c r="D37" s="249"/>
      <c r="E37" s="252" t="s">
        <v>885</v>
      </c>
      <c r="F37" s="249"/>
      <c r="G37" s="381" t="s">
        <v>886</v>
      </c>
      <c r="H37" s="381"/>
      <c r="I37" s="381"/>
      <c r="J37" s="381"/>
      <c r="K37" s="247"/>
    </row>
    <row r="38" spans="2:11" s="1" customFormat="1" ht="15" customHeight="1">
      <c r="B38" s="250"/>
      <c r="C38" s="251"/>
      <c r="D38" s="249"/>
      <c r="E38" s="252" t="s">
        <v>54</v>
      </c>
      <c r="F38" s="249"/>
      <c r="G38" s="381" t="s">
        <v>887</v>
      </c>
      <c r="H38" s="381"/>
      <c r="I38" s="381"/>
      <c r="J38" s="381"/>
      <c r="K38" s="247"/>
    </row>
    <row r="39" spans="2:11" s="1" customFormat="1" ht="15" customHeight="1">
      <c r="B39" s="250"/>
      <c r="C39" s="251"/>
      <c r="D39" s="249"/>
      <c r="E39" s="252" t="s">
        <v>55</v>
      </c>
      <c r="F39" s="249"/>
      <c r="G39" s="381" t="s">
        <v>888</v>
      </c>
      <c r="H39" s="381"/>
      <c r="I39" s="381"/>
      <c r="J39" s="381"/>
      <c r="K39" s="247"/>
    </row>
    <row r="40" spans="2:11" s="1" customFormat="1" ht="15" customHeight="1">
      <c r="B40" s="250"/>
      <c r="C40" s="251"/>
      <c r="D40" s="249"/>
      <c r="E40" s="252" t="s">
        <v>143</v>
      </c>
      <c r="F40" s="249"/>
      <c r="G40" s="381" t="s">
        <v>889</v>
      </c>
      <c r="H40" s="381"/>
      <c r="I40" s="381"/>
      <c r="J40" s="381"/>
      <c r="K40" s="247"/>
    </row>
    <row r="41" spans="2:11" s="1" customFormat="1" ht="15" customHeight="1">
      <c r="B41" s="250"/>
      <c r="C41" s="251"/>
      <c r="D41" s="249"/>
      <c r="E41" s="252" t="s">
        <v>144</v>
      </c>
      <c r="F41" s="249"/>
      <c r="G41" s="381" t="s">
        <v>890</v>
      </c>
      <c r="H41" s="381"/>
      <c r="I41" s="381"/>
      <c r="J41" s="381"/>
      <c r="K41" s="247"/>
    </row>
    <row r="42" spans="2:11" s="1" customFormat="1" ht="15" customHeight="1">
      <c r="B42" s="250"/>
      <c r="C42" s="251"/>
      <c r="D42" s="249"/>
      <c r="E42" s="252" t="s">
        <v>891</v>
      </c>
      <c r="F42" s="249"/>
      <c r="G42" s="381" t="s">
        <v>892</v>
      </c>
      <c r="H42" s="381"/>
      <c r="I42" s="381"/>
      <c r="J42" s="381"/>
      <c r="K42" s="247"/>
    </row>
    <row r="43" spans="2:11" s="1" customFormat="1" ht="15" customHeight="1">
      <c r="B43" s="250"/>
      <c r="C43" s="251"/>
      <c r="D43" s="249"/>
      <c r="E43" s="252"/>
      <c r="F43" s="249"/>
      <c r="G43" s="381" t="s">
        <v>893</v>
      </c>
      <c r="H43" s="381"/>
      <c r="I43" s="381"/>
      <c r="J43" s="381"/>
      <c r="K43" s="247"/>
    </row>
    <row r="44" spans="2:11" s="1" customFormat="1" ht="15" customHeight="1">
      <c r="B44" s="250"/>
      <c r="C44" s="251"/>
      <c r="D44" s="249"/>
      <c r="E44" s="252" t="s">
        <v>894</v>
      </c>
      <c r="F44" s="249"/>
      <c r="G44" s="381" t="s">
        <v>895</v>
      </c>
      <c r="H44" s="381"/>
      <c r="I44" s="381"/>
      <c r="J44" s="381"/>
      <c r="K44" s="247"/>
    </row>
    <row r="45" spans="2:11" s="1" customFormat="1" ht="15" customHeight="1">
      <c r="B45" s="250"/>
      <c r="C45" s="251"/>
      <c r="D45" s="249"/>
      <c r="E45" s="252" t="s">
        <v>146</v>
      </c>
      <c r="F45" s="249"/>
      <c r="G45" s="381" t="s">
        <v>896</v>
      </c>
      <c r="H45" s="381"/>
      <c r="I45" s="381"/>
      <c r="J45" s="381"/>
      <c r="K45" s="247"/>
    </row>
    <row r="46" spans="2:11" s="1" customFormat="1" ht="12.75" customHeight="1">
      <c r="B46" s="250"/>
      <c r="C46" s="251"/>
      <c r="D46" s="249"/>
      <c r="E46" s="249"/>
      <c r="F46" s="249"/>
      <c r="G46" s="249"/>
      <c r="H46" s="249"/>
      <c r="I46" s="249"/>
      <c r="J46" s="249"/>
      <c r="K46" s="247"/>
    </row>
    <row r="47" spans="2:11" s="1" customFormat="1" ht="15" customHeight="1">
      <c r="B47" s="250"/>
      <c r="C47" s="251"/>
      <c r="D47" s="381" t="s">
        <v>897</v>
      </c>
      <c r="E47" s="381"/>
      <c r="F47" s="381"/>
      <c r="G47" s="381"/>
      <c r="H47" s="381"/>
      <c r="I47" s="381"/>
      <c r="J47" s="381"/>
      <c r="K47" s="247"/>
    </row>
    <row r="48" spans="2:11" s="1" customFormat="1" ht="15" customHeight="1">
      <c r="B48" s="250"/>
      <c r="C48" s="251"/>
      <c r="D48" s="251"/>
      <c r="E48" s="381" t="s">
        <v>898</v>
      </c>
      <c r="F48" s="381"/>
      <c r="G48" s="381"/>
      <c r="H48" s="381"/>
      <c r="I48" s="381"/>
      <c r="J48" s="381"/>
      <c r="K48" s="247"/>
    </row>
    <row r="49" spans="2:11" s="1" customFormat="1" ht="15" customHeight="1">
      <c r="B49" s="250"/>
      <c r="C49" s="251"/>
      <c r="D49" s="251"/>
      <c r="E49" s="381" t="s">
        <v>899</v>
      </c>
      <c r="F49" s="381"/>
      <c r="G49" s="381"/>
      <c r="H49" s="381"/>
      <c r="I49" s="381"/>
      <c r="J49" s="381"/>
      <c r="K49" s="247"/>
    </row>
    <row r="50" spans="2:11" s="1" customFormat="1" ht="15" customHeight="1">
      <c r="B50" s="250"/>
      <c r="C50" s="251"/>
      <c r="D50" s="251"/>
      <c r="E50" s="381" t="s">
        <v>900</v>
      </c>
      <c r="F50" s="381"/>
      <c r="G50" s="381"/>
      <c r="H50" s="381"/>
      <c r="I50" s="381"/>
      <c r="J50" s="381"/>
      <c r="K50" s="247"/>
    </row>
    <row r="51" spans="2:11" s="1" customFormat="1" ht="15" customHeight="1">
      <c r="B51" s="250"/>
      <c r="C51" s="251"/>
      <c r="D51" s="381" t="s">
        <v>901</v>
      </c>
      <c r="E51" s="381"/>
      <c r="F51" s="381"/>
      <c r="G51" s="381"/>
      <c r="H51" s="381"/>
      <c r="I51" s="381"/>
      <c r="J51" s="381"/>
      <c r="K51" s="247"/>
    </row>
    <row r="52" spans="2:11" s="1" customFormat="1" ht="25.5" customHeight="1">
      <c r="B52" s="246"/>
      <c r="C52" s="382" t="s">
        <v>902</v>
      </c>
      <c r="D52" s="382"/>
      <c r="E52" s="382"/>
      <c r="F52" s="382"/>
      <c r="G52" s="382"/>
      <c r="H52" s="382"/>
      <c r="I52" s="382"/>
      <c r="J52" s="382"/>
      <c r="K52" s="247"/>
    </row>
    <row r="53" spans="2:11" s="1" customFormat="1" ht="5.25" customHeight="1">
      <c r="B53" s="246"/>
      <c r="C53" s="248"/>
      <c r="D53" s="248"/>
      <c r="E53" s="248"/>
      <c r="F53" s="248"/>
      <c r="G53" s="248"/>
      <c r="H53" s="248"/>
      <c r="I53" s="248"/>
      <c r="J53" s="248"/>
      <c r="K53" s="247"/>
    </row>
    <row r="54" spans="2:11" s="1" customFormat="1" ht="15" customHeight="1">
      <c r="B54" s="246"/>
      <c r="C54" s="381" t="s">
        <v>903</v>
      </c>
      <c r="D54" s="381"/>
      <c r="E54" s="381"/>
      <c r="F54" s="381"/>
      <c r="G54" s="381"/>
      <c r="H54" s="381"/>
      <c r="I54" s="381"/>
      <c r="J54" s="381"/>
      <c r="K54" s="247"/>
    </row>
    <row r="55" spans="2:11" s="1" customFormat="1" ht="15" customHeight="1">
      <c r="B55" s="246"/>
      <c r="C55" s="381" t="s">
        <v>904</v>
      </c>
      <c r="D55" s="381"/>
      <c r="E55" s="381"/>
      <c r="F55" s="381"/>
      <c r="G55" s="381"/>
      <c r="H55" s="381"/>
      <c r="I55" s="381"/>
      <c r="J55" s="381"/>
      <c r="K55" s="247"/>
    </row>
    <row r="56" spans="2:11" s="1" customFormat="1" ht="12.75" customHeight="1">
      <c r="B56" s="246"/>
      <c r="C56" s="249"/>
      <c r="D56" s="249"/>
      <c r="E56" s="249"/>
      <c r="F56" s="249"/>
      <c r="G56" s="249"/>
      <c r="H56" s="249"/>
      <c r="I56" s="249"/>
      <c r="J56" s="249"/>
      <c r="K56" s="247"/>
    </row>
    <row r="57" spans="2:11" s="1" customFormat="1" ht="15" customHeight="1">
      <c r="B57" s="246"/>
      <c r="C57" s="381" t="s">
        <v>905</v>
      </c>
      <c r="D57" s="381"/>
      <c r="E57" s="381"/>
      <c r="F57" s="381"/>
      <c r="G57" s="381"/>
      <c r="H57" s="381"/>
      <c r="I57" s="381"/>
      <c r="J57" s="381"/>
      <c r="K57" s="247"/>
    </row>
    <row r="58" spans="2:11" s="1" customFormat="1" ht="15" customHeight="1">
      <c r="B58" s="246"/>
      <c r="C58" s="251"/>
      <c r="D58" s="381" t="s">
        <v>906</v>
      </c>
      <c r="E58" s="381"/>
      <c r="F58" s="381"/>
      <c r="G58" s="381"/>
      <c r="H58" s="381"/>
      <c r="I58" s="381"/>
      <c r="J58" s="381"/>
      <c r="K58" s="247"/>
    </row>
    <row r="59" spans="2:11" s="1" customFormat="1" ht="15" customHeight="1">
      <c r="B59" s="246"/>
      <c r="C59" s="251"/>
      <c r="D59" s="381" t="s">
        <v>907</v>
      </c>
      <c r="E59" s="381"/>
      <c r="F59" s="381"/>
      <c r="G59" s="381"/>
      <c r="H59" s="381"/>
      <c r="I59" s="381"/>
      <c r="J59" s="381"/>
      <c r="K59" s="247"/>
    </row>
    <row r="60" spans="2:11" s="1" customFormat="1" ht="15" customHeight="1">
      <c r="B60" s="246"/>
      <c r="C60" s="251"/>
      <c r="D60" s="381" t="s">
        <v>908</v>
      </c>
      <c r="E60" s="381"/>
      <c r="F60" s="381"/>
      <c r="G60" s="381"/>
      <c r="H60" s="381"/>
      <c r="I60" s="381"/>
      <c r="J60" s="381"/>
      <c r="K60" s="247"/>
    </row>
    <row r="61" spans="2:11" s="1" customFormat="1" ht="15" customHeight="1">
      <c r="B61" s="246"/>
      <c r="C61" s="251"/>
      <c r="D61" s="381" t="s">
        <v>909</v>
      </c>
      <c r="E61" s="381"/>
      <c r="F61" s="381"/>
      <c r="G61" s="381"/>
      <c r="H61" s="381"/>
      <c r="I61" s="381"/>
      <c r="J61" s="381"/>
      <c r="K61" s="247"/>
    </row>
    <row r="62" spans="2:11" s="1" customFormat="1" ht="15" customHeight="1">
      <c r="B62" s="246"/>
      <c r="C62" s="251"/>
      <c r="D62" s="384" t="s">
        <v>910</v>
      </c>
      <c r="E62" s="384"/>
      <c r="F62" s="384"/>
      <c r="G62" s="384"/>
      <c r="H62" s="384"/>
      <c r="I62" s="384"/>
      <c r="J62" s="384"/>
      <c r="K62" s="247"/>
    </row>
    <row r="63" spans="2:11" s="1" customFormat="1" ht="15" customHeight="1">
      <c r="B63" s="246"/>
      <c r="C63" s="251"/>
      <c r="D63" s="381" t="s">
        <v>911</v>
      </c>
      <c r="E63" s="381"/>
      <c r="F63" s="381"/>
      <c r="G63" s="381"/>
      <c r="H63" s="381"/>
      <c r="I63" s="381"/>
      <c r="J63" s="381"/>
      <c r="K63" s="247"/>
    </row>
    <row r="64" spans="2:11" s="1" customFormat="1" ht="12.75" customHeight="1">
      <c r="B64" s="246"/>
      <c r="C64" s="251"/>
      <c r="D64" s="251"/>
      <c r="E64" s="254"/>
      <c r="F64" s="251"/>
      <c r="G64" s="251"/>
      <c r="H64" s="251"/>
      <c r="I64" s="251"/>
      <c r="J64" s="251"/>
      <c r="K64" s="247"/>
    </row>
    <row r="65" spans="2:11" s="1" customFormat="1" ht="15" customHeight="1">
      <c r="B65" s="246"/>
      <c r="C65" s="251"/>
      <c r="D65" s="381" t="s">
        <v>912</v>
      </c>
      <c r="E65" s="381"/>
      <c r="F65" s="381"/>
      <c r="G65" s="381"/>
      <c r="H65" s="381"/>
      <c r="I65" s="381"/>
      <c r="J65" s="381"/>
      <c r="K65" s="247"/>
    </row>
    <row r="66" spans="2:11" s="1" customFormat="1" ht="15" customHeight="1">
      <c r="B66" s="246"/>
      <c r="C66" s="251"/>
      <c r="D66" s="384" t="s">
        <v>913</v>
      </c>
      <c r="E66" s="384"/>
      <c r="F66" s="384"/>
      <c r="G66" s="384"/>
      <c r="H66" s="384"/>
      <c r="I66" s="384"/>
      <c r="J66" s="384"/>
      <c r="K66" s="247"/>
    </row>
    <row r="67" spans="2:11" s="1" customFormat="1" ht="15" customHeight="1">
      <c r="B67" s="246"/>
      <c r="C67" s="251"/>
      <c r="D67" s="381" t="s">
        <v>914</v>
      </c>
      <c r="E67" s="381"/>
      <c r="F67" s="381"/>
      <c r="G67" s="381"/>
      <c r="H67" s="381"/>
      <c r="I67" s="381"/>
      <c r="J67" s="381"/>
      <c r="K67" s="247"/>
    </row>
    <row r="68" spans="2:11" s="1" customFormat="1" ht="15" customHeight="1">
      <c r="B68" s="246"/>
      <c r="C68" s="251"/>
      <c r="D68" s="381" t="s">
        <v>915</v>
      </c>
      <c r="E68" s="381"/>
      <c r="F68" s="381"/>
      <c r="G68" s="381"/>
      <c r="H68" s="381"/>
      <c r="I68" s="381"/>
      <c r="J68" s="381"/>
      <c r="K68" s="247"/>
    </row>
    <row r="69" spans="2:11" s="1" customFormat="1" ht="15" customHeight="1">
      <c r="B69" s="246"/>
      <c r="C69" s="251"/>
      <c r="D69" s="381" t="s">
        <v>916</v>
      </c>
      <c r="E69" s="381"/>
      <c r="F69" s="381"/>
      <c r="G69" s="381"/>
      <c r="H69" s="381"/>
      <c r="I69" s="381"/>
      <c r="J69" s="381"/>
      <c r="K69" s="247"/>
    </row>
    <row r="70" spans="2:11" s="1" customFormat="1" ht="15" customHeight="1">
      <c r="B70" s="246"/>
      <c r="C70" s="251"/>
      <c r="D70" s="381" t="s">
        <v>917</v>
      </c>
      <c r="E70" s="381"/>
      <c r="F70" s="381"/>
      <c r="G70" s="381"/>
      <c r="H70" s="381"/>
      <c r="I70" s="381"/>
      <c r="J70" s="381"/>
      <c r="K70" s="247"/>
    </row>
    <row r="71" spans="2:11" s="1" customFormat="1" ht="12.75" customHeight="1">
      <c r="B71" s="255"/>
      <c r="C71" s="256"/>
      <c r="D71" s="256"/>
      <c r="E71" s="256"/>
      <c r="F71" s="256"/>
      <c r="G71" s="256"/>
      <c r="H71" s="256"/>
      <c r="I71" s="256"/>
      <c r="J71" s="256"/>
      <c r="K71" s="257"/>
    </row>
    <row r="72" spans="2:11" s="1" customFormat="1" ht="18.75" customHeight="1">
      <c r="B72" s="258"/>
      <c r="C72" s="258"/>
      <c r="D72" s="258"/>
      <c r="E72" s="258"/>
      <c r="F72" s="258"/>
      <c r="G72" s="258"/>
      <c r="H72" s="258"/>
      <c r="I72" s="258"/>
      <c r="J72" s="258"/>
      <c r="K72" s="259"/>
    </row>
    <row r="73" spans="2:11" s="1" customFormat="1" ht="18.75" customHeight="1">
      <c r="B73" s="259"/>
      <c r="C73" s="259"/>
      <c r="D73" s="259"/>
      <c r="E73" s="259"/>
      <c r="F73" s="259"/>
      <c r="G73" s="259"/>
      <c r="H73" s="259"/>
      <c r="I73" s="259"/>
      <c r="J73" s="259"/>
      <c r="K73" s="259"/>
    </row>
    <row r="74" spans="2:11" s="1" customFormat="1" ht="7.5" customHeight="1">
      <c r="B74" s="260"/>
      <c r="C74" s="261"/>
      <c r="D74" s="261"/>
      <c r="E74" s="261"/>
      <c r="F74" s="261"/>
      <c r="G74" s="261"/>
      <c r="H74" s="261"/>
      <c r="I74" s="261"/>
      <c r="J74" s="261"/>
      <c r="K74" s="262"/>
    </row>
    <row r="75" spans="2:11" s="1" customFormat="1" ht="45" customHeight="1">
      <c r="B75" s="263"/>
      <c r="C75" s="385" t="s">
        <v>918</v>
      </c>
      <c r="D75" s="385"/>
      <c r="E75" s="385"/>
      <c r="F75" s="385"/>
      <c r="G75" s="385"/>
      <c r="H75" s="385"/>
      <c r="I75" s="385"/>
      <c r="J75" s="385"/>
      <c r="K75" s="264"/>
    </row>
    <row r="76" spans="2:11" s="1" customFormat="1" ht="17.25" customHeight="1">
      <c r="B76" s="263"/>
      <c r="C76" s="265" t="s">
        <v>919</v>
      </c>
      <c r="D76" s="265"/>
      <c r="E76" s="265"/>
      <c r="F76" s="265" t="s">
        <v>920</v>
      </c>
      <c r="G76" s="266"/>
      <c r="H76" s="265" t="s">
        <v>55</v>
      </c>
      <c r="I76" s="265" t="s">
        <v>58</v>
      </c>
      <c r="J76" s="265" t="s">
        <v>921</v>
      </c>
      <c r="K76" s="264"/>
    </row>
    <row r="77" spans="2:11" s="1" customFormat="1" ht="17.25" customHeight="1">
      <c r="B77" s="263"/>
      <c r="C77" s="267" t="s">
        <v>922</v>
      </c>
      <c r="D77" s="267"/>
      <c r="E77" s="267"/>
      <c r="F77" s="268" t="s">
        <v>923</v>
      </c>
      <c r="G77" s="269"/>
      <c r="H77" s="267"/>
      <c r="I77" s="267"/>
      <c r="J77" s="267" t="s">
        <v>924</v>
      </c>
      <c r="K77" s="264"/>
    </row>
    <row r="78" spans="2:11" s="1" customFormat="1" ht="5.25" customHeight="1">
      <c r="B78" s="263"/>
      <c r="C78" s="270"/>
      <c r="D78" s="270"/>
      <c r="E78" s="270"/>
      <c r="F78" s="270"/>
      <c r="G78" s="271"/>
      <c r="H78" s="270"/>
      <c r="I78" s="270"/>
      <c r="J78" s="270"/>
      <c r="K78" s="264"/>
    </row>
    <row r="79" spans="2:11" s="1" customFormat="1" ht="15" customHeight="1">
      <c r="B79" s="263"/>
      <c r="C79" s="252" t="s">
        <v>54</v>
      </c>
      <c r="D79" s="272"/>
      <c r="E79" s="272"/>
      <c r="F79" s="273" t="s">
        <v>925</v>
      </c>
      <c r="G79" s="274"/>
      <c r="H79" s="252" t="s">
        <v>926</v>
      </c>
      <c r="I79" s="252" t="s">
        <v>927</v>
      </c>
      <c r="J79" s="252">
        <v>20</v>
      </c>
      <c r="K79" s="264"/>
    </row>
    <row r="80" spans="2:11" s="1" customFormat="1" ht="15" customHeight="1">
      <c r="B80" s="263"/>
      <c r="C80" s="252" t="s">
        <v>928</v>
      </c>
      <c r="D80" s="252"/>
      <c r="E80" s="252"/>
      <c r="F80" s="273" t="s">
        <v>925</v>
      </c>
      <c r="G80" s="274"/>
      <c r="H80" s="252" t="s">
        <v>929</v>
      </c>
      <c r="I80" s="252" t="s">
        <v>927</v>
      </c>
      <c r="J80" s="252">
        <v>120</v>
      </c>
      <c r="K80" s="264"/>
    </row>
    <row r="81" spans="2:11" s="1" customFormat="1" ht="15" customHeight="1">
      <c r="B81" s="275"/>
      <c r="C81" s="252" t="s">
        <v>930</v>
      </c>
      <c r="D81" s="252"/>
      <c r="E81" s="252"/>
      <c r="F81" s="273" t="s">
        <v>931</v>
      </c>
      <c r="G81" s="274"/>
      <c r="H81" s="252" t="s">
        <v>932</v>
      </c>
      <c r="I81" s="252" t="s">
        <v>927</v>
      </c>
      <c r="J81" s="252">
        <v>50</v>
      </c>
      <c r="K81" s="264"/>
    </row>
    <row r="82" spans="2:11" s="1" customFormat="1" ht="15" customHeight="1">
      <c r="B82" s="275"/>
      <c r="C82" s="252" t="s">
        <v>933</v>
      </c>
      <c r="D82" s="252"/>
      <c r="E82" s="252"/>
      <c r="F82" s="273" t="s">
        <v>925</v>
      </c>
      <c r="G82" s="274"/>
      <c r="H82" s="252" t="s">
        <v>934</v>
      </c>
      <c r="I82" s="252" t="s">
        <v>935</v>
      </c>
      <c r="J82" s="252"/>
      <c r="K82" s="264"/>
    </row>
    <row r="83" spans="2:11" s="1" customFormat="1" ht="15" customHeight="1">
      <c r="B83" s="275"/>
      <c r="C83" s="276" t="s">
        <v>936</v>
      </c>
      <c r="D83" s="276"/>
      <c r="E83" s="276"/>
      <c r="F83" s="277" t="s">
        <v>931</v>
      </c>
      <c r="G83" s="276"/>
      <c r="H83" s="276" t="s">
        <v>937</v>
      </c>
      <c r="I83" s="276" t="s">
        <v>927</v>
      </c>
      <c r="J83" s="276">
        <v>15</v>
      </c>
      <c r="K83" s="264"/>
    </row>
    <row r="84" spans="2:11" s="1" customFormat="1" ht="15" customHeight="1">
      <c r="B84" s="275"/>
      <c r="C84" s="276" t="s">
        <v>938</v>
      </c>
      <c r="D84" s="276"/>
      <c r="E84" s="276"/>
      <c r="F84" s="277" t="s">
        <v>931</v>
      </c>
      <c r="G84" s="276"/>
      <c r="H84" s="276" t="s">
        <v>939</v>
      </c>
      <c r="I84" s="276" t="s">
        <v>927</v>
      </c>
      <c r="J84" s="276">
        <v>15</v>
      </c>
      <c r="K84" s="264"/>
    </row>
    <row r="85" spans="2:11" s="1" customFormat="1" ht="15" customHeight="1">
      <c r="B85" s="275"/>
      <c r="C85" s="276" t="s">
        <v>940</v>
      </c>
      <c r="D85" s="276"/>
      <c r="E85" s="276"/>
      <c r="F85" s="277" t="s">
        <v>931</v>
      </c>
      <c r="G85" s="276"/>
      <c r="H85" s="276" t="s">
        <v>941</v>
      </c>
      <c r="I85" s="276" t="s">
        <v>927</v>
      </c>
      <c r="J85" s="276">
        <v>20</v>
      </c>
      <c r="K85" s="264"/>
    </row>
    <row r="86" spans="2:11" s="1" customFormat="1" ht="15" customHeight="1">
      <c r="B86" s="275"/>
      <c r="C86" s="276" t="s">
        <v>942</v>
      </c>
      <c r="D86" s="276"/>
      <c r="E86" s="276"/>
      <c r="F86" s="277" t="s">
        <v>931</v>
      </c>
      <c r="G86" s="276"/>
      <c r="H86" s="276" t="s">
        <v>943</v>
      </c>
      <c r="I86" s="276" t="s">
        <v>927</v>
      </c>
      <c r="J86" s="276">
        <v>20</v>
      </c>
      <c r="K86" s="264"/>
    </row>
    <row r="87" spans="2:11" s="1" customFormat="1" ht="15" customHeight="1">
      <c r="B87" s="275"/>
      <c r="C87" s="252" t="s">
        <v>944</v>
      </c>
      <c r="D87" s="252"/>
      <c r="E87" s="252"/>
      <c r="F87" s="273" t="s">
        <v>931</v>
      </c>
      <c r="G87" s="274"/>
      <c r="H87" s="252" t="s">
        <v>945</v>
      </c>
      <c r="I87" s="252" t="s">
        <v>927</v>
      </c>
      <c r="J87" s="252">
        <v>50</v>
      </c>
      <c r="K87" s="264"/>
    </row>
    <row r="88" spans="2:11" s="1" customFormat="1" ht="15" customHeight="1">
      <c r="B88" s="275"/>
      <c r="C88" s="252" t="s">
        <v>946</v>
      </c>
      <c r="D88" s="252"/>
      <c r="E88" s="252"/>
      <c r="F88" s="273" t="s">
        <v>931</v>
      </c>
      <c r="G88" s="274"/>
      <c r="H88" s="252" t="s">
        <v>947</v>
      </c>
      <c r="I88" s="252" t="s">
        <v>927</v>
      </c>
      <c r="J88" s="252">
        <v>20</v>
      </c>
      <c r="K88" s="264"/>
    </row>
    <row r="89" spans="2:11" s="1" customFormat="1" ht="15" customHeight="1">
      <c r="B89" s="275"/>
      <c r="C89" s="252" t="s">
        <v>948</v>
      </c>
      <c r="D89" s="252"/>
      <c r="E89" s="252"/>
      <c r="F89" s="273" t="s">
        <v>931</v>
      </c>
      <c r="G89" s="274"/>
      <c r="H89" s="252" t="s">
        <v>949</v>
      </c>
      <c r="I89" s="252" t="s">
        <v>927</v>
      </c>
      <c r="J89" s="252">
        <v>20</v>
      </c>
      <c r="K89" s="264"/>
    </row>
    <row r="90" spans="2:11" s="1" customFormat="1" ht="15" customHeight="1">
      <c r="B90" s="275"/>
      <c r="C90" s="252" t="s">
        <v>950</v>
      </c>
      <c r="D90" s="252"/>
      <c r="E90" s="252"/>
      <c r="F90" s="273" t="s">
        <v>931</v>
      </c>
      <c r="G90" s="274"/>
      <c r="H90" s="252" t="s">
        <v>951</v>
      </c>
      <c r="I90" s="252" t="s">
        <v>927</v>
      </c>
      <c r="J90" s="252">
        <v>50</v>
      </c>
      <c r="K90" s="264"/>
    </row>
    <row r="91" spans="2:11" s="1" customFormat="1" ht="15" customHeight="1">
      <c r="B91" s="275"/>
      <c r="C91" s="252" t="s">
        <v>952</v>
      </c>
      <c r="D91" s="252"/>
      <c r="E91" s="252"/>
      <c r="F91" s="273" t="s">
        <v>931</v>
      </c>
      <c r="G91" s="274"/>
      <c r="H91" s="252" t="s">
        <v>952</v>
      </c>
      <c r="I91" s="252" t="s">
        <v>927</v>
      </c>
      <c r="J91" s="252">
        <v>50</v>
      </c>
      <c r="K91" s="264"/>
    </row>
    <row r="92" spans="2:11" s="1" customFormat="1" ht="15" customHeight="1">
      <c r="B92" s="275"/>
      <c r="C92" s="252" t="s">
        <v>953</v>
      </c>
      <c r="D92" s="252"/>
      <c r="E92" s="252"/>
      <c r="F92" s="273" t="s">
        <v>931</v>
      </c>
      <c r="G92" s="274"/>
      <c r="H92" s="252" t="s">
        <v>954</v>
      </c>
      <c r="I92" s="252" t="s">
        <v>927</v>
      </c>
      <c r="J92" s="252">
        <v>255</v>
      </c>
      <c r="K92" s="264"/>
    </row>
    <row r="93" spans="2:11" s="1" customFormat="1" ht="15" customHeight="1">
      <c r="B93" s="275"/>
      <c r="C93" s="252" t="s">
        <v>955</v>
      </c>
      <c r="D93" s="252"/>
      <c r="E93" s="252"/>
      <c r="F93" s="273" t="s">
        <v>925</v>
      </c>
      <c r="G93" s="274"/>
      <c r="H93" s="252" t="s">
        <v>956</v>
      </c>
      <c r="I93" s="252" t="s">
        <v>957</v>
      </c>
      <c r="J93" s="252"/>
      <c r="K93" s="264"/>
    </row>
    <row r="94" spans="2:11" s="1" customFormat="1" ht="15" customHeight="1">
      <c r="B94" s="275"/>
      <c r="C94" s="252" t="s">
        <v>958</v>
      </c>
      <c r="D94" s="252"/>
      <c r="E94" s="252"/>
      <c r="F94" s="273" t="s">
        <v>925</v>
      </c>
      <c r="G94" s="274"/>
      <c r="H94" s="252" t="s">
        <v>959</v>
      </c>
      <c r="I94" s="252" t="s">
        <v>960</v>
      </c>
      <c r="J94" s="252"/>
      <c r="K94" s="264"/>
    </row>
    <row r="95" spans="2:11" s="1" customFormat="1" ht="15" customHeight="1">
      <c r="B95" s="275"/>
      <c r="C95" s="252" t="s">
        <v>961</v>
      </c>
      <c r="D95" s="252"/>
      <c r="E95" s="252"/>
      <c r="F95" s="273" t="s">
        <v>925</v>
      </c>
      <c r="G95" s="274"/>
      <c r="H95" s="252" t="s">
        <v>961</v>
      </c>
      <c r="I95" s="252" t="s">
        <v>960</v>
      </c>
      <c r="J95" s="252"/>
      <c r="K95" s="264"/>
    </row>
    <row r="96" spans="2:11" s="1" customFormat="1" ht="15" customHeight="1">
      <c r="B96" s="275"/>
      <c r="C96" s="252" t="s">
        <v>39</v>
      </c>
      <c r="D96" s="252"/>
      <c r="E96" s="252"/>
      <c r="F96" s="273" t="s">
        <v>925</v>
      </c>
      <c r="G96" s="274"/>
      <c r="H96" s="252" t="s">
        <v>962</v>
      </c>
      <c r="I96" s="252" t="s">
        <v>960</v>
      </c>
      <c r="J96" s="252"/>
      <c r="K96" s="264"/>
    </row>
    <row r="97" spans="2:11" s="1" customFormat="1" ht="15" customHeight="1">
      <c r="B97" s="275"/>
      <c r="C97" s="252" t="s">
        <v>49</v>
      </c>
      <c r="D97" s="252"/>
      <c r="E97" s="252"/>
      <c r="F97" s="273" t="s">
        <v>925</v>
      </c>
      <c r="G97" s="274"/>
      <c r="H97" s="252" t="s">
        <v>963</v>
      </c>
      <c r="I97" s="252" t="s">
        <v>960</v>
      </c>
      <c r="J97" s="252"/>
      <c r="K97" s="264"/>
    </row>
    <row r="98" spans="2:11" s="1" customFormat="1" ht="15" customHeight="1">
      <c r="B98" s="278"/>
      <c r="C98" s="279"/>
      <c r="D98" s="279"/>
      <c r="E98" s="279"/>
      <c r="F98" s="279"/>
      <c r="G98" s="279"/>
      <c r="H98" s="279"/>
      <c r="I98" s="279"/>
      <c r="J98" s="279"/>
      <c r="K98" s="280"/>
    </row>
    <row r="99" spans="2:11" s="1" customFormat="1" ht="18.75" customHeight="1">
      <c r="B99" s="281"/>
      <c r="C99" s="282"/>
      <c r="D99" s="282"/>
      <c r="E99" s="282"/>
      <c r="F99" s="282"/>
      <c r="G99" s="282"/>
      <c r="H99" s="282"/>
      <c r="I99" s="282"/>
      <c r="J99" s="282"/>
      <c r="K99" s="281"/>
    </row>
    <row r="100" spans="2:11" s="1" customFormat="1" ht="18.75" customHeight="1">
      <c r="B100" s="259"/>
      <c r="C100" s="259"/>
      <c r="D100" s="259"/>
      <c r="E100" s="259"/>
      <c r="F100" s="259"/>
      <c r="G100" s="259"/>
      <c r="H100" s="259"/>
      <c r="I100" s="259"/>
      <c r="J100" s="259"/>
      <c r="K100" s="259"/>
    </row>
    <row r="101" spans="2:11" s="1" customFormat="1" ht="7.5" customHeight="1">
      <c r="B101" s="260"/>
      <c r="C101" s="261"/>
      <c r="D101" s="261"/>
      <c r="E101" s="261"/>
      <c r="F101" s="261"/>
      <c r="G101" s="261"/>
      <c r="H101" s="261"/>
      <c r="I101" s="261"/>
      <c r="J101" s="261"/>
      <c r="K101" s="262"/>
    </row>
    <row r="102" spans="2:11" s="1" customFormat="1" ht="45" customHeight="1">
      <c r="B102" s="263"/>
      <c r="C102" s="385" t="s">
        <v>964</v>
      </c>
      <c r="D102" s="385"/>
      <c r="E102" s="385"/>
      <c r="F102" s="385"/>
      <c r="G102" s="385"/>
      <c r="H102" s="385"/>
      <c r="I102" s="385"/>
      <c r="J102" s="385"/>
      <c r="K102" s="264"/>
    </row>
    <row r="103" spans="2:11" s="1" customFormat="1" ht="17.25" customHeight="1">
      <c r="B103" s="263"/>
      <c r="C103" s="265" t="s">
        <v>919</v>
      </c>
      <c r="D103" s="265"/>
      <c r="E103" s="265"/>
      <c r="F103" s="265" t="s">
        <v>920</v>
      </c>
      <c r="G103" s="266"/>
      <c r="H103" s="265" t="s">
        <v>55</v>
      </c>
      <c r="I103" s="265" t="s">
        <v>58</v>
      </c>
      <c r="J103" s="265" t="s">
        <v>921</v>
      </c>
      <c r="K103" s="264"/>
    </row>
    <row r="104" spans="2:11" s="1" customFormat="1" ht="17.25" customHeight="1">
      <c r="B104" s="263"/>
      <c r="C104" s="267" t="s">
        <v>922</v>
      </c>
      <c r="D104" s="267"/>
      <c r="E104" s="267"/>
      <c r="F104" s="268" t="s">
        <v>923</v>
      </c>
      <c r="G104" s="269"/>
      <c r="H104" s="267"/>
      <c r="I104" s="267"/>
      <c r="J104" s="267" t="s">
        <v>924</v>
      </c>
      <c r="K104" s="264"/>
    </row>
    <row r="105" spans="2:11" s="1" customFormat="1" ht="5.25" customHeight="1">
      <c r="B105" s="263"/>
      <c r="C105" s="265"/>
      <c r="D105" s="265"/>
      <c r="E105" s="265"/>
      <c r="F105" s="265"/>
      <c r="G105" s="283"/>
      <c r="H105" s="265"/>
      <c r="I105" s="265"/>
      <c r="J105" s="265"/>
      <c r="K105" s="264"/>
    </row>
    <row r="106" spans="2:11" s="1" customFormat="1" ht="15" customHeight="1">
      <c r="B106" s="263"/>
      <c r="C106" s="252" t="s">
        <v>54</v>
      </c>
      <c r="D106" s="272"/>
      <c r="E106" s="272"/>
      <c r="F106" s="273" t="s">
        <v>925</v>
      </c>
      <c r="G106" s="252"/>
      <c r="H106" s="252" t="s">
        <v>965</v>
      </c>
      <c r="I106" s="252" t="s">
        <v>927</v>
      </c>
      <c r="J106" s="252">
        <v>20</v>
      </c>
      <c r="K106" s="264"/>
    </row>
    <row r="107" spans="2:11" s="1" customFormat="1" ht="15" customHeight="1">
      <c r="B107" s="263"/>
      <c r="C107" s="252" t="s">
        <v>928</v>
      </c>
      <c r="D107" s="252"/>
      <c r="E107" s="252"/>
      <c r="F107" s="273" t="s">
        <v>925</v>
      </c>
      <c r="G107" s="252"/>
      <c r="H107" s="252" t="s">
        <v>965</v>
      </c>
      <c r="I107" s="252" t="s">
        <v>927</v>
      </c>
      <c r="J107" s="252">
        <v>120</v>
      </c>
      <c r="K107" s="264"/>
    </row>
    <row r="108" spans="2:11" s="1" customFormat="1" ht="15" customHeight="1">
      <c r="B108" s="275"/>
      <c r="C108" s="252" t="s">
        <v>930</v>
      </c>
      <c r="D108" s="252"/>
      <c r="E108" s="252"/>
      <c r="F108" s="273" t="s">
        <v>931</v>
      </c>
      <c r="G108" s="252"/>
      <c r="H108" s="252" t="s">
        <v>965</v>
      </c>
      <c r="I108" s="252" t="s">
        <v>927</v>
      </c>
      <c r="J108" s="252">
        <v>50</v>
      </c>
      <c r="K108" s="264"/>
    </row>
    <row r="109" spans="2:11" s="1" customFormat="1" ht="15" customHeight="1">
      <c r="B109" s="275"/>
      <c r="C109" s="252" t="s">
        <v>933</v>
      </c>
      <c r="D109" s="252"/>
      <c r="E109" s="252"/>
      <c r="F109" s="273" t="s">
        <v>925</v>
      </c>
      <c r="G109" s="252"/>
      <c r="H109" s="252" t="s">
        <v>965</v>
      </c>
      <c r="I109" s="252" t="s">
        <v>935</v>
      </c>
      <c r="J109" s="252"/>
      <c r="K109" s="264"/>
    </row>
    <row r="110" spans="2:11" s="1" customFormat="1" ht="15" customHeight="1">
      <c r="B110" s="275"/>
      <c r="C110" s="252" t="s">
        <v>944</v>
      </c>
      <c r="D110" s="252"/>
      <c r="E110" s="252"/>
      <c r="F110" s="273" t="s">
        <v>931</v>
      </c>
      <c r="G110" s="252"/>
      <c r="H110" s="252" t="s">
        <v>965</v>
      </c>
      <c r="I110" s="252" t="s">
        <v>927</v>
      </c>
      <c r="J110" s="252">
        <v>50</v>
      </c>
      <c r="K110" s="264"/>
    </row>
    <row r="111" spans="2:11" s="1" customFormat="1" ht="15" customHeight="1">
      <c r="B111" s="275"/>
      <c r="C111" s="252" t="s">
        <v>952</v>
      </c>
      <c r="D111" s="252"/>
      <c r="E111" s="252"/>
      <c r="F111" s="273" t="s">
        <v>931</v>
      </c>
      <c r="G111" s="252"/>
      <c r="H111" s="252" t="s">
        <v>965</v>
      </c>
      <c r="I111" s="252" t="s">
        <v>927</v>
      </c>
      <c r="J111" s="252">
        <v>50</v>
      </c>
      <c r="K111" s="264"/>
    </row>
    <row r="112" spans="2:11" s="1" customFormat="1" ht="15" customHeight="1">
      <c r="B112" s="275"/>
      <c r="C112" s="252" t="s">
        <v>950</v>
      </c>
      <c r="D112" s="252"/>
      <c r="E112" s="252"/>
      <c r="F112" s="273" t="s">
        <v>931</v>
      </c>
      <c r="G112" s="252"/>
      <c r="H112" s="252" t="s">
        <v>965</v>
      </c>
      <c r="I112" s="252" t="s">
        <v>927</v>
      </c>
      <c r="J112" s="252">
        <v>50</v>
      </c>
      <c r="K112" s="264"/>
    </row>
    <row r="113" spans="2:11" s="1" customFormat="1" ht="15" customHeight="1">
      <c r="B113" s="275"/>
      <c r="C113" s="252" t="s">
        <v>54</v>
      </c>
      <c r="D113" s="252"/>
      <c r="E113" s="252"/>
      <c r="F113" s="273" t="s">
        <v>925</v>
      </c>
      <c r="G113" s="252"/>
      <c r="H113" s="252" t="s">
        <v>966</v>
      </c>
      <c r="I113" s="252" t="s">
        <v>927</v>
      </c>
      <c r="J113" s="252">
        <v>20</v>
      </c>
      <c r="K113" s="264"/>
    </row>
    <row r="114" spans="2:11" s="1" customFormat="1" ht="15" customHeight="1">
      <c r="B114" s="275"/>
      <c r="C114" s="252" t="s">
        <v>967</v>
      </c>
      <c r="D114" s="252"/>
      <c r="E114" s="252"/>
      <c r="F114" s="273" t="s">
        <v>925</v>
      </c>
      <c r="G114" s="252"/>
      <c r="H114" s="252" t="s">
        <v>968</v>
      </c>
      <c r="I114" s="252" t="s">
        <v>927</v>
      </c>
      <c r="J114" s="252">
        <v>120</v>
      </c>
      <c r="K114" s="264"/>
    </row>
    <row r="115" spans="2:11" s="1" customFormat="1" ht="15" customHeight="1">
      <c r="B115" s="275"/>
      <c r="C115" s="252" t="s">
        <v>39</v>
      </c>
      <c r="D115" s="252"/>
      <c r="E115" s="252"/>
      <c r="F115" s="273" t="s">
        <v>925</v>
      </c>
      <c r="G115" s="252"/>
      <c r="H115" s="252" t="s">
        <v>969</v>
      </c>
      <c r="I115" s="252" t="s">
        <v>960</v>
      </c>
      <c r="J115" s="252"/>
      <c r="K115" s="264"/>
    </row>
    <row r="116" spans="2:11" s="1" customFormat="1" ht="15" customHeight="1">
      <c r="B116" s="275"/>
      <c r="C116" s="252" t="s">
        <v>49</v>
      </c>
      <c r="D116" s="252"/>
      <c r="E116" s="252"/>
      <c r="F116" s="273" t="s">
        <v>925</v>
      </c>
      <c r="G116" s="252"/>
      <c r="H116" s="252" t="s">
        <v>970</v>
      </c>
      <c r="I116" s="252" t="s">
        <v>960</v>
      </c>
      <c r="J116" s="252"/>
      <c r="K116" s="264"/>
    </row>
    <row r="117" spans="2:11" s="1" customFormat="1" ht="15" customHeight="1">
      <c r="B117" s="275"/>
      <c r="C117" s="252" t="s">
        <v>58</v>
      </c>
      <c r="D117" s="252"/>
      <c r="E117" s="252"/>
      <c r="F117" s="273" t="s">
        <v>925</v>
      </c>
      <c r="G117" s="252"/>
      <c r="H117" s="252" t="s">
        <v>971</v>
      </c>
      <c r="I117" s="252" t="s">
        <v>972</v>
      </c>
      <c r="J117" s="252"/>
      <c r="K117" s="264"/>
    </row>
    <row r="118" spans="2:11" s="1" customFormat="1" ht="15" customHeight="1">
      <c r="B118" s="278"/>
      <c r="C118" s="284"/>
      <c r="D118" s="284"/>
      <c r="E118" s="284"/>
      <c r="F118" s="284"/>
      <c r="G118" s="284"/>
      <c r="H118" s="284"/>
      <c r="I118" s="284"/>
      <c r="J118" s="284"/>
      <c r="K118" s="280"/>
    </row>
    <row r="119" spans="2:11" s="1" customFormat="1" ht="18.75" customHeight="1">
      <c r="B119" s="285"/>
      <c r="C119" s="286"/>
      <c r="D119" s="286"/>
      <c r="E119" s="286"/>
      <c r="F119" s="287"/>
      <c r="G119" s="286"/>
      <c r="H119" s="286"/>
      <c r="I119" s="286"/>
      <c r="J119" s="286"/>
      <c r="K119" s="285"/>
    </row>
    <row r="120" spans="2:11" s="1" customFormat="1" ht="18.75" customHeight="1">
      <c r="B120" s="259"/>
      <c r="C120" s="259"/>
      <c r="D120" s="259"/>
      <c r="E120" s="259"/>
      <c r="F120" s="259"/>
      <c r="G120" s="259"/>
      <c r="H120" s="259"/>
      <c r="I120" s="259"/>
      <c r="J120" s="259"/>
      <c r="K120" s="259"/>
    </row>
    <row r="121" spans="2:1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pans="2:11" s="1" customFormat="1" ht="45" customHeight="1">
      <c r="B122" s="291"/>
      <c r="C122" s="383" t="s">
        <v>973</v>
      </c>
      <c r="D122" s="383"/>
      <c r="E122" s="383"/>
      <c r="F122" s="383"/>
      <c r="G122" s="383"/>
      <c r="H122" s="383"/>
      <c r="I122" s="383"/>
      <c r="J122" s="383"/>
      <c r="K122" s="292"/>
    </row>
    <row r="123" spans="2:11" s="1" customFormat="1" ht="17.25" customHeight="1">
      <c r="B123" s="293"/>
      <c r="C123" s="265" t="s">
        <v>919</v>
      </c>
      <c r="D123" s="265"/>
      <c r="E123" s="265"/>
      <c r="F123" s="265" t="s">
        <v>920</v>
      </c>
      <c r="G123" s="266"/>
      <c r="H123" s="265" t="s">
        <v>55</v>
      </c>
      <c r="I123" s="265" t="s">
        <v>58</v>
      </c>
      <c r="J123" s="265" t="s">
        <v>921</v>
      </c>
      <c r="K123" s="294"/>
    </row>
    <row r="124" spans="2:11" s="1" customFormat="1" ht="17.25" customHeight="1">
      <c r="B124" s="293"/>
      <c r="C124" s="267" t="s">
        <v>922</v>
      </c>
      <c r="D124" s="267"/>
      <c r="E124" s="267"/>
      <c r="F124" s="268" t="s">
        <v>923</v>
      </c>
      <c r="G124" s="269"/>
      <c r="H124" s="267"/>
      <c r="I124" s="267"/>
      <c r="J124" s="267" t="s">
        <v>924</v>
      </c>
      <c r="K124" s="294"/>
    </row>
    <row r="125" spans="2:11" s="1" customFormat="1" ht="5.25" customHeight="1">
      <c r="B125" s="295"/>
      <c r="C125" s="270"/>
      <c r="D125" s="270"/>
      <c r="E125" s="270"/>
      <c r="F125" s="270"/>
      <c r="G125" s="296"/>
      <c r="H125" s="270"/>
      <c r="I125" s="270"/>
      <c r="J125" s="270"/>
      <c r="K125" s="297"/>
    </row>
    <row r="126" spans="2:11" s="1" customFormat="1" ht="15" customHeight="1">
      <c r="B126" s="295"/>
      <c r="C126" s="252" t="s">
        <v>928</v>
      </c>
      <c r="D126" s="272"/>
      <c r="E126" s="272"/>
      <c r="F126" s="273" t="s">
        <v>925</v>
      </c>
      <c r="G126" s="252"/>
      <c r="H126" s="252" t="s">
        <v>965</v>
      </c>
      <c r="I126" s="252" t="s">
        <v>927</v>
      </c>
      <c r="J126" s="252">
        <v>120</v>
      </c>
      <c r="K126" s="298"/>
    </row>
    <row r="127" spans="2:11" s="1" customFormat="1" ht="15" customHeight="1">
      <c r="B127" s="295"/>
      <c r="C127" s="252" t="s">
        <v>974</v>
      </c>
      <c r="D127" s="252"/>
      <c r="E127" s="252"/>
      <c r="F127" s="273" t="s">
        <v>925</v>
      </c>
      <c r="G127" s="252"/>
      <c r="H127" s="252" t="s">
        <v>975</v>
      </c>
      <c r="I127" s="252" t="s">
        <v>927</v>
      </c>
      <c r="J127" s="252" t="s">
        <v>976</v>
      </c>
      <c r="K127" s="298"/>
    </row>
    <row r="128" spans="2:11" s="1" customFormat="1" ht="15" customHeight="1">
      <c r="B128" s="295"/>
      <c r="C128" s="252" t="s">
        <v>84</v>
      </c>
      <c r="D128" s="252"/>
      <c r="E128" s="252"/>
      <c r="F128" s="273" t="s">
        <v>925</v>
      </c>
      <c r="G128" s="252"/>
      <c r="H128" s="252" t="s">
        <v>977</v>
      </c>
      <c r="I128" s="252" t="s">
        <v>927</v>
      </c>
      <c r="J128" s="252" t="s">
        <v>976</v>
      </c>
      <c r="K128" s="298"/>
    </row>
    <row r="129" spans="2:11" s="1" customFormat="1" ht="15" customHeight="1">
      <c r="B129" s="295"/>
      <c r="C129" s="252" t="s">
        <v>936</v>
      </c>
      <c r="D129" s="252"/>
      <c r="E129" s="252"/>
      <c r="F129" s="273" t="s">
        <v>931</v>
      </c>
      <c r="G129" s="252"/>
      <c r="H129" s="252" t="s">
        <v>937</v>
      </c>
      <c r="I129" s="252" t="s">
        <v>927</v>
      </c>
      <c r="J129" s="252">
        <v>15</v>
      </c>
      <c r="K129" s="298"/>
    </row>
    <row r="130" spans="2:11" s="1" customFormat="1" ht="15" customHeight="1">
      <c r="B130" s="295"/>
      <c r="C130" s="276" t="s">
        <v>938</v>
      </c>
      <c r="D130" s="276"/>
      <c r="E130" s="276"/>
      <c r="F130" s="277" t="s">
        <v>931</v>
      </c>
      <c r="G130" s="276"/>
      <c r="H130" s="276" t="s">
        <v>939</v>
      </c>
      <c r="I130" s="276" t="s">
        <v>927</v>
      </c>
      <c r="J130" s="276">
        <v>15</v>
      </c>
      <c r="K130" s="298"/>
    </row>
    <row r="131" spans="2:11" s="1" customFormat="1" ht="15" customHeight="1">
      <c r="B131" s="295"/>
      <c r="C131" s="276" t="s">
        <v>940</v>
      </c>
      <c r="D131" s="276"/>
      <c r="E131" s="276"/>
      <c r="F131" s="277" t="s">
        <v>931</v>
      </c>
      <c r="G131" s="276"/>
      <c r="H131" s="276" t="s">
        <v>941</v>
      </c>
      <c r="I131" s="276" t="s">
        <v>927</v>
      </c>
      <c r="J131" s="276">
        <v>20</v>
      </c>
      <c r="K131" s="298"/>
    </row>
    <row r="132" spans="2:11" s="1" customFormat="1" ht="15" customHeight="1">
      <c r="B132" s="295"/>
      <c r="C132" s="276" t="s">
        <v>942</v>
      </c>
      <c r="D132" s="276"/>
      <c r="E132" s="276"/>
      <c r="F132" s="277" t="s">
        <v>931</v>
      </c>
      <c r="G132" s="276"/>
      <c r="H132" s="276" t="s">
        <v>943</v>
      </c>
      <c r="I132" s="276" t="s">
        <v>927</v>
      </c>
      <c r="J132" s="276">
        <v>20</v>
      </c>
      <c r="K132" s="298"/>
    </row>
    <row r="133" spans="2:11" s="1" customFormat="1" ht="15" customHeight="1">
      <c r="B133" s="295"/>
      <c r="C133" s="252" t="s">
        <v>930</v>
      </c>
      <c r="D133" s="252"/>
      <c r="E133" s="252"/>
      <c r="F133" s="273" t="s">
        <v>931</v>
      </c>
      <c r="G133" s="252"/>
      <c r="H133" s="252" t="s">
        <v>965</v>
      </c>
      <c r="I133" s="252" t="s">
        <v>927</v>
      </c>
      <c r="J133" s="252">
        <v>50</v>
      </c>
      <c r="K133" s="298"/>
    </row>
    <row r="134" spans="2:11" s="1" customFormat="1" ht="15" customHeight="1">
      <c r="B134" s="295"/>
      <c r="C134" s="252" t="s">
        <v>944</v>
      </c>
      <c r="D134" s="252"/>
      <c r="E134" s="252"/>
      <c r="F134" s="273" t="s">
        <v>931</v>
      </c>
      <c r="G134" s="252"/>
      <c r="H134" s="252" t="s">
        <v>965</v>
      </c>
      <c r="I134" s="252" t="s">
        <v>927</v>
      </c>
      <c r="J134" s="252">
        <v>50</v>
      </c>
      <c r="K134" s="298"/>
    </row>
    <row r="135" spans="2:11" s="1" customFormat="1" ht="15" customHeight="1">
      <c r="B135" s="295"/>
      <c r="C135" s="252" t="s">
        <v>950</v>
      </c>
      <c r="D135" s="252"/>
      <c r="E135" s="252"/>
      <c r="F135" s="273" t="s">
        <v>931</v>
      </c>
      <c r="G135" s="252"/>
      <c r="H135" s="252" t="s">
        <v>965</v>
      </c>
      <c r="I135" s="252" t="s">
        <v>927</v>
      </c>
      <c r="J135" s="252">
        <v>50</v>
      </c>
      <c r="K135" s="298"/>
    </row>
    <row r="136" spans="2:11" s="1" customFormat="1" ht="15" customHeight="1">
      <c r="B136" s="295"/>
      <c r="C136" s="252" t="s">
        <v>952</v>
      </c>
      <c r="D136" s="252"/>
      <c r="E136" s="252"/>
      <c r="F136" s="273" t="s">
        <v>931</v>
      </c>
      <c r="G136" s="252"/>
      <c r="H136" s="252" t="s">
        <v>965</v>
      </c>
      <c r="I136" s="252" t="s">
        <v>927</v>
      </c>
      <c r="J136" s="252">
        <v>50</v>
      </c>
      <c r="K136" s="298"/>
    </row>
    <row r="137" spans="2:11" s="1" customFormat="1" ht="15" customHeight="1">
      <c r="B137" s="295"/>
      <c r="C137" s="252" t="s">
        <v>953</v>
      </c>
      <c r="D137" s="252"/>
      <c r="E137" s="252"/>
      <c r="F137" s="273" t="s">
        <v>931</v>
      </c>
      <c r="G137" s="252"/>
      <c r="H137" s="252" t="s">
        <v>978</v>
      </c>
      <c r="I137" s="252" t="s">
        <v>927</v>
      </c>
      <c r="J137" s="252">
        <v>255</v>
      </c>
      <c r="K137" s="298"/>
    </row>
    <row r="138" spans="2:11" s="1" customFormat="1" ht="15" customHeight="1">
      <c r="B138" s="295"/>
      <c r="C138" s="252" t="s">
        <v>955</v>
      </c>
      <c r="D138" s="252"/>
      <c r="E138" s="252"/>
      <c r="F138" s="273" t="s">
        <v>925</v>
      </c>
      <c r="G138" s="252"/>
      <c r="H138" s="252" t="s">
        <v>979</v>
      </c>
      <c r="I138" s="252" t="s">
        <v>957</v>
      </c>
      <c r="J138" s="252"/>
      <c r="K138" s="298"/>
    </row>
    <row r="139" spans="2:11" s="1" customFormat="1" ht="15" customHeight="1">
      <c r="B139" s="295"/>
      <c r="C139" s="252" t="s">
        <v>958</v>
      </c>
      <c r="D139" s="252"/>
      <c r="E139" s="252"/>
      <c r="F139" s="273" t="s">
        <v>925</v>
      </c>
      <c r="G139" s="252"/>
      <c r="H139" s="252" t="s">
        <v>980</v>
      </c>
      <c r="I139" s="252" t="s">
        <v>960</v>
      </c>
      <c r="J139" s="252"/>
      <c r="K139" s="298"/>
    </row>
    <row r="140" spans="2:11" s="1" customFormat="1" ht="15" customHeight="1">
      <c r="B140" s="295"/>
      <c r="C140" s="252" t="s">
        <v>961</v>
      </c>
      <c r="D140" s="252"/>
      <c r="E140" s="252"/>
      <c r="F140" s="273" t="s">
        <v>925</v>
      </c>
      <c r="G140" s="252"/>
      <c r="H140" s="252" t="s">
        <v>961</v>
      </c>
      <c r="I140" s="252" t="s">
        <v>960</v>
      </c>
      <c r="J140" s="252"/>
      <c r="K140" s="298"/>
    </row>
    <row r="141" spans="2:11" s="1" customFormat="1" ht="15" customHeight="1">
      <c r="B141" s="295"/>
      <c r="C141" s="252" t="s">
        <v>39</v>
      </c>
      <c r="D141" s="252"/>
      <c r="E141" s="252"/>
      <c r="F141" s="273" t="s">
        <v>925</v>
      </c>
      <c r="G141" s="252"/>
      <c r="H141" s="252" t="s">
        <v>981</v>
      </c>
      <c r="I141" s="252" t="s">
        <v>960</v>
      </c>
      <c r="J141" s="252"/>
      <c r="K141" s="298"/>
    </row>
    <row r="142" spans="2:11" s="1" customFormat="1" ht="15" customHeight="1">
      <c r="B142" s="295"/>
      <c r="C142" s="252" t="s">
        <v>982</v>
      </c>
      <c r="D142" s="252"/>
      <c r="E142" s="252"/>
      <c r="F142" s="273" t="s">
        <v>925</v>
      </c>
      <c r="G142" s="252"/>
      <c r="H142" s="252" t="s">
        <v>983</v>
      </c>
      <c r="I142" s="252" t="s">
        <v>960</v>
      </c>
      <c r="J142" s="252"/>
      <c r="K142" s="298"/>
    </row>
    <row r="143" spans="2:11" s="1" customFormat="1" ht="15" customHeight="1">
      <c r="B143" s="299"/>
      <c r="C143" s="300"/>
      <c r="D143" s="300"/>
      <c r="E143" s="300"/>
      <c r="F143" s="300"/>
      <c r="G143" s="300"/>
      <c r="H143" s="300"/>
      <c r="I143" s="300"/>
      <c r="J143" s="300"/>
      <c r="K143" s="301"/>
    </row>
    <row r="144" spans="2:11" s="1" customFormat="1" ht="18.75" customHeight="1">
      <c r="B144" s="286"/>
      <c r="C144" s="286"/>
      <c r="D144" s="286"/>
      <c r="E144" s="286"/>
      <c r="F144" s="287"/>
      <c r="G144" s="286"/>
      <c r="H144" s="286"/>
      <c r="I144" s="286"/>
      <c r="J144" s="286"/>
      <c r="K144" s="286"/>
    </row>
    <row r="145" spans="2:11" s="1" customFormat="1" ht="18.75" customHeight="1">
      <c r="B145" s="259"/>
      <c r="C145" s="259"/>
      <c r="D145" s="259"/>
      <c r="E145" s="259"/>
      <c r="F145" s="259"/>
      <c r="G145" s="259"/>
      <c r="H145" s="259"/>
      <c r="I145" s="259"/>
      <c r="J145" s="259"/>
      <c r="K145" s="259"/>
    </row>
    <row r="146" spans="2:11" s="1" customFormat="1" ht="7.5" customHeight="1">
      <c r="B146" s="260"/>
      <c r="C146" s="261"/>
      <c r="D146" s="261"/>
      <c r="E146" s="261"/>
      <c r="F146" s="261"/>
      <c r="G146" s="261"/>
      <c r="H146" s="261"/>
      <c r="I146" s="261"/>
      <c r="J146" s="261"/>
      <c r="K146" s="262"/>
    </row>
    <row r="147" spans="2:11" s="1" customFormat="1" ht="45" customHeight="1">
      <c r="B147" s="263"/>
      <c r="C147" s="385" t="s">
        <v>984</v>
      </c>
      <c r="D147" s="385"/>
      <c r="E147" s="385"/>
      <c r="F147" s="385"/>
      <c r="G147" s="385"/>
      <c r="H147" s="385"/>
      <c r="I147" s="385"/>
      <c r="J147" s="385"/>
      <c r="K147" s="264"/>
    </row>
    <row r="148" spans="2:11" s="1" customFormat="1" ht="17.25" customHeight="1">
      <c r="B148" s="263"/>
      <c r="C148" s="265" t="s">
        <v>919</v>
      </c>
      <c r="D148" s="265"/>
      <c r="E148" s="265"/>
      <c r="F148" s="265" t="s">
        <v>920</v>
      </c>
      <c r="G148" s="266"/>
      <c r="H148" s="265" t="s">
        <v>55</v>
      </c>
      <c r="I148" s="265" t="s">
        <v>58</v>
      </c>
      <c r="J148" s="265" t="s">
        <v>921</v>
      </c>
      <c r="K148" s="264"/>
    </row>
    <row r="149" spans="2:11" s="1" customFormat="1" ht="17.25" customHeight="1">
      <c r="B149" s="263"/>
      <c r="C149" s="267" t="s">
        <v>922</v>
      </c>
      <c r="D149" s="267"/>
      <c r="E149" s="267"/>
      <c r="F149" s="268" t="s">
        <v>923</v>
      </c>
      <c r="G149" s="269"/>
      <c r="H149" s="267"/>
      <c r="I149" s="267"/>
      <c r="J149" s="267" t="s">
        <v>924</v>
      </c>
      <c r="K149" s="264"/>
    </row>
    <row r="150" spans="2:11" s="1" customFormat="1" ht="5.25" customHeight="1">
      <c r="B150" s="275"/>
      <c r="C150" s="270"/>
      <c r="D150" s="270"/>
      <c r="E150" s="270"/>
      <c r="F150" s="270"/>
      <c r="G150" s="271"/>
      <c r="H150" s="270"/>
      <c r="I150" s="270"/>
      <c r="J150" s="270"/>
      <c r="K150" s="298"/>
    </row>
    <row r="151" spans="2:11" s="1" customFormat="1" ht="15" customHeight="1">
      <c r="B151" s="275"/>
      <c r="C151" s="302" t="s">
        <v>928</v>
      </c>
      <c r="D151" s="252"/>
      <c r="E151" s="252"/>
      <c r="F151" s="303" t="s">
        <v>925</v>
      </c>
      <c r="G151" s="252"/>
      <c r="H151" s="302" t="s">
        <v>965</v>
      </c>
      <c r="I151" s="302" t="s">
        <v>927</v>
      </c>
      <c r="J151" s="302">
        <v>120</v>
      </c>
      <c r="K151" s="298"/>
    </row>
    <row r="152" spans="2:11" s="1" customFormat="1" ht="15" customHeight="1">
      <c r="B152" s="275"/>
      <c r="C152" s="302" t="s">
        <v>974</v>
      </c>
      <c r="D152" s="252"/>
      <c r="E152" s="252"/>
      <c r="F152" s="303" t="s">
        <v>925</v>
      </c>
      <c r="G152" s="252"/>
      <c r="H152" s="302" t="s">
        <v>985</v>
      </c>
      <c r="I152" s="302" t="s">
        <v>927</v>
      </c>
      <c r="J152" s="302" t="s">
        <v>976</v>
      </c>
      <c r="K152" s="298"/>
    </row>
    <row r="153" spans="2:11" s="1" customFormat="1" ht="15" customHeight="1">
      <c r="B153" s="275"/>
      <c r="C153" s="302" t="s">
        <v>84</v>
      </c>
      <c r="D153" s="252"/>
      <c r="E153" s="252"/>
      <c r="F153" s="303" t="s">
        <v>925</v>
      </c>
      <c r="G153" s="252"/>
      <c r="H153" s="302" t="s">
        <v>986</v>
      </c>
      <c r="I153" s="302" t="s">
        <v>927</v>
      </c>
      <c r="J153" s="302" t="s">
        <v>976</v>
      </c>
      <c r="K153" s="298"/>
    </row>
    <row r="154" spans="2:11" s="1" customFormat="1" ht="15" customHeight="1">
      <c r="B154" s="275"/>
      <c r="C154" s="302" t="s">
        <v>930</v>
      </c>
      <c r="D154" s="252"/>
      <c r="E154" s="252"/>
      <c r="F154" s="303" t="s">
        <v>931</v>
      </c>
      <c r="G154" s="252"/>
      <c r="H154" s="302" t="s">
        <v>965</v>
      </c>
      <c r="I154" s="302" t="s">
        <v>927</v>
      </c>
      <c r="J154" s="302">
        <v>50</v>
      </c>
      <c r="K154" s="298"/>
    </row>
    <row r="155" spans="2:11" s="1" customFormat="1" ht="15" customHeight="1">
      <c r="B155" s="275"/>
      <c r="C155" s="302" t="s">
        <v>933</v>
      </c>
      <c r="D155" s="252"/>
      <c r="E155" s="252"/>
      <c r="F155" s="303" t="s">
        <v>925</v>
      </c>
      <c r="G155" s="252"/>
      <c r="H155" s="302" t="s">
        <v>965</v>
      </c>
      <c r="I155" s="302" t="s">
        <v>935</v>
      </c>
      <c r="J155" s="302"/>
      <c r="K155" s="298"/>
    </row>
    <row r="156" spans="2:11" s="1" customFormat="1" ht="15" customHeight="1">
      <c r="B156" s="275"/>
      <c r="C156" s="302" t="s">
        <v>944</v>
      </c>
      <c r="D156" s="252"/>
      <c r="E156" s="252"/>
      <c r="F156" s="303" t="s">
        <v>931</v>
      </c>
      <c r="G156" s="252"/>
      <c r="H156" s="302" t="s">
        <v>965</v>
      </c>
      <c r="I156" s="302" t="s">
        <v>927</v>
      </c>
      <c r="J156" s="302">
        <v>50</v>
      </c>
      <c r="K156" s="298"/>
    </row>
    <row r="157" spans="2:11" s="1" customFormat="1" ht="15" customHeight="1">
      <c r="B157" s="275"/>
      <c r="C157" s="302" t="s">
        <v>952</v>
      </c>
      <c r="D157" s="252"/>
      <c r="E157" s="252"/>
      <c r="F157" s="303" t="s">
        <v>931</v>
      </c>
      <c r="G157" s="252"/>
      <c r="H157" s="302" t="s">
        <v>965</v>
      </c>
      <c r="I157" s="302" t="s">
        <v>927</v>
      </c>
      <c r="J157" s="302">
        <v>50</v>
      </c>
      <c r="K157" s="298"/>
    </row>
    <row r="158" spans="2:11" s="1" customFormat="1" ht="15" customHeight="1">
      <c r="B158" s="275"/>
      <c r="C158" s="302" t="s">
        <v>950</v>
      </c>
      <c r="D158" s="252"/>
      <c r="E158" s="252"/>
      <c r="F158" s="303" t="s">
        <v>931</v>
      </c>
      <c r="G158" s="252"/>
      <c r="H158" s="302" t="s">
        <v>965</v>
      </c>
      <c r="I158" s="302" t="s">
        <v>927</v>
      </c>
      <c r="J158" s="302">
        <v>50</v>
      </c>
      <c r="K158" s="298"/>
    </row>
    <row r="159" spans="2:11" s="1" customFormat="1" ht="15" customHeight="1">
      <c r="B159" s="275"/>
      <c r="C159" s="302" t="s">
        <v>138</v>
      </c>
      <c r="D159" s="252"/>
      <c r="E159" s="252"/>
      <c r="F159" s="303" t="s">
        <v>925</v>
      </c>
      <c r="G159" s="252"/>
      <c r="H159" s="302" t="s">
        <v>987</v>
      </c>
      <c r="I159" s="302" t="s">
        <v>927</v>
      </c>
      <c r="J159" s="302" t="s">
        <v>988</v>
      </c>
      <c r="K159" s="298"/>
    </row>
    <row r="160" spans="2:11" s="1" customFormat="1" ht="15" customHeight="1">
      <c r="B160" s="275"/>
      <c r="C160" s="302" t="s">
        <v>989</v>
      </c>
      <c r="D160" s="252"/>
      <c r="E160" s="252"/>
      <c r="F160" s="303" t="s">
        <v>925</v>
      </c>
      <c r="G160" s="252"/>
      <c r="H160" s="302" t="s">
        <v>990</v>
      </c>
      <c r="I160" s="302" t="s">
        <v>960</v>
      </c>
      <c r="J160" s="302"/>
      <c r="K160" s="298"/>
    </row>
    <row r="161" spans="2:11" s="1" customFormat="1" ht="15" customHeight="1">
      <c r="B161" s="304"/>
      <c r="C161" s="284"/>
      <c r="D161" s="284"/>
      <c r="E161" s="284"/>
      <c r="F161" s="284"/>
      <c r="G161" s="284"/>
      <c r="H161" s="284"/>
      <c r="I161" s="284"/>
      <c r="J161" s="284"/>
      <c r="K161" s="305"/>
    </row>
    <row r="162" spans="2:11" s="1" customFormat="1" ht="18.75" customHeight="1">
      <c r="B162" s="286"/>
      <c r="C162" s="296"/>
      <c r="D162" s="296"/>
      <c r="E162" s="296"/>
      <c r="F162" s="306"/>
      <c r="G162" s="296"/>
      <c r="H162" s="296"/>
      <c r="I162" s="296"/>
      <c r="J162" s="296"/>
      <c r="K162" s="286"/>
    </row>
    <row r="163" spans="2:11" s="1" customFormat="1" ht="18.75" customHeight="1">
      <c r="B163" s="259"/>
      <c r="C163" s="259"/>
      <c r="D163" s="259"/>
      <c r="E163" s="259"/>
      <c r="F163" s="259"/>
      <c r="G163" s="259"/>
      <c r="H163" s="259"/>
      <c r="I163" s="259"/>
      <c r="J163" s="259"/>
      <c r="K163" s="259"/>
    </row>
    <row r="164" spans="2:11" s="1" customFormat="1" ht="7.5" customHeight="1">
      <c r="B164" s="241"/>
      <c r="C164" s="242"/>
      <c r="D164" s="242"/>
      <c r="E164" s="242"/>
      <c r="F164" s="242"/>
      <c r="G164" s="242"/>
      <c r="H164" s="242"/>
      <c r="I164" s="242"/>
      <c r="J164" s="242"/>
      <c r="K164" s="243"/>
    </row>
    <row r="165" spans="2:11" s="1" customFormat="1" ht="45" customHeight="1">
      <c r="B165" s="244"/>
      <c r="C165" s="383" t="s">
        <v>991</v>
      </c>
      <c r="D165" s="383"/>
      <c r="E165" s="383"/>
      <c r="F165" s="383"/>
      <c r="G165" s="383"/>
      <c r="H165" s="383"/>
      <c r="I165" s="383"/>
      <c r="J165" s="383"/>
      <c r="K165" s="245"/>
    </row>
    <row r="166" spans="2:11" s="1" customFormat="1" ht="17.25" customHeight="1">
      <c r="B166" s="244"/>
      <c r="C166" s="265" t="s">
        <v>919</v>
      </c>
      <c r="D166" s="265"/>
      <c r="E166" s="265"/>
      <c r="F166" s="265" t="s">
        <v>920</v>
      </c>
      <c r="G166" s="307"/>
      <c r="H166" s="308" t="s">
        <v>55</v>
      </c>
      <c r="I166" s="308" t="s">
        <v>58</v>
      </c>
      <c r="J166" s="265" t="s">
        <v>921</v>
      </c>
      <c r="K166" s="245"/>
    </row>
    <row r="167" spans="2:11" s="1" customFormat="1" ht="17.25" customHeight="1">
      <c r="B167" s="246"/>
      <c r="C167" s="267" t="s">
        <v>922</v>
      </c>
      <c r="D167" s="267"/>
      <c r="E167" s="267"/>
      <c r="F167" s="268" t="s">
        <v>923</v>
      </c>
      <c r="G167" s="309"/>
      <c r="H167" s="310"/>
      <c r="I167" s="310"/>
      <c r="J167" s="267" t="s">
        <v>924</v>
      </c>
      <c r="K167" s="247"/>
    </row>
    <row r="168" spans="2:11" s="1" customFormat="1" ht="5.25" customHeight="1">
      <c r="B168" s="275"/>
      <c r="C168" s="270"/>
      <c r="D168" s="270"/>
      <c r="E168" s="270"/>
      <c r="F168" s="270"/>
      <c r="G168" s="271"/>
      <c r="H168" s="270"/>
      <c r="I168" s="270"/>
      <c r="J168" s="270"/>
      <c r="K168" s="298"/>
    </row>
    <row r="169" spans="2:11" s="1" customFormat="1" ht="15" customHeight="1">
      <c r="B169" s="275"/>
      <c r="C169" s="252" t="s">
        <v>928</v>
      </c>
      <c r="D169" s="252"/>
      <c r="E169" s="252"/>
      <c r="F169" s="273" t="s">
        <v>925</v>
      </c>
      <c r="G169" s="252"/>
      <c r="H169" s="252" t="s">
        <v>965</v>
      </c>
      <c r="I169" s="252" t="s">
        <v>927</v>
      </c>
      <c r="J169" s="252">
        <v>120</v>
      </c>
      <c r="K169" s="298"/>
    </row>
    <row r="170" spans="2:11" s="1" customFormat="1" ht="15" customHeight="1">
      <c r="B170" s="275"/>
      <c r="C170" s="252" t="s">
        <v>974</v>
      </c>
      <c r="D170" s="252"/>
      <c r="E170" s="252"/>
      <c r="F170" s="273" t="s">
        <v>925</v>
      </c>
      <c r="G170" s="252"/>
      <c r="H170" s="252" t="s">
        <v>975</v>
      </c>
      <c r="I170" s="252" t="s">
        <v>927</v>
      </c>
      <c r="J170" s="252" t="s">
        <v>976</v>
      </c>
      <c r="K170" s="298"/>
    </row>
    <row r="171" spans="2:11" s="1" customFormat="1" ht="15" customHeight="1">
      <c r="B171" s="275"/>
      <c r="C171" s="252" t="s">
        <v>84</v>
      </c>
      <c r="D171" s="252"/>
      <c r="E171" s="252"/>
      <c r="F171" s="273" t="s">
        <v>925</v>
      </c>
      <c r="G171" s="252"/>
      <c r="H171" s="252" t="s">
        <v>992</v>
      </c>
      <c r="I171" s="252" t="s">
        <v>927</v>
      </c>
      <c r="J171" s="252" t="s">
        <v>976</v>
      </c>
      <c r="K171" s="298"/>
    </row>
    <row r="172" spans="2:11" s="1" customFormat="1" ht="15" customHeight="1">
      <c r="B172" s="275"/>
      <c r="C172" s="252" t="s">
        <v>930</v>
      </c>
      <c r="D172" s="252"/>
      <c r="E172" s="252"/>
      <c r="F172" s="273" t="s">
        <v>931</v>
      </c>
      <c r="G172" s="252"/>
      <c r="H172" s="252" t="s">
        <v>992</v>
      </c>
      <c r="I172" s="252" t="s">
        <v>927</v>
      </c>
      <c r="J172" s="252">
        <v>50</v>
      </c>
      <c r="K172" s="298"/>
    </row>
    <row r="173" spans="2:11" s="1" customFormat="1" ht="15" customHeight="1">
      <c r="B173" s="275"/>
      <c r="C173" s="252" t="s">
        <v>933</v>
      </c>
      <c r="D173" s="252"/>
      <c r="E173" s="252"/>
      <c r="F173" s="273" t="s">
        <v>925</v>
      </c>
      <c r="G173" s="252"/>
      <c r="H173" s="252" t="s">
        <v>992</v>
      </c>
      <c r="I173" s="252" t="s">
        <v>935</v>
      </c>
      <c r="J173" s="252"/>
      <c r="K173" s="298"/>
    </row>
    <row r="174" spans="2:11" s="1" customFormat="1" ht="15" customHeight="1">
      <c r="B174" s="275"/>
      <c r="C174" s="252" t="s">
        <v>944</v>
      </c>
      <c r="D174" s="252"/>
      <c r="E174" s="252"/>
      <c r="F174" s="273" t="s">
        <v>931</v>
      </c>
      <c r="G174" s="252"/>
      <c r="H174" s="252" t="s">
        <v>992</v>
      </c>
      <c r="I174" s="252" t="s">
        <v>927</v>
      </c>
      <c r="J174" s="252">
        <v>50</v>
      </c>
      <c r="K174" s="298"/>
    </row>
    <row r="175" spans="2:11" s="1" customFormat="1" ht="15" customHeight="1">
      <c r="B175" s="275"/>
      <c r="C175" s="252" t="s">
        <v>952</v>
      </c>
      <c r="D175" s="252"/>
      <c r="E175" s="252"/>
      <c r="F175" s="273" t="s">
        <v>931</v>
      </c>
      <c r="G175" s="252"/>
      <c r="H175" s="252" t="s">
        <v>992</v>
      </c>
      <c r="I175" s="252" t="s">
        <v>927</v>
      </c>
      <c r="J175" s="252">
        <v>50</v>
      </c>
      <c r="K175" s="298"/>
    </row>
    <row r="176" spans="2:11" s="1" customFormat="1" ht="15" customHeight="1">
      <c r="B176" s="275"/>
      <c r="C176" s="252" t="s">
        <v>950</v>
      </c>
      <c r="D176" s="252"/>
      <c r="E176" s="252"/>
      <c r="F176" s="273" t="s">
        <v>931</v>
      </c>
      <c r="G176" s="252"/>
      <c r="H176" s="252" t="s">
        <v>992</v>
      </c>
      <c r="I176" s="252" t="s">
        <v>927</v>
      </c>
      <c r="J176" s="252">
        <v>50</v>
      </c>
      <c r="K176" s="298"/>
    </row>
    <row r="177" spans="2:11" s="1" customFormat="1" ht="15" customHeight="1">
      <c r="B177" s="275"/>
      <c r="C177" s="252" t="s">
        <v>142</v>
      </c>
      <c r="D177" s="252"/>
      <c r="E177" s="252"/>
      <c r="F177" s="273" t="s">
        <v>925</v>
      </c>
      <c r="G177" s="252"/>
      <c r="H177" s="252" t="s">
        <v>993</v>
      </c>
      <c r="I177" s="252" t="s">
        <v>994</v>
      </c>
      <c r="J177" s="252"/>
      <c r="K177" s="298"/>
    </row>
    <row r="178" spans="2:11" s="1" customFormat="1" ht="15" customHeight="1">
      <c r="B178" s="275"/>
      <c r="C178" s="252" t="s">
        <v>58</v>
      </c>
      <c r="D178" s="252"/>
      <c r="E178" s="252"/>
      <c r="F178" s="273" t="s">
        <v>925</v>
      </c>
      <c r="G178" s="252"/>
      <c r="H178" s="252" t="s">
        <v>995</v>
      </c>
      <c r="I178" s="252" t="s">
        <v>996</v>
      </c>
      <c r="J178" s="252">
        <v>1</v>
      </c>
      <c r="K178" s="298"/>
    </row>
    <row r="179" spans="2:11" s="1" customFormat="1" ht="15" customHeight="1">
      <c r="B179" s="275"/>
      <c r="C179" s="252" t="s">
        <v>54</v>
      </c>
      <c r="D179" s="252"/>
      <c r="E179" s="252"/>
      <c r="F179" s="273" t="s">
        <v>925</v>
      </c>
      <c r="G179" s="252"/>
      <c r="H179" s="252" t="s">
        <v>997</v>
      </c>
      <c r="I179" s="252" t="s">
        <v>927</v>
      </c>
      <c r="J179" s="252">
        <v>20</v>
      </c>
      <c r="K179" s="298"/>
    </row>
    <row r="180" spans="2:11" s="1" customFormat="1" ht="15" customHeight="1">
      <c r="B180" s="275"/>
      <c r="C180" s="252" t="s">
        <v>55</v>
      </c>
      <c r="D180" s="252"/>
      <c r="E180" s="252"/>
      <c r="F180" s="273" t="s">
        <v>925</v>
      </c>
      <c r="G180" s="252"/>
      <c r="H180" s="252" t="s">
        <v>998</v>
      </c>
      <c r="I180" s="252" t="s">
        <v>927</v>
      </c>
      <c r="J180" s="252">
        <v>255</v>
      </c>
      <c r="K180" s="298"/>
    </row>
    <row r="181" spans="2:11" s="1" customFormat="1" ht="15" customHeight="1">
      <c r="B181" s="275"/>
      <c r="C181" s="252" t="s">
        <v>143</v>
      </c>
      <c r="D181" s="252"/>
      <c r="E181" s="252"/>
      <c r="F181" s="273" t="s">
        <v>925</v>
      </c>
      <c r="G181" s="252"/>
      <c r="H181" s="252" t="s">
        <v>889</v>
      </c>
      <c r="I181" s="252" t="s">
        <v>927</v>
      </c>
      <c r="J181" s="252">
        <v>10</v>
      </c>
      <c r="K181" s="298"/>
    </row>
    <row r="182" spans="2:11" s="1" customFormat="1" ht="15" customHeight="1">
      <c r="B182" s="275"/>
      <c r="C182" s="252" t="s">
        <v>144</v>
      </c>
      <c r="D182" s="252"/>
      <c r="E182" s="252"/>
      <c r="F182" s="273" t="s">
        <v>925</v>
      </c>
      <c r="G182" s="252"/>
      <c r="H182" s="252" t="s">
        <v>999</v>
      </c>
      <c r="I182" s="252" t="s">
        <v>960</v>
      </c>
      <c r="J182" s="252"/>
      <c r="K182" s="298"/>
    </row>
    <row r="183" spans="2:11" s="1" customFormat="1" ht="15" customHeight="1">
      <c r="B183" s="275"/>
      <c r="C183" s="252" t="s">
        <v>1000</v>
      </c>
      <c r="D183" s="252"/>
      <c r="E183" s="252"/>
      <c r="F183" s="273" t="s">
        <v>925</v>
      </c>
      <c r="G183" s="252"/>
      <c r="H183" s="252" t="s">
        <v>1001</v>
      </c>
      <c r="I183" s="252" t="s">
        <v>960</v>
      </c>
      <c r="J183" s="252"/>
      <c r="K183" s="298"/>
    </row>
    <row r="184" spans="2:11" s="1" customFormat="1" ht="15" customHeight="1">
      <c r="B184" s="275"/>
      <c r="C184" s="252" t="s">
        <v>989</v>
      </c>
      <c r="D184" s="252"/>
      <c r="E184" s="252"/>
      <c r="F184" s="273" t="s">
        <v>925</v>
      </c>
      <c r="G184" s="252"/>
      <c r="H184" s="252" t="s">
        <v>1002</v>
      </c>
      <c r="I184" s="252" t="s">
        <v>960</v>
      </c>
      <c r="J184" s="252"/>
      <c r="K184" s="298"/>
    </row>
    <row r="185" spans="2:11" s="1" customFormat="1" ht="15" customHeight="1">
      <c r="B185" s="275"/>
      <c r="C185" s="252" t="s">
        <v>146</v>
      </c>
      <c r="D185" s="252"/>
      <c r="E185" s="252"/>
      <c r="F185" s="273" t="s">
        <v>931</v>
      </c>
      <c r="G185" s="252"/>
      <c r="H185" s="252" t="s">
        <v>1003</v>
      </c>
      <c r="I185" s="252" t="s">
        <v>927</v>
      </c>
      <c r="J185" s="252">
        <v>50</v>
      </c>
      <c r="K185" s="298"/>
    </row>
    <row r="186" spans="2:11" s="1" customFormat="1" ht="15" customHeight="1">
      <c r="B186" s="275"/>
      <c r="C186" s="252" t="s">
        <v>1004</v>
      </c>
      <c r="D186" s="252"/>
      <c r="E186" s="252"/>
      <c r="F186" s="273" t="s">
        <v>931</v>
      </c>
      <c r="G186" s="252"/>
      <c r="H186" s="252" t="s">
        <v>1005</v>
      </c>
      <c r="I186" s="252" t="s">
        <v>1006</v>
      </c>
      <c r="J186" s="252"/>
      <c r="K186" s="298"/>
    </row>
    <row r="187" spans="2:11" s="1" customFormat="1" ht="15" customHeight="1">
      <c r="B187" s="275"/>
      <c r="C187" s="252" t="s">
        <v>1007</v>
      </c>
      <c r="D187" s="252"/>
      <c r="E187" s="252"/>
      <c r="F187" s="273" t="s">
        <v>931</v>
      </c>
      <c r="G187" s="252"/>
      <c r="H187" s="252" t="s">
        <v>1008</v>
      </c>
      <c r="I187" s="252" t="s">
        <v>1006</v>
      </c>
      <c r="J187" s="252"/>
      <c r="K187" s="298"/>
    </row>
    <row r="188" spans="2:11" s="1" customFormat="1" ht="15" customHeight="1">
      <c r="B188" s="275"/>
      <c r="C188" s="252" t="s">
        <v>1009</v>
      </c>
      <c r="D188" s="252"/>
      <c r="E188" s="252"/>
      <c r="F188" s="273" t="s">
        <v>931</v>
      </c>
      <c r="G188" s="252"/>
      <c r="H188" s="252" t="s">
        <v>1010</v>
      </c>
      <c r="I188" s="252" t="s">
        <v>1006</v>
      </c>
      <c r="J188" s="252"/>
      <c r="K188" s="298"/>
    </row>
    <row r="189" spans="2:11" s="1" customFormat="1" ht="15" customHeight="1">
      <c r="B189" s="275"/>
      <c r="C189" s="311" t="s">
        <v>1011</v>
      </c>
      <c r="D189" s="252"/>
      <c r="E189" s="252"/>
      <c r="F189" s="273" t="s">
        <v>931</v>
      </c>
      <c r="G189" s="252"/>
      <c r="H189" s="252" t="s">
        <v>1012</v>
      </c>
      <c r="I189" s="252" t="s">
        <v>1013</v>
      </c>
      <c r="J189" s="312" t="s">
        <v>1014</v>
      </c>
      <c r="K189" s="298"/>
    </row>
    <row r="190" spans="2:11" s="16" customFormat="1" ht="15" customHeight="1">
      <c r="B190" s="313"/>
      <c r="C190" s="314" t="s">
        <v>1015</v>
      </c>
      <c r="D190" s="315"/>
      <c r="E190" s="315"/>
      <c r="F190" s="316" t="s">
        <v>931</v>
      </c>
      <c r="G190" s="315"/>
      <c r="H190" s="315" t="s">
        <v>1016</v>
      </c>
      <c r="I190" s="315" t="s">
        <v>1013</v>
      </c>
      <c r="J190" s="317" t="s">
        <v>1014</v>
      </c>
      <c r="K190" s="318"/>
    </row>
    <row r="191" spans="2:11" s="1" customFormat="1" ht="15" customHeight="1">
      <c r="B191" s="275"/>
      <c r="C191" s="311" t="s">
        <v>43</v>
      </c>
      <c r="D191" s="252"/>
      <c r="E191" s="252"/>
      <c r="F191" s="273" t="s">
        <v>925</v>
      </c>
      <c r="G191" s="252"/>
      <c r="H191" s="249" t="s">
        <v>1017</v>
      </c>
      <c r="I191" s="252" t="s">
        <v>1018</v>
      </c>
      <c r="J191" s="252"/>
      <c r="K191" s="298"/>
    </row>
    <row r="192" spans="2:11" s="1" customFormat="1" ht="15" customHeight="1">
      <c r="B192" s="275"/>
      <c r="C192" s="311" t="s">
        <v>1019</v>
      </c>
      <c r="D192" s="252"/>
      <c r="E192" s="252"/>
      <c r="F192" s="273" t="s">
        <v>925</v>
      </c>
      <c r="G192" s="252"/>
      <c r="H192" s="252" t="s">
        <v>1020</v>
      </c>
      <c r="I192" s="252" t="s">
        <v>960</v>
      </c>
      <c r="J192" s="252"/>
      <c r="K192" s="298"/>
    </row>
    <row r="193" spans="2:11" s="1" customFormat="1" ht="15" customHeight="1">
      <c r="B193" s="275"/>
      <c r="C193" s="311" t="s">
        <v>1021</v>
      </c>
      <c r="D193" s="252"/>
      <c r="E193" s="252"/>
      <c r="F193" s="273" t="s">
        <v>925</v>
      </c>
      <c r="G193" s="252"/>
      <c r="H193" s="252" t="s">
        <v>1022</v>
      </c>
      <c r="I193" s="252" t="s">
        <v>960</v>
      </c>
      <c r="J193" s="252"/>
      <c r="K193" s="298"/>
    </row>
    <row r="194" spans="2:11" s="1" customFormat="1" ht="15" customHeight="1">
      <c r="B194" s="275"/>
      <c r="C194" s="311" t="s">
        <v>1023</v>
      </c>
      <c r="D194" s="252"/>
      <c r="E194" s="252"/>
      <c r="F194" s="273" t="s">
        <v>931</v>
      </c>
      <c r="G194" s="252"/>
      <c r="H194" s="252" t="s">
        <v>1024</v>
      </c>
      <c r="I194" s="252" t="s">
        <v>960</v>
      </c>
      <c r="J194" s="252"/>
      <c r="K194" s="298"/>
    </row>
    <row r="195" spans="2:11" s="1" customFormat="1" ht="15" customHeight="1">
      <c r="B195" s="304"/>
      <c r="C195" s="319"/>
      <c r="D195" s="284"/>
      <c r="E195" s="284"/>
      <c r="F195" s="284"/>
      <c r="G195" s="284"/>
      <c r="H195" s="284"/>
      <c r="I195" s="284"/>
      <c r="J195" s="284"/>
      <c r="K195" s="305"/>
    </row>
    <row r="196" spans="2:11" s="1" customFormat="1" ht="18.75" customHeight="1">
      <c r="B196" s="286"/>
      <c r="C196" s="296"/>
      <c r="D196" s="296"/>
      <c r="E196" s="296"/>
      <c r="F196" s="306"/>
      <c r="G196" s="296"/>
      <c r="H196" s="296"/>
      <c r="I196" s="296"/>
      <c r="J196" s="296"/>
      <c r="K196" s="286"/>
    </row>
    <row r="197" spans="2:11" s="1" customFormat="1" ht="18.75" customHeight="1">
      <c r="B197" s="286"/>
      <c r="C197" s="296"/>
      <c r="D197" s="296"/>
      <c r="E197" s="296"/>
      <c r="F197" s="306"/>
      <c r="G197" s="296"/>
      <c r="H197" s="296"/>
      <c r="I197" s="296"/>
      <c r="J197" s="296"/>
      <c r="K197" s="286"/>
    </row>
    <row r="198" spans="2:11" s="1" customFormat="1" ht="18.75" customHeight="1">
      <c r="B198" s="259"/>
      <c r="C198" s="259"/>
      <c r="D198" s="259"/>
      <c r="E198" s="259"/>
      <c r="F198" s="259"/>
      <c r="G198" s="259"/>
      <c r="H198" s="259"/>
      <c r="I198" s="259"/>
      <c r="J198" s="259"/>
      <c r="K198" s="259"/>
    </row>
    <row r="199" spans="2:11" s="1" customFormat="1" ht="12">
      <c r="B199" s="241"/>
      <c r="C199" s="242"/>
      <c r="D199" s="242"/>
      <c r="E199" s="242"/>
      <c r="F199" s="242"/>
      <c r="G199" s="242"/>
      <c r="H199" s="242"/>
      <c r="I199" s="242"/>
      <c r="J199" s="242"/>
      <c r="K199" s="243"/>
    </row>
    <row r="200" spans="2:11" s="1" customFormat="1" ht="22.2">
      <c r="B200" s="244"/>
      <c r="C200" s="383" t="s">
        <v>1025</v>
      </c>
      <c r="D200" s="383"/>
      <c r="E200" s="383"/>
      <c r="F200" s="383"/>
      <c r="G200" s="383"/>
      <c r="H200" s="383"/>
      <c r="I200" s="383"/>
      <c r="J200" s="383"/>
      <c r="K200" s="245"/>
    </row>
    <row r="201" spans="2:11" s="1" customFormat="1" ht="25.5" customHeight="1">
      <c r="B201" s="244"/>
      <c r="C201" s="320" t="s">
        <v>1026</v>
      </c>
      <c r="D201" s="320"/>
      <c r="E201" s="320"/>
      <c r="F201" s="320" t="s">
        <v>1027</v>
      </c>
      <c r="G201" s="321"/>
      <c r="H201" s="386" t="s">
        <v>1028</v>
      </c>
      <c r="I201" s="386"/>
      <c r="J201" s="386"/>
      <c r="K201" s="245"/>
    </row>
    <row r="202" spans="2:11" s="1" customFormat="1" ht="5.25" customHeight="1">
      <c r="B202" s="275"/>
      <c r="C202" s="270"/>
      <c r="D202" s="270"/>
      <c r="E202" s="270"/>
      <c r="F202" s="270"/>
      <c r="G202" s="296"/>
      <c r="H202" s="270"/>
      <c r="I202" s="270"/>
      <c r="J202" s="270"/>
      <c r="K202" s="298"/>
    </row>
    <row r="203" spans="2:11" s="1" customFormat="1" ht="15" customHeight="1">
      <c r="B203" s="275"/>
      <c r="C203" s="252" t="s">
        <v>1018</v>
      </c>
      <c r="D203" s="252"/>
      <c r="E203" s="252"/>
      <c r="F203" s="273" t="s">
        <v>44</v>
      </c>
      <c r="G203" s="252"/>
      <c r="H203" s="387" t="s">
        <v>1029</v>
      </c>
      <c r="I203" s="387"/>
      <c r="J203" s="387"/>
      <c r="K203" s="298"/>
    </row>
    <row r="204" spans="2:11" s="1" customFormat="1" ht="15" customHeight="1">
      <c r="B204" s="275"/>
      <c r="C204" s="252"/>
      <c r="D204" s="252"/>
      <c r="E204" s="252"/>
      <c r="F204" s="273" t="s">
        <v>45</v>
      </c>
      <c r="G204" s="252"/>
      <c r="H204" s="387" t="s">
        <v>1030</v>
      </c>
      <c r="I204" s="387"/>
      <c r="J204" s="387"/>
      <c r="K204" s="298"/>
    </row>
    <row r="205" spans="2:11" s="1" customFormat="1" ht="15" customHeight="1">
      <c r="B205" s="275"/>
      <c r="C205" s="252"/>
      <c r="D205" s="252"/>
      <c r="E205" s="252"/>
      <c r="F205" s="273" t="s">
        <v>48</v>
      </c>
      <c r="G205" s="252"/>
      <c r="H205" s="387" t="s">
        <v>1031</v>
      </c>
      <c r="I205" s="387"/>
      <c r="J205" s="387"/>
      <c r="K205" s="298"/>
    </row>
    <row r="206" spans="2:11" s="1" customFormat="1" ht="15" customHeight="1">
      <c r="B206" s="275"/>
      <c r="C206" s="252"/>
      <c r="D206" s="252"/>
      <c r="E206" s="252"/>
      <c r="F206" s="273" t="s">
        <v>46</v>
      </c>
      <c r="G206" s="252"/>
      <c r="H206" s="387" t="s">
        <v>1032</v>
      </c>
      <c r="I206" s="387"/>
      <c r="J206" s="387"/>
      <c r="K206" s="298"/>
    </row>
    <row r="207" spans="2:11" s="1" customFormat="1" ht="15" customHeight="1">
      <c r="B207" s="275"/>
      <c r="C207" s="252"/>
      <c r="D207" s="252"/>
      <c r="E207" s="252"/>
      <c r="F207" s="273" t="s">
        <v>47</v>
      </c>
      <c r="G207" s="252"/>
      <c r="H207" s="387" t="s">
        <v>1033</v>
      </c>
      <c r="I207" s="387"/>
      <c r="J207" s="387"/>
      <c r="K207" s="298"/>
    </row>
    <row r="208" spans="2:11" s="1" customFormat="1" ht="15" customHeight="1">
      <c r="B208" s="275"/>
      <c r="C208" s="252"/>
      <c r="D208" s="252"/>
      <c r="E208" s="252"/>
      <c r="F208" s="273"/>
      <c r="G208" s="252"/>
      <c r="H208" s="252"/>
      <c r="I208" s="252"/>
      <c r="J208" s="252"/>
      <c r="K208" s="298"/>
    </row>
    <row r="209" spans="2:11" s="1" customFormat="1" ht="15" customHeight="1">
      <c r="B209" s="275"/>
      <c r="C209" s="252" t="s">
        <v>972</v>
      </c>
      <c r="D209" s="252"/>
      <c r="E209" s="252"/>
      <c r="F209" s="273" t="s">
        <v>79</v>
      </c>
      <c r="G209" s="252"/>
      <c r="H209" s="387" t="s">
        <v>1034</v>
      </c>
      <c r="I209" s="387"/>
      <c r="J209" s="387"/>
      <c r="K209" s="298"/>
    </row>
    <row r="210" spans="2:11" s="1" customFormat="1" ht="15" customHeight="1">
      <c r="B210" s="275"/>
      <c r="C210" s="252"/>
      <c r="D210" s="252"/>
      <c r="E210" s="252"/>
      <c r="F210" s="273" t="s">
        <v>868</v>
      </c>
      <c r="G210" s="252"/>
      <c r="H210" s="387" t="s">
        <v>869</v>
      </c>
      <c r="I210" s="387"/>
      <c r="J210" s="387"/>
      <c r="K210" s="298"/>
    </row>
    <row r="211" spans="2:11" s="1" customFormat="1" ht="15" customHeight="1">
      <c r="B211" s="275"/>
      <c r="C211" s="252"/>
      <c r="D211" s="252"/>
      <c r="E211" s="252"/>
      <c r="F211" s="273" t="s">
        <v>866</v>
      </c>
      <c r="G211" s="252"/>
      <c r="H211" s="387" t="s">
        <v>1035</v>
      </c>
      <c r="I211" s="387"/>
      <c r="J211" s="387"/>
      <c r="K211" s="298"/>
    </row>
    <row r="212" spans="2:11" s="1" customFormat="1" ht="15" customHeight="1">
      <c r="B212" s="322"/>
      <c r="C212" s="252"/>
      <c r="D212" s="252"/>
      <c r="E212" s="252"/>
      <c r="F212" s="273" t="s">
        <v>870</v>
      </c>
      <c r="G212" s="311"/>
      <c r="H212" s="388" t="s">
        <v>871</v>
      </c>
      <c r="I212" s="388"/>
      <c r="J212" s="388"/>
      <c r="K212" s="323"/>
    </row>
    <row r="213" spans="2:11" s="1" customFormat="1" ht="15" customHeight="1">
      <c r="B213" s="322"/>
      <c r="C213" s="252"/>
      <c r="D213" s="252"/>
      <c r="E213" s="252"/>
      <c r="F213" s="273" t="s">
        <v>872</v>
      </c>
      <c r="G213" s="311"/>
      <c r="H213" s="388" t="s">
        <v>1036</v>
      </c>
      <c r="I213" s="388"/>
      <c r="J213" s="388"/>
      <c r="K213" s="323"/>
    </row>
    <row r="214" spans="2:11" s="1" customFormat="1" ht="15" customHeight="1">
      <c r="B214" s="322"/>
      <c r="C214" s="252"/>
      <c r="D214" s="252"/>
      <c r="E214" s="252"/>
      <c r="F214" s="273"/>
      <c r="G214" s="311"/>
      <c r="H214" s="302"/>
      <c r="I214" s="302"/>
      <c r="J214" s="302"/>
      <c r="K214" s="323"/>
    </row>
    <row r="215" spans="2:11" s="1" customFormat="1" ht="15" customHeight="1">
      <c r="B215" s="322"/>
      <c r="C215" s="252" t="s">
        <v>996</v>
      </c>
      <c r="D215" s="252"/>
      <c r="E215" s="252"/>
      <c r="F215" s="273">
        <v>1</v>
      </c>
      <c r="G215" s="311"/>
      <c r="H215" s="388" t="s">
        <v>1037</v>
      </c>
      <c r="I215" s="388"/>
      <c r="J215" s="388"/>
      <c r="K215" s="323"/>
    </row>
    <row r="216" spans="2:11" s="1" customFormat="1" ht="15" customHeight="1">
      <c r="B216" s="322"/>
      <c r="C216" s="252"/>
      <c r="D216" s="252"/>
      <c r="E216" s="252"/>
      <c r="F216" s="273">
        <v>2</v>
      </c>
      <c r="G216" s="311"/>
      <c r="H216" s="388" t="s">
        <v>1038</v>
      </c>
      <c r="I216" s="388"/>
      <c r="J216" s="388"/>
      <c r="K216" s="323"/>
    </row>
    <row r="217" spans="2:11" s="1" customFormat="1" ht="15" customHeight="1">
      <c r="B217" s="322"/>
      <c r="C217" s="252"/>
      <c r="D217" s="252"/>
      <c r="E217" s="252"/>
      <c r="F217" s="273">
        <v>3</v>
      </c>
      <c r="G217" s="311"/>
      <c r="H217" s="388" t="s">
        <v>1039</v>
      </c>
      <c r="I217" s="388"/>
      <c r="J217" s="388"/>
      <c r="K217" s="323"/>
    </row>
    <row r="218" spans="2:11" s="1" customFormat="1" ht="15" customHeight="1">
      <c r="B218" s="322"/>
      <c r="C218" s="252"/>
      <c r="D218" s="252"/>
      <c r="E218" s="252"/>
      <c r="F218" s="273">
        <v>4</v>
      </c>
      <c r="G218" s="311"/>
      <c r="H218" s="388" t="s">
        <v>1040</v>
      </c>
      <c r="I218" s="388"/>
      <c r="J218" s="388"/>
      <c r="K218" s="323"/>
    </row>
    <row r="219" spans="2:11" s="1" customFormat="1" ht="12.75" customHeight="1">
      <c r="B219" s="324"/>
      <c r="C219" s="325"/>
      <c r="D219" s="325"/>
      <c r="E219" s="325"/>
      <c r="F219" s="325"/>
      <c r="G219" s="325"/>
      <c r="H219" s="325"/>
      <c r="I219" s="325"/>
      <c r="J219" s="325"/>
      <c r="K219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0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88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136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298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ROUND((SUM(BE85:BE102)),  2)</f>
        <v>0</v>
      </c>
      <c r="G35" s="35"/>
      <c r="H35" s="35"/>
      <c r="I35" s="125">
        <v>0.21</v>
      </c>
      <c r="J35" s="124">
        <f>ROUND(((SUM(BE85:BE102))*I35),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ROUND((SUM(BF85:BF102)),  2)</f>
        <v>0</v>
      </c>
      <c r="G36" s="35"/>
      <c r="H36" s="35"/>
      <c r="I36" s="125">
        <v>0.12</v>
      </c>
      <c r="J36" s="124">
        <f>ROUND(((SUM(BF85:BF102))*I36),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ROUND((SUM(BH85:BH102)),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136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SO-011 - 1. rok pěstební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136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SO-011 - 1. rok pěstební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SUM(P86:P102)</f>
        <v>0</v>
      </c>
      <c r="Q85" s="73"/>
      <c r="R85" s="149">
        <f>SUM(R86:R102)</f>
        <v>5.6000000000000006E-4</v>
      </c>
      <c r="S85" s="73"/>
      <c r="T85" s="150">
        <f>SUM(T86:T102)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SUM(BK86:BK102)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299</v>
      </c>
      <c r="F86" s="154" t="s">
        <v>300</v>
      </c>
      <c r="G86" s="155" t="s">
        <v>168</v>
      </c>
      <c r="H86" s="156">
        <v>6120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301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302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303</v>
      </c>
      <c r="G88" s="171"/>
      <c r="H88" s="175">
        <v>6120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304</v>
      </c>
      <c r="F89" s="154" t="s">
        <v>305</v>
      </c>
      <c r="G89" s="155" t="s">
        <v>181</v>
      </c>
      <c r="H89" s="156">
        <v>28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2.0000000000000002E-5</v>
      </c>
      <c r="R89" s="161">
        <f>Q89*H89</f>
        <v>5.6000000000000006E-4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306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307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308</v>
      </c>
      <c r="G91" s="171"/>
      <c r="H91" s="175">
        <v>28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172</v>
      </c>
      <c r="D92" s="152" t="s">
        <v>154</v>
      </c>
      <c r="E92" s="153" t="s">
        <v>309</v>
      </c>
      <c r="F92" s="154" t="s">
        <v>310</v>
      </c>
      <c r="G92" s="155" t="s">
        <v>168</v>
      </c>
      <c r="H92" s="156">
        <v>56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311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312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313</v>
      </c>
      <c r="G94" s="171"/>
      <c r="H94" s="175">
        <v>56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159</v>
      </c>
      <c r="D95" s="152" t="s">
        <v>154</v>
      </c>
      <c r="E95" s="153" t="s">
        <v>276</v>
      </c>
      <c r="F95" s="154" t="s">
        <v>277</v>
      </c>
      <c r="G95" s="155" t="s">
        <v>273</v>
      </c>
      <c r="H95" s="156">
        <v>8.4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314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279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10" customFormat="1">
      <c r="B97" s="170"/>
      <c r="C97" s="171"/>
      <c r="D97" s="172" t="s">
        <v>164</v>
      </c>
      <c r="E97" s="173" t="s">
        <v>19</v>
      </c>
      <c r="F97" s="174" t="s">
        <v>315</v>
      </c>
      <c r="G97" s="171"/>
      <c r="H97" s="175">
        <v>8.4</v>
      </c>
      <c r="I97" s="176"/>
      <c r="J97" s="171"/>
      <c r="K97" s="171"/>
      <c r="L97" s="177"/>
      <c r="M97" s="178"/>
      <c r="N97" s="179"/>
      <c r="O97" s="179"/>
      <c r="P97" s="179"/>
      <c r="Q97" s="179"/>
      <c r="R97" s="179"/>
      <c r="S97" s="179"/>
      <c r="T97" s="180"/>
      <c r="AT97" s="181" t="s">
        <v>164</v>
      </c>
      <c r="AU97" s="181" t="s">
        <v>73</v>
      </c>
      <c r="AV97" s="10" t="s">
        <v>82</v>
      </c>
      <c r="AW97" s="10" t="s">
        <v>35</v>
      </c>
      <c r="AX97" s="10" t="s">
        <v>80</v>
      </c>
      <c r="AY97" s="181" t="s">
        <v>160</v>
      </c>
    </row>
    <row r="98" spans="1:65" s="2" customFormat="1" ht="16.5" customHeight="1">
      <c r="A98" s="35"/>
      <c r="B98" s="36"/>
      <c r="C98" s="152" t="s">
        <v>185</v>
      </c>
      <c r="D98" s="152" t="s">
        <v>154</v>
      </c>
      <c r="E98" s="153" t="s">
        <v>282</v>
      </c>
      <c r="F98" s="154" t="s">
        <v>283</v>
      </c>
      <c r="G98" s="155" t="s">
        <v>273</v>
      </c>
      <c r="H98" s="156">
        <v>8.4</v>
      </c>
      <c r="I98" s="157"/>
      <c r="J98" s="158">
        <f>ROUND(I98*H98,2)</f>
        <v>0</v>
      </c>
      <c r="K98" s="154" t="s">
        <v>158</v>
      </c>
      <c r="L98" s="40"/>
      <c r="M98" s="159" t="s">
        <v>19</v>
      </c>
      <c r="N98" s="160" t="s">
        <v>44</v>
      </c>
      <c r="O98" s="65"/>
      <c r="P98" s="161">
        <f>O98*H98</f>
        <v>0</v>
      </c>
      <c r="Q98" s="161">
        <v>0</v>
      </c>
      <c r="R98" s="161">
        <f>Q98*H98</f>
        <v>0</v>
      </c>
      <c r="S98" s="161">
        <v>0</v>
      </c>
      <c r="T98" s="16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63" t="s">
        <v>159</v>
      </c>
      <c r="AT98" s="163" t="s">
        <v>154</v>
      </c>
      <c r="AU98" s="163" t="s">
        <v>73</v>
      </c>
      <c r="AY98" s="18" t="s">
        <v>160</v>
      </c>
      <c r="BE98" s="164">
        <f>IF(N98="základní",J98,0)</f>
        <v>0</v>
      </c>
      <c r="BF98" s="164">
        <f>IF(N98="snížená",J98,0)</f>
        <v>0</v>
      </c>
      <c r="BG98" s="164">
        <f>IF(N98="zákl. přenesená",J98,0)</f>
        <v>0</v>
      </c>
      <c r="BH98" s="164">
        <f>IF(N98="sníž. přenesená",J98,0)</f>
        <v>0</v>
      </c>
      <c r="BI98" s="164">
        <f>IF(N98="nulová",J98,0)</f>
        <v>0</v>
      </c>
      <c r="BJ98" s="18" t="s">
        <v>80</v>
      </c>
      <c r="BK98" s="164">
        <f>ROUND(I98*H98,2)</f>
        <v>0</v>
      </c>
      <c r="BL98" s="18" t="s">
        <v>159</v>
      </c>
      <c r="BM98" s="163" t="s">
        <v>316</v>
      </c>
    </row>
    <row r="99" spans="1:65" s="2" customFormat="1">
      <c r="A99" s="35"/>
      <c r="B99" s="36"/>
      <c r="C99" s="37"/>
      <c r="D99" s="165" t="s">
        <v>162</v>
      </c>
      <c r="E99" s="37"/>
      <c r="F99" s="166" t="s">
        <v>285</v>
      </c>
      <c r="G99" s="37"/>
      <c r="H99" s="37"/>
      <c r="I99" s="167"/>
      <c r="J99" s="37"/>
      <c r="K99" s="37"/>
      <c r="L99" s="40"/>
      <c r="M99" s="168"/>
      <c r="N99" s="169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162</v>
      </c>
      <c r="AU99" s="18" t="s">
        <v>73</v>
      </c>
    </row>
    <row r="100" spans="1:65" s="2" customFormat="1" ht="16.5" customHeight="1">
      <c r="A100" s="35"/>
      <c r="B100" s="36"/>
      <c r="C100" s="152" t="s">
        <v>191</v>
      </c>
      <c r="D100" s="152" t="s">
        <v>154</v>
      </c>
      <c r="E100" s="153" t="s">
        <v>287</v>
      </c>
      <c r="F100" s="154" t="s">
        <v>288</v>
      </c>
      <c r="G100" s="155" t="s">
        <v>273</v>
      </c>
      <c r="H100" s="156">
        <v>16.8</v>
      </c>
      <c r="I100" s="157"/>
      <c r="J100" s="158">
        <f>ROUND(I100*H100,2)</f>
        <v>0</v>
      </c>
      <c r="K100" s="154" t="s">
        <v>158</v>
      </c>
      <c r="L100" s="40"/>
      <c r="M100" s="159" t="s">
        <v>19</v>
      </c>
      <c r="N100" s="160" t="s">
        <v>44</v>
      </c>
      <c r="O100" s="65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3" t="s">
        <v>159</v>
      </c>
      <c r="AT100" s="163" t="s">
        <v>154</v>
      </c>
      <c r="AU100" s="163" t="s">
        <v>73</v>
      </c>
      <c r="AY100" s="18" t="s">
        <v>160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8" t="s">
        <v>80</v>
      </c>
      <c r="BK100" s="164">
        <f>ROUND(I100*H100,2)</f>
        <v>0</v>
      </c>
      <c r="BL100" s="18" t="s">
        <v>159</v>
      </c>
      <c r="BM100" s="163" t="s">
        <v>317</v>
      </c>
    </row>
    <row r="101" spans="1:65" s="2" customFormat="1">
      <c r="A101" s="35"/>
      <c r="B101" s="36"/>
      <c r="C101" s="37"/>
      <c r="D101" s="165" t="s">
        <v>162</v>
      </c>
      <c r="E101" s="37"/>
      <c r="F101" s="166" t="s">
        <v>290</v>
      </c>
      <c r="G101" s="37"/>
      <c r="H101" s="37"/>
      <c r="I101" s="167"/>
      <c r="J101" s="37"/>
      <c r="K101" s="37"/>
      <c r="L101" s="40"/>
      <c r="M101" s="168"/>
      <c r="N101" s="16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162</v>
      </c>
      <c r="AU101" s="18" t="s">
        <v>73</v>
      </c>
    </row>
    <row r="102" spans="1:65" s="10" customFormat="1">
      <c r="B102" s="170"/>
      <c r="C102" s="171"/>
      <c r="D102" s="172" t="s">
        <v>164</v>
      </c>
      <c r="E102" s="173" t="s">
        <v>19</v>
      </c>
      <c r="F102" s="174" t="s">
        <v>318</v>
      </c>
      <c r="G102" s="171"/>
      <c r="H102" s="175">
        <v>16.8</v>
      </c>
      <c r="I102" s="176"/>
      <c r="J102" s="171"/>
      <c r="K102" s="171"/>
      <c r="L102" s="177"/>
      <c r="M102" s="207"/>
      <c r="N102" s="208"/>
      <c r="O102" s="208"/>
      <c r="P102" s="208"/>
      <c r="Q102" s="208"/>
      <c r="R102" s="208"/>
      <c r="S102" s="208"/>
      <c r="T102" s="209"/>
      <c r="AT102" s="181" t="s">
        <v>164</v>
      </c>
      <c r="AU102" s="181" t="s">
        <v>73</v>
      </c>
      <c r="AV102" s="10" t="s">
        <v>82</v>
      </c>
      <c r="AW102" s="10" t="s">
        <v>35</v>
      </c>
      <c r="AX102" s="10" t="s">
        <v>80</v>
      </c>
      <c r="AY102" s="181" t="s">
        <v>160</v>
      </c>
    </row>
    <row r="103" spans="1:65" s="2" customFormat="1" ht="6.9" customHeight="1">
      <c r="A103" s="35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0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algorithmName="SHA-512" hashValue="yyUEAsBIVG6KNWOttFYBQ135X4m9ND8I/PNeh+oeM9lW/4Th1a/BniMEhn9pnRQOpHki4YP6JEVSd715G37OSA==" saltValue="U7kcJwTq71jNQYSzjC0lcgKfpla3qSsVGLdT4T94DLutOmeD/Cl+qWy6jCIawm6ry9xH1ZoaLl9vnhkpQ8nyoA==" spinCount="100000" sheet="1" objects="1" scenarios="1" formatColumns="0" formatRows="0" autoFilter="0"/>
  <autoFilter ref="C84:K102" xr:uid="{00000000-0009-0000-0000-000002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200-000000000000}"/>
    <hyperlink ref="F90" r:id="rId2" xr:uid="{00000000-0004-0000-0200-000001000000}"/>
    <hyperlink ref="F93" r:id="rId3" xr:uid="{00000000-0004-0000-0200-000002000000}"/>
    <hyperlink ref="F96" r:id="rId4" xr:uid="{00000000-0004-0000-0200-000003000000}"/>
    <hyperlink ref="F99" r:id="rId5" xr:uid="{00000000-0004-0000-0200-000004000000}"/>
    <hyperlink ref="F101" r:id="rId6" xr:uid="{00000000-0004-0000-02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0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91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136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319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ROUND((SUM(BE85:BE99)),  2)</f>
        <v>0</v>
      </c>
      <c r="G35" s="35"/>
      <c r="H35" s="35"/>
      <c r="I35" s="125">
        <v>0.21</v>
      </c>
      <c r="J35" s="124">
        <f>ROUND(((SUM(BE85:BE99))*I35),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ROUND((SUM(BF85:BF99)),  2)</f>
        <v>0</v>
      </c>
      <c r="G36" s="35"/>
      <c r="H36" s="35"/>
      <c r="I36" s="125">
        <v>0.12</v>
      </c>
      <c r="J36" s="124">
        <f>ROUND(((SUM(BF85:BF99))*I36),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ROUND((SUM(BG85:BG99)),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ROUND((SUM(BH85:BH99)),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ROUND((SUM(BI85:BI99)),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136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SO-012 - 2. rok pěstební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136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SO-012 - 2. rok pěstební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SUM(P86:P99)</f>
        <v>0</v>
      </c>
      <c r="Q85" s="73"/>
      <c r="R85" s="149">
        <f>SUM(R86:R99)</f>
        <v>5.6000000000000006E-4</v>
      </c>
      <c r="S85" s="73"/>
      <c r="T85" s="150">
        <f>SUM(T86:T99)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SUM(BK86:BK99)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299</v>
      </c>
      <c r="F86" s="154" t="s">
        <v>300</v>
      </c>
      <c r="G86" s="155" t="s">
        <v>168</v>
      </c>
      <c r="H86" s="156">
        <v>3060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320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302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321</v>
      </c>
      <c r="G88" s="171"/>
      <c r="H88" s="175">
        <v>3060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304</v>
      </c>
      <c r="F89" s="154" t="s">
        <v>305</v>
      </c>
      <c r="G89" s="155" t="s">
        <v>181</v>
      </c>
      <c r="H89" s="156">
        <v>28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2.0000000000000002E-5</v>
      </c>
      <c r="R89" s="161">
        <f>Q89*H89</f>
        <v>5.6000000000000006E-4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322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307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308</v>
      </c>
      <c r="G91" s="171"/>
      <c r="H91" s="175">
        <v>28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172</v>
      </c>
      <c r="D92" s="152" t="s">
        <v>154</v>
      </c>
      <c r="E92" s="153" t="s">
        <v>276</v>
      </c>
      <c r="F92" s="154" t="s">
        <v>277</v>
      </c>
      <c r="G92" s="155" t="s">
        <v>273</v>
      </c>
      <c r="H92" s="156">
        <v>5.04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323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279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324</v>
      </c>
      <c r="G94" s="171"/>
      <c r="H94" s="175">
        <v>5.04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159</v>
      </c>
      <c r="D95" s="152" t="s">
        <v>154</v>
      </c>
      <c r="E95" s="153" t="s">
        <v>282</v>
      </c>
      <c r="F95" s="154" t="s">
        <v>283</v>
      </c>
      <c r="G95" s="155" t="s">
        <v>273</v>
      </c>
      <c r="H95" s="156">
        <v>5.04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325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285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185</v>
      </c>
      <c r="D97" s="152" t="s">
        <v>154</v>
      </c>
      <c r="E97" s="153" t="s">
        <v>287</v>
      </c>
      <c r="F97" s="154" t="s">
        <v>288</v>
      </c>
      <c r="G97" s="155" t="s">
        <v>273</v>
      </c>
      <c r="H97" s="156">
        <v>10.08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159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159</v>
      </c>
      <c r="BM97" s="163" t="s">
        <v>326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290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10" customFormat="1">
      <c r="B99" s="170"/>
      <c r="C99" s="171"/>
      <c r="D99" s="172" t="s">
        <v>164</v>
      </c>
      <c r="E99" s="173" t="s">
        <v>19</v>
      </c>
      <c r="F99" s="174" t="s">
        <v>327</v>
      </c>
      <c r="G99" s="171"/>
      <c r="H99" s="175">
        <v>10.08</v>
      </c>
      <c r="I99" s="176"/>
      <c r="J99" s="171"/>
      <c r="K99" s="171"/>
      <c r="L99" s="177"/>
      <c r="M99" s="207"/>
      <c r="N99" s="208"/>
      <c r="O99" s="208"/>
      <c r="P99" s="208"/>
      <c r="Q99" s="208"/>
      <c r="R99" s="208"/>
      <c r="S99" s="208"/>
      <c r="T99" s="209"/>
      <c r="AT99" s="181" t="s">
        <v>164</v>
      </c>
      <c r="AU99" s="181" t="s">
        <v>73</v>
      </c>
      <c r="AV99" s="10" t="s">
        <v>82</v>
      </c>
      <c r="AW99" s="10" t="s">
        <v>35</v>
      </c>
      <c r="AX99" s="10" t="s">
        <v>80</v>
      </c>
      <c r="AY99" s="181" t="s">
        <v>160</v>
      </c>
    </row>
    <row r="100" spans="1:65" s="2" customFormat="1" ht="6.9" customHeight="1">
      <c r="A100" s="35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0"/>
      <c r="M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</sheetData>
  <sheetProtection algorithmName="SHA-512" hashValue="lYDocw3YtJE/sIqTGyui3M6o5GJtf1q6HvkMRMCFSueU0bk19Q7vwunHEQC6nbzjlAJCLN7EXw7Yoi+t2vsl/A==" saltValue="EptDTeFL9arsmVddNa0gRAFumP3VGLFDgP96oEK2wPSojeFlUt7K0HmPQTOHGZfxvh4l75dbWPyLuINyZKAlhg==" spinCount="100000" sheet="1" objects="1" scenarios="1" formatColumns="0" formatRows="0" autoFilter="0"/>
  <autoFilter ref="C84:K99" xr:uid="{00000000-0009-0000-0000-000003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300-000000000000}"/>
    <hyperlink ref="F90" r:id="rId2" xr:uid="{00000000-0004-0000-0300-000001000000}"/>
    <hyperlink ref="F93" r:id="rId3" xr:uid="{00000000-0004-0000-0300-000002000000}"/>
    <hyperlink ref="F96" r:id="rId4" xr:uid="{00000000-0004-0000-0300-000003000000}"/>
    <hyperlink ref="F98" r:id="rId5" xr:uid="{00000000-0004-0000-03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0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94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136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328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ROUND((SUM(BE85:BE102)),  2)</f>
        <v>0</v>
      </c>
      <c r="G35" s="35"/>
      <c r="H35" s="35"/>
      <c r="I35" s="125">
        <v>0.21</v>
      </c>
      <c r="J35" s="124">
        <f>ROUND(((SUM(BE85:BE102))*I35),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ROUND((SUM(BF85:BF102)),  2)</f>
        <v>0</v>
      </c>
      <c r="G36" s="35"/>
      <c r="H36" s="35"/>
      <c r="I36" s="125">
        <v>0.12</v>
      </c>
      <c r="J36" s="124">
        <f>ROUND(((SUM(BF85:BF102))*I36),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ROUND((SUM(BH85:BH102)),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136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SO-013 - 3. rok pěstebné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136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SO-013 - 3. rok pěstebné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SUM(P86:P102)</f>
        <v>0</v>
      </c>
      <c r="Q85" s="73"/>
      <c r="R85" s="149">
        <f>SUM(R86:R102)</f>
        <v>5.6000000000000006E-4</v>
      </c>
      <c r="S85" s="73"/>
      <c r="T85" s="150">
        <f>SUM(T86:T102)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SUM(BK86:BK102)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299</v>
      </c>
      <c r="F86" s="154" t="s">
        <v>300</v>
      </c>
      <c r="G86" s="155" t="s">
        <v>168</v>
      </c>
      <c r="H86" s="156">
        <v>3060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329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302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321</v>
      </c>
      <c r="G88" s="171"/>
      <c r="H88" s="175">
        <v>3060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304</v>
      </c>
      <c r="F89" s="154" t="s">
        <v>305</v>
      </c>
      <c r="G89" s="155" t="s">
        <v>181</v>
      </c>
      <c r="H89" s="156">
        <v>28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2.0000000000000002E-5</v>
      </c>
      <c r="R89" s="161">
        <f>Q89*H89</f>
        <v>5.6000000000000006E-4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330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307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308</v>
      </c>
      <c r="G91" s="171"/>
      <c r="H91" s="175">
        <v>28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172</v>
      </c>
      <c r="D92" s="152" t="s">
        <v>154</v>
      </c>
      <c r="E92" s="153" t="s">
        <v>276</v>
      </c>
      <c r="F92" s="154" t="s">
        <v>277</v>
      </c>
      <c r="G92" s="155" t="s">
        <v>273</v>
      </c>
      <c r="H92" s="156">
        <v>5.04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331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279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324</v>
      </c>
      <c r="G94" s="171"/>
      <c r="H94" s="175">
        <v>5.04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159</v>
      </c>
      <c r="D95" s="152" t="s">
        <v>154</v>
      </c>
      <c r="E95" s="153" t="s">
        <v>282</v>
      </c>
      <c r="F95" s="154" t="s">
        <v>283</v>
      </c>
      <c r="G95" s="155" t="s">
        <v>273</v>
      </c>
      <c r="H95" s="156">
        <v>5.04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332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285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185</v>
      </c>
      <c r="D97" s="152" t="s">
        <v>154</v>
      </c>
      <c r="E97" s="153" t="s">
        <v>287</v>
      </c>
      <c r="F97" s="154" t="s">
        <v>288</v>
      </c>
      <c r="G97" s="155" t="s">
        <v>273</v>
      </c>
      <c r="H97" s="156">
        <v>10.08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159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159</v>
      </c>
      <c r="BM97" s="163" t="s">
        <v>333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290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10" customFormat="1">
      <c r="B99" s="170"/>
      <c r="C99" s="171"/>
      <c r="D99" s="172" t="s">
        <v>164</v>
      </c>
      <c r="E99" s="173" t="s">
        <v>19</v>
      </c>
      <c r="F99" s="174" t="s">
        <v>327</v>
      </c>
      <c r="G99" s="171"/>
      <c r="H99" s="175">
        <v>10.08</v>
      </c>
      <c r="I99" s="176"/>
      <c r="J99" s="171"/>
      <c r="K99" s="171"/>
      <c r="L99" s="177"/>
      <c r="M99" s="178"/>
      <c r="N99" s="179"/>
      <c r="O99" s="179"/>
      <c r="P99" s="179"/>
      <c r="Q99" s="179"/>
      <c r="R99" s="179"/>
      <c r="S99" s="179"/>
      <c r="T99" s="180"/>
      <c r="AT99" s="181" t="s">
        <v>164</v>
      </c>
      <c r="AU99" s="181" t="s">
        <v>73</v>
      </c>
      <c r="AV99" s="10" t="s">
        <v>82</v>
      </c>
      <c r="AW99" s="10" t="s">
        <v>35</v>
      </c>
      <c r="AX99" s="10" t="s">
        <v>80</v>
      </c>
      <c r="AY99" s="181" t="s">
        <v>160</v>
      </c>
    </row>
    <row r="100" spans="1:65" s="2" customFormat="1" ht="16.5" customHeight="1">
      <c r="A100" s="35"/>
      <c r="B100" s="36"/>
      <c r="C100" s="152" t="s">
        <v>191</v>
      </c>
      <c r="D100" s="152" t="s">
        <v>154</v>
      </c>
      <c r="E100" s="153" t="s">
        <v>334</v>
      </c>
      <c r="F100" s="154" t="s">
        <v>335</v>
      </c>
      <c r="G100" s="155" t="s">
        <v>181</v>
      </c>
      <c r="H100" s="156">
        <v>28</v>
      </c>
      <c r="I100" s="157"/>
      <c r="J100" s="158">
        <f>ROUND(I100*H100,2)</f>
        <v>0</v>
      </c>
      <c r="K100" s="154" t="s">
        <v>158</v>
      </c>
      <c r="L100" s="40"/>
      <c r="M100" s="159" t="s">
        <v>19</v>
      </c>
      <c r="N100" s="160" t="s">
        <v>44</v>
      </c>
      <c r="O100" s="65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3" t="s">
        <v>159</v>
      </c>
      <c r="AT100" s="163" t="s">
        <v>154</v>
      </c>
      <c r="AU100" s="163" t="s">
        <v>73</v>
      </c>
      <c r="AY100" s="18" t="s">
        <v>160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8" t="s">
        <v>80</v>
      </c>
      <c r="BK100" s="164">
        <f>ROUND(I100*H100,2)</f>
        <v>0</v>
      </c>
      <c r="BL100" s="18" t="s">
        <v>159</v>
      </c>
      <c r="BM100" s="163" t="s">
        <v>336</v>
      </c>
    </row>
    <row r="101" spans="1:65" s="2" customFormat="1">
      <c r="A101" s="35"/>
      <c r="B101" s="36"/>
      <c r="C101" s="37"/>
      <c r="D101" s="165" t="s">
        <v>162</v>
      </c>
      <c r="E101" s="37"/>
      <c r="F101" s="166" t="s">
        <v>337</v>
      </c>
      <c r="G101" s="37"/>
      <c r="H101" s="37"/>
      <c r="I101" s="167"/>
      <c r="J101" s="37"/>
      <c r="K101" s="37"/>
      <c r="L101" s="40"/>
      <c r="M101" s="168"/>
      <c r="N101" s="16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162</v>
      </c>
      <c r="AU101" s="18" t="s">
        <v>73</v>
      </c>
    </row>
    <row r="102" spans="1:65" s="10" customFormat="1">
      <c r="B102" s="170"/>
      <c r="C102" s="171"/>
      <c r="D102" s="172" t="s">
        <v>164</v>
      </c>
      <c r="E102" s="173" t="s">
        <v>19</v>
      </c>
      <c r="F102" s="174" t="s">
        <v>338</v>
      </c>
      <c r="G102" s="171"/>
      <c r="H102" s="175">
        <v>28</v>
      </c>
      <c r="I102" s="176"/>
      <c r="J102" s="171"/>
      <c r="K102" s="171"/>
      <c r="L102" s="177"/>
      <c r="M102" s="207"/>
      <c r="N102" s="208"/>
      <c r="O102" s="208"/>
      <c r="P102" s="208"/>
      <c r="Q102" s="208"/>
      <c r="R102" s="208"/>
      <c r="S102" s="208"/>
      <c r="T102" s="209"/>
      <c r="AT102" s="181" t="s">
        <v>164</v>
      </c>
      <c r="AU102" s="181" t="s">
        <v>73</v>
      </c>
      <c r="AV102" s="10" t="s">
        <v>82</v>
      </c>
      <c r="AW102" s="10" t="s">
        <v>35</v>
      </c>
      <c r="AX102" s="10" t="s">
        <v>80</v>
      </c>
      <c r="AY102" s="181" t="s">
        <v>160</v>
      </c>
    </row>
    <row r="103" spans="1:65" s="2" customFormat="1" ht="6.9" customHeight="1">
      <c r="A103" s="35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0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algorithmName="SHA-512" hashValue="X/RZ5y6i0wFVDL0OObZBH0sG6i9HJMuXkRQp+6WIqC+MYX88kjhTr0dMWoDXT/olu4N51DFTS0AVhpslW9UX/A==" saltValue="MSMDRLwJXkkic+EO7iKfbx+4w+JvK9CoDvgrFcWh0buSlzP8t4jWzcROZ3wqEIpuOUTLOJnFnrUjGHMHGdkEpw==" spinCount="100000" sheet="1" objects="1" scenarios="1" formatColumns="0" formatRows="0" autoFilter="0"/>
  <autoFilter ref="C84:K102" xr:uid="{00000000-0009-0000-0000-000004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400-000000000000}"/>
    <hyperlink ref="F90" r:id="rId2" xr:uid="{00000000-0004-0000-0400-000001000000}"/>
    <hyperlink ref="F93" r:id="rId3" xr:uid="{00000000-0004-0000-0400-000002000000}"/>
    <hyperlink ref="F96" r:id="rId4" xr:uid="{00000000-0004-0000-0400-000003000000}"/>
    <hyperlink ref="F98" r:id="rId5" xr:uid="{00000000-0004-0000-0400-000004000000}"/>
    <hyperlink ref="F101" r:id="rId6" xr:uid="{00000000-0004-0000-04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10"/>
  <sheetViews>
    <sheetView showGridLines="0" topLeftCell="A87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97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136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339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ROUND((SUM(BE85:BE109)),  2)</f>
        <v>0</v>
      </c>
      <c r="G35" s="35"/>
      <c r="H35" s="35"/>
      <c r="I35" s="125">
        <v>0.21</v>
      </c>
      <c r="J35" s="124">
        <f>ROUND(((SUM(BE85:BE109))*I35),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ROUND((SUM(BF85:BF109)),  2)</f>
        <v>0</v>
      </c>
      <c r="G36" s="35"/>
      <c r="H36" s="35"/>
      <c r="I36" s="125">
        <v>0.12</v>
      </c>
      <c r="J36" s="124">
        <f>ROUND(((SUM(BF85:BF109))*I36),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ROUND((SUM(BH85:BH109)),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136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VRN - Vedlejší rozpočtové náklady SO-01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136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VRN - Vedlejší rozpočtové náklady SO-01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SUM(P86:P109)</f>
        <v>0</v>
      </c>
      <c r="Q85" s="73"/>
      <c r="R85" s="149">
        <f>SUM(R86:R109)</f>
        <v>0</v>
      </c>
      <c r="S85" s="73"/>
      <c r="T85" s="150">
        <f>SUM(T86:T109)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SUM(BK86:BK109)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340</v>
      </c>
      <c r="F86" s="154" t="s">
        <v>341</v>
      </c>
      <c r="G86" s="155" t="s">
        <v>342</v>
      </c>
      <c r="H86" s="156">
        <v>1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343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343</v>
      </c>
      <c r="BM86" s="163" t="s">
        <v>344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345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346</v>
      </c>
      <c r="G88" s="171"/>
      <c r="H88" s="175">
        <v>1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347</v>
      </c>
      <c r="F89" s="154" t="s">
        <v>348</v>
      </c>
      <c r="G89" s="155" t="s">
        <v>342</v>
      </c>
      <c r="H89" s="156">
        <v>1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343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343</v>
      </c>
      <c r="BM89" s="163" t="s">
        <v>349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350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2" customFormat="1">
      <c r="B91" s="210"/>
      <c r="C91" s="211"/>
      <c r="D91" s="172" t="s">
        <v>164</v>
      </c>
      <c r="E91" s="212" t="s">
        <v>19</v>
      </c>
      <c r="F91" s="213" t="s">
        <v>351</v>
      </c>
      <c r="G91" s="211"/>
      <c r="H91" s="212" t="s">
        <v>19</v>
      </c>
      <c r="I91" s="214"/>
      <c r="J91" s="211"/>
      <c r="K91" s="211"/>
      <c r="L91" s="215"/>
      <c r="M91" s="216"/>
      <c r="N91" s="217"/>
      <c r="O91" s="217"/>
      <c r="P91" s="217"/>
      <c r="Q91" s="217"/>
      <c r="R91" s="217"/>
      <c r="S91" s="217"/>
      <c r="T91" s="218"/>
      <c r="AT91" s="219" t="s">
        <v>164</v>
      </c>
      <c r="AU91" s="219" t="s">
        <v>73</v>
      </c>
      <c r="AV91" s="12" t="s">
        <v>80</v>
      </c>
      <c r="AW91" s="12" t="s">
        <v>35</v>
      </c>
      <c r="AX91" s="12" t="s">
        <v>73</v>
      </c>
      <c r="AY91" s="219" t="s">
        <v>160</v>
      </c>
    </row>
    <row r="92" spans="1:65" s="12" customFormat="1">
      <c r="B92" s="210"/>
      <c r="C92" s="211"/>
      <c r="D92" s="172" t="s">
        <v>164</v>
      </c>
      <c r="E92" s="212" t="s">
        <v>19</v>
      </c>
      <c r="F92" s="213" t="s">
        <v>352</v>
      </c>
      <c r="G92" s="211"/>
      <c r="H92" s="212" t="s">
        <v>19</v>
      </c>
      <c r="I92" s="214"/>
      <c r="J92" s="211"/>
      <c r="K92" s="211"/>
      <c r="L92" s="215"/>
      <c r="M92" s="216"/>
      <c r="N92" s="217"/>
      <c r="O92" s="217"/>
      <c r="P92" s="217"/>
      <c r="Q92" s="217"/>
      <c r="R92" s="217"/>
      <c r="S92" s="217"/>
      <c r="T92" s="218"/>
      <c r="AT92" s="219" t="s">
        <v>164</v>
      </c>
      <c r="AU92" s="219" t="s">
        <v>73</v>
      </c>
      <c r="AV92" s="12" t="s">
        <v>80</v>
      </c>
      <c r="AW92" s="12" t="s">
        <v>35</v>
      </c>
      <c r="AX92" s="12" t="s">
        <v>73</v>
      </c>
      <c r="AY92" s="219" t="s">
        <v>160</v>
      </c>
    </row>
    <row r="93" spans="1:65" s="12" customFormat="1">
      <c r="B93" s="210"/>
      <c r="C93" s="211"/>
      <c r="D93" s="172" t="s">
        <v>164</v>
      </c>
      <c r="E93" s="212" t="s">
        <v>19</v>
      </c>
      <c r="F93" s="213" t="s">
        <v>353</v>
      </c>
      <c r="G93" s="211"/>
      <c r="H93" s="212" t="s">
        <v>19</v>
      </c>
      <c r="I93" s="214"/>
      <c r="J93" s="211"/>
      <c r="K93" s="211"/>
      <c r="L93" s="215"/>
      <c r="M93" s="216"/>
      <c r="N93" s="217"/>
      <c r="O93" s="217"/>
      <c r="P93" s="217"/>
      <c r="Q93" s="217"/>
      <c r="R93" s="217"/>
      <c r="S93" s="217"/>
      <c r="T93" s="218"/>
      <c r="AT93" s="219" t="s">
        <v>164</v>
      </c>
      <c r="AU93" s="219" t="s">
        <v>73</v>
      </c>
      <c r="AV93" s="12" t="s">
        <v>80</v>
      </c>
      <c r="AW93" s="12" t="s">
        <v>35</v>
      </c>
      <c r="AX93" s="12" t="s">
        <v>73</v>
      </c>
      <c r="AY93" s="219" t="s">
        <v>160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354</v>
      </c>
      <c r="G94" s="171"/>
      <c r="H94" s="175">
        <v>1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172</v>
      </c>
      <c r="D95" s="152" t="s">
        <v>154</v>
      </c>
      <c r="E95" s="153" t="s">
        <v>355</v>
      </c>
      <c r="F95" s="154" t="s">
        <v>356</v>
      </c>
      <c r="G95" s="155" t="s">
        <v>342</v>
      </c>
      <c r="H95" s="156">
        <v>1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343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343</v>
      </c>
      <c r="BM95" s="163" t="s">
        <v>357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358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159</v>
      </c>
      <c r="D97" s="152" t="s">
        <v>154</v>
      </c>
      <c r="E97" s="153" t="s">
        <v>359</v>
      </c>
      <c r="F97" s="154" t="s">
        <v>360</v>
      </c>
      <c r="G97" s="155" t="s">
        <v>361</v>
      </c>
      <c r="H97" s="156">
        <v>1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343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343</v>
      </c>
      <c r="BM97" s="163" t="s">
        <v>362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363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2" customFormat="1" ht="16.5" customHeight="1">
      <c r="A99" s="35"/>
      <c r="B99" s="36"/>
      <c r="C99" s="152" t="s">
        <v>185</v>
      </c>
      <c r="D99" s="152" t="s">
        <v>154</v>
      </c>
      <c r="E99" s="153" t="s">
        <v>364</v>
      </c>
      <c r="F99" s="154" t="s">
        <v>365</v>
      </c>
      <c r="G99" s="155" t="s">
        <v>342</v>
      </c>
      <c r="H99" s="156">
        <v>1</v>
      </c>
      <c r="I99" s="157"/>
      <c r="J99" s="158">
        <f>ROUND(I99*H99,2)</f>
        <v>0</v>
      </c>
      <c r="K99" s="154" t="s">
        <v>158</v>
      </c>
      <c r="L99" s="40"/>
      <c r="M99" s="159" t="s">
        <v>19</v>
      </c>
      <c r="N99" s="160" t="s">
        <v>44</v>
      </c>
      <c r="O99" s="65"/>
      <c r="P99" s="161">
        <f>O99*H99</f>
        <v>0</v>
      </c>
      <c r="Q99" s="161">
        <v>0</v>
      </c>
      <c r="R99" s="161">
        <f>Q99*H99</f>
        <v>0</v>
      </c>
      <c r="S99" s="161">
        <v>0</v>
      </c>
      <c r="T99" s="162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63" t="s">
        <v>343</v>
      </c>
      <c r="AT99" s="163" t="s">
        <v>154</v>
      </c>
      <c r="AU99" s="163" t="s">
        <v>73</v>
      </c>
      <c r="AY99" s="18" t="s">
        <v>160</v>
      </c>
      <c r="BE99" s="164">
        <f>IF(N99="základní",J99,0)</f>
        <v>0</v>
      </c>
      <c r="BF99" s="164">
        <f>IF(N99="snížená",J99,0)</f>
        <v>0</v>
      </c>
      <c r="BG99" s="164">
        <f>IF(N99="zákl. přenesená",J99,0)</f>
        <v>0</v>
      </c>
      <c r="BH99" s="164">
        <f>IF(N99="sníž. přenesená",J99,0)</f>
        <v>0</v>
      </c>
      <c r="BI99" s="164">
        <f>IF(N99="nulová",J99,0)</f>
        <v>0</v>
      </c>
      <c r="BJ99" s="18" t="s">
        <v>80</v>
      </c>
      <c r="BK99" s="164">
        <f>ROUND(I99*H99,2)</f>
        <v>0</v>
      </c>
      <c r="BL99" s="18" t="s">
        <v>343</v>
      </c>
      <c r="BM99" s="163" t="s">
        <v>366</v>
      </c>
    </row>
    <row r="100" spans="1:65" s="2" customFormat="1">
      <c r="A100" s="35"/>
      <c r="B100" s="36"/>
      <c r="C100" s="37"/>
      <c r="D100" s="165" t="s">
        <v>162</v>
      </c>
      <c r="E100" s="37"/>
      <c r="F100" s="166" t="s">
        <v>367</v>
      </c>
      <c r="G100" s="37"/>
      <c r="H100" s="37"/>
      <c r="I100" s="167"/>
      <c r="J100" s="37"/>
      <c r="K100" s="37"/>
      <c r="L100" s="40"/>
      <c r="M100" s="168"/>
      <c r="N100" s="169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162</v>
      </c>
      <c r="AU100" s="18" t="s">
        <v>73</v>
      </c>
    </row>
    <row r="101" spans="1:65" s="10" customFormat="1">
      <c r="B101" s="170"/>
      <c r="C101" s="171"/>
      <c r="D101" s="172" t="s">
        <v>164</v>
      </c>
      <c r="E101" s="173" t="s">
        <v>19</v>
      </c>
      <c r="F101" s="174" t="s">
        <v>368</v>
      </c>
      <c r="G101" s="171"/>
      <c r="H101" s="175">
        <v>1</v>
      </c>
      <c r="I101" s="176"/>
      <c r="J101" s="171"/>
      <c r="K101" s="171"/>
      <c r="L101" s="177"/>
      <c r="M101" s="178"/>
      <c r="N101" s="179"/>
      <c r="O101" s="179"/>
      <c r="P101" s="179"/>
      <c r="Q101" s="179"/>
      <c r="R101" s="179"/>
      <c r="S101" s="179"/>
      <c r="T101" s="180"/>
      <c r="AT101" s="181" t="s">
        <v>164</v>
      </c>
      <c r="AU101" s="181" t="s">
        <v>73</v>
      </c>
      <c r="AV101" s="10" t="s">
        <v>82</v>
      </c>
      <c r="AW101" s="10" t="s">
        <v>35</v>
      </c>
      <c r="AX101" s="10" t="s">
        <v>80</v>
      </c>
      <c r="AY101" s="181" t="s">
        <v>160</v>
      </c>
    </row>
    <row r="102" spans="1:65" s="12" customFormat="1">
      <c r="B102" s="210"/>
      <c r="C102" s="211"/>
      <c r="D102" s="172" t="s">
        <v>164</v>
      </c>
      <c r="E102" s="212" t="s">
        <v>19</v>
      </c>
      <c r="F102" s="213" t="s">
        <v>369</v>
      </c>
      <c r="G102" s="211"/>
      <c r="H102" s="212" t="s">
        <v>19</v>
      </c>
      <c r="I102" s="214"/>
      <c r="J102" s="211"/>
      <c r="K102" s="211"/>
      <c r="L102" s="215"/>
      <c r="M102" s="216"/>
      <c r="N102" s="217"/>
      <c r="O102" s="217"/>
      <c r="P102" s="217"/>
      <c r="Q102" s="217"/>
      <c r="R102" s="217"/>
      <c r="S102" s="217"/>
      <c r="T102" s="218"/>
      <c r="AT102" s="219" t="s">
        <v>164</v>
      </c>
      <c r="AU102" s="219" t="s">
        <v>73</v>
      </c>
      <c r="AV102" s="12" t="s">
        <v>80</v>
      </c>
      <c r="AW102" s="12" t="s">
        <v>35</v>
      </c>
      <c r="AX102" s="12" t="s">
        <v>73</v>
      </c>
      <c r="AY102" s="219" t="s">
        <v>160</v>
      </c>
    </row>
    <row r="103" spans="1:65" s="2" customFormat="1" ht="16.5" customHeight="1">
      <c r="A103" s="35"/>
      <c r="B103" s="36"/>
      <c r="C103" s="152" t="s">
        <v>191</v>
      </c>
      <c r="D103" s="152" t="s">
        <v>154</v>
      </c>
      <c r="E103" s="153" t="s">
        <v>370</v>
      </c>
      <c r="F103" s="154" t="s">
        <v>371</v>
      </c>
      <c r="G103" s="155" t="s">
        <v>361</v>
      </c>
      <c r="H103" s="156">
        <v>1</v>
      </c>
      <c r="I103" s="157"/>
      <c r="J103" s="158">
        <f>ROUND(I103*H103,2)</f>
        <v>0</v>
      </c>
      <c r="K103" s="154" t="s">
        <v>158</v>
      </c>
      <c r="L103" s="40"/>
      <c r="M103" s="159" t="s">
        <v>19</v>
      </c>
      <c r="N103" s="160" t="s">
        <v>44</v>
      </c>
      <c r="O103" s="65"/>
      <c r="P103" s="161">
        <f>O103*H103</f>
        <v>0</v>
      </c>
      <c r="Q103" s="161">
        <v>0</v>
      </c>
      <c r="R103" s="161">
        <f>Q103*H103</f>
        <v>0</v>
      </c>
      <c r="S103" s="161">
        <v>0</v>
      </c>
      <c r="T103" s="162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63" t="s">
        <v>343</v>
      </c>
      <c r="AT103" s="163" t="s">
        <v>154</v>
      </c>
      <c r="AU103" s="163" t="s">
        <v>73</v>
      </c>
      <c r="AY103" s="18" t="s">
        <v>160</v>
      </c>
      <c r="BE103" s="164">
        <f>IF(N103="základní",J103,0)</f>
        <v>0</v>
      </c>
      <c r="BF103" s="164">
        <f>IF(N103="snížená",J103,0)</f>
        <v>0</v>
      </c>
      <c r="BG103" s="164">
        <f>IF(N103="zákl. přenesená",J103,0)</f>
        <v>0</v>
      </c>
      <c r="BH103" s="164">
        <f>IF(N103="sníž. přenesená",J103,0)</f>
        <v>0</v>
      </c>
      <c r="BI103" s="164">
        <f>IF(N103="nulová",J103,0)</f>
        <v>0</v>
      </c>
      <c r="BJ103" s="18" t="s">
        <v>80</v>
      </c>
      <c r="BK103" s="164">
        <f>ROUND(I103*H103,2)</f>
        <v>0</v>
      </c>
      <c r="BL103" s="18" t="s">
        <v>343</v>
      </c>
      <c r="BM103" s="163" t="s">
        <v>372</v>
      </c>
    </row>
    <row r="104" spans="1:65" s="2" customFormat="1">
      <c r="A104" s="35"/>
      <c r="B104" s="36"/>
      <c r="C104" s="37"/>
      <c r="D104" s="165" t="s">
        <v>162</v>
      </c>
      <c r="E104" s="37"/>
      <c r="F104" s="166" t="s">
        <v>373</v>
      </c>
      <c r="G104" s="37"/>
      <c r="H104" s="37"/>
      <c r="I104" s="167"/>
      <c r="J104" s="37"/>
      <c r="K104" s="37"/>
      <c r="L104" s="40"/>
      <c r="M104" s="168"/>
      <c r="N104" s="169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162</v>
      </c>
      <c r="AU104" s="18" t="s">
        <v>73</v>
      </c>
    </row>
    <row r="105" spans="1:65" s="2" customFormat="1" ht="16.5" customHeight="1">
      <c r="A105" s="35"/>
      <c r="B105" s="36"/>
      <c r="C105" s="152" t="s">
        <v>199</v>
      </c>
      <c r="D105" s="152" t="s">
        <v>154</v>
      </c>
      <c r="E105" s="153" t="s">
        <v>374</v>
      </c>
      <c r="F105" s="154" t="s">
        <v>375</v>
      </c>
      <c r="G105" s="155" t="s">
        <v>361</v>
      </c>
      <c r="H105" s="156">
        <v>1</v>
      </c>
      <c r="I105" s="157"/>
      <c r="J105" s="158">
        <f>ROUND(I105*H105,2)</f>
        <v>0</v>
      </c>
      <c r="K105" s="154" t="s">
        <v>158</v>
      </c>
      <c r="L105" s="40"/>
      <c r="M105" s="159" t="s">
        <v>19</v>
      </c>
      <c r="N105" s="160" t="s">
        <v>44</v>
      </c>
      <c r="O105" s="65"/>
      <c r="P105" s="161">
        <f>O105*H105</f>
        <v>0</v>
      </c>
      <c r="Q105" s="161">
        <v>0</v>
      </c>
      <c r="R105" s="161">
        <f>Q105*H105</f>
        <v>0</v>
      </c>
      <c r="S105" s="161">
        <v>0</v>
      </c>
      <c r="T105" s="16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63" t="s">
        <v>343</v>
      </c>
      <c r="AT105" s="163" t="s">
        <v>154</v>
      </c>
      <c r="AU105" s="163" t="s">
        <v>73</v>
      </c>
      <c r="AY105" s="18" t="s">
        <v>160</v>
      </c>
      <c r="BE105" s="164">
        <f>IF(N105="základní",J105,0)</f>
        <v>0</v>
      </c>
      <c r="BF105" s="164">
        <f>IF(N105="snížená",J105,0)</f>
        <v>0</v>
      </c>
      <c r="BG105" s="164">
        <f>IF(N105="zákl. přenesená",J105,0)</f>
        <v>0</v>
      </c>
      <c r="BH105" s="164">
        <f>IF(N105="sníž. přenesená",J105,0)</f>
        <v>0</v>
      </c>
      <c r="BI105" s="164">
        <f>IF(N105="nulová",J105,0)</f>
        <v>0</v>
      </c>
      <c r="BJ105" s="18" t="s">
        <v>80</v>
      </c>
      <c r="BK105" s="164">
        <f>ROUND(I105*H105,2)</f>
        <v>0</v>
      </c>
      <c r="BL105" s="18" t="s">
        <v>343</v>
      </c>
      <c r="BM105" s="163" t="s">
        <v>376</v>
      </c>
    </row>
    <row r="106" spans="1:65" s="2" customFormat="1">
      <c r="A106" s="35"/>
      <c r="B106" s="36"/>
      <c r="C106" s="37"/>
      <c r="D106" s="165" t="s">
        <v>162</v>
      </c>
      <c r="E106" s="37"/>
      <c r="F106" s="166" t="s">
        <v>377</v>
      </c>
      <c r="G106" s="37"/>
      <c r="H106" s="37"/>
      <c r="I106" s="167"/>
      <c r="J106" s="37"/>
      <c r="K106" s="37"/>
      <c r="L106" s="40"/>
      <c r="M106" s="168"/>
      <c r="N106" s="169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162</v>
      </c>
      <c r="AU106" s="18" t="s">
        <v>73</v>
      </c>
    </row>
    <row r="107" spans="1:65" s="2" customFormat="1" ht="16.5" customHeight="1">
      <c r="A107" s="35"/>
      <c r="B107" s="36"/>
      <c r="C107" s="152" t="s">
        <v>196</v>
      </c>
      <c r="D107" s="152" t="s">
        <v>154</v>
      </c>
      <c r="E107" s="153" t="s">
        <v>378</v>
      </c>
      <c r="F107" s="154" t="s">
        <v>379</v>
      </c>
      <c r="G107" s="155" t="s">
        <v>342</v>
      </c>
      <c r="H107" s="156">
        <v>1</v>
      </c>
      <c r="I107" s="157"/>
      <c r="J107" s="158">
        <f>ROUND(I107*H107,2)</f>
        <v>0</v>
      </c>
      <c r="K107" s="154" t="s">
        <v>158</v>
      </c>
      <c r="L107" s="40"/>
      <c r="M107" s="159" t="s">
        <v>19</v>
      </c>
      <c r="N107" s="160" t="s">
        <v>44</v>
      </c>
      <c r="O107" s="65"/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63" t="s">
        <v>343</v>
      </c>
      <c r="AT107" s="163" t="s">
        <v>154</v>
      </c>
      <c r="AU107" s="163" t="s">
        <v>73</v>
      </c>
      <c r="AY107" s="18" t="s">
        <v>160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18" t="s">
        <v>80</v>
      </c>
      <c r="BK107" s="164">
        <f>ROUND(I107*H107,2)</f>
        <v>0</v>
      </c>
      <c r="BL107" s="18" t="s">
        <v>343</v>
      </c>
      <c r="BM107" s="163" t="s">
        <v>380</v>
      </c>
    </row>
    <row r="108" spans="1:65" s="2" customFormat="1">
      <c r="A108" s="35"/>
      <c r="B108" s="36"/>
      <c r="C108" s="37"/>
      <c r="D108" s="165" t="s">
        <v>162</v>
      </c>
      <c r="E108" s="37"/>
      <c r="F108" s="166" t="s">
        <v>381</v>
      </c>
      <c r="G108" s="37"/>
      <c r="H108" s="37"/>
      <c r="I108" s="167"/>
      <c r="J108" s="37"/>
      <c r="K108" s="37"/>
      <c r="L108" s="40"/>
      <c r="M108" s="168"/>
      <c r="N108" s="169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162</v>
      </c>
      <c r="AU108" s="18" t="s">
        <v>73</v>
      </c>
    </row>
    <row r="109" spans="1:65" s="10" customFormat="1" ht="20.399999999999999">
      <c r="B109" s="170"/>
      <c r="C109" s="171"/>
      <c r="D109" s="172" t="s">
        <v>164</v>
      </c>
      <c r="E109" s="173" t="s">
        <v>19</v>
      </c>
      <c r="F109" s="174" t="s">
        <v>382</v>
      </c>
      <c r="G109" s="171"/>
      <c r="H109" s="175">
        <v>1</v>
      </c>
      <c r="I109" s="176"/>
      <c r="J109" s="171"/>
      <c r="K109" s="171"/>
      <c r="L109" s="177"/>
      <c r="M109" s="207"/>
      <c r="N109" s="208"/>
      <c r="O109" s="208"/>
      <c r="P109" s="208"/>
      <c r="Q109" s="208"/>
      <c r="R109" s="208"/>
      <c r="S109" s="208"/>
      <c r="T109" s="209"/>
      <c r="AT109" s="181" t="s">
        <v>164</v>
      </c>
      <c r="AU109" s="181" t="s">
        <v>73</v>
      </c>
      <c r="AV109" s="10" t="s">
        <v>82</v>
      </c>
      <c r="AW109" s="10" t="s">
        <v>35</v>
      </c>
      <c r="AX109" s="10" t="s">
        <v>80</v>
      </c>
      <c r="AY109" s="181" t="s">
        <v>160</v>
      </c>
    </row>
    <row r="110" spans="1:65" s="2" customFormat="1" ht="6.9" customHeight="1">
      <c r="A110" s="35"/>
      <c r="B110" s="48"/>
      <c r="C110" s="49"/>
      <c r="D110" s="49"/>
      <c r="E110" s="49"/>
      <c r="F110" s="49"/>
      <c r="G110" s="49"/>
      <c r="H110" s="49"/>
      <c r="I110" s="49"/>
      <c r="J110" s="49"/>
      <c r="K110" s="49"/>
      <c r="L110" s="40"/>
      <c r="M110" s="35"/>
      <c r="O110" s="35"/>
      <c r="P110" s="35"/>
      <c r="Q110" s="35"/>
      <c r="R110" s="35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</sheetData>
  <sheetProtection algorithmName="SHA-512" hashValue="g6IlWXWbQ8wF/iSivpEn8xCrxx9bZ5H3dohuFCNjIF2uZn4jG60CbmibEkjz+QKxu+MOBydwAtW66aeziWIy+Q==" saltValue="5zX16f1TWXFlVWCO+Mo9x5PoxBYnql4H5z0RUQIHBYkWZLgruq608TRNK8ov3H4+FoyWueRKPcRempmoDpm2mw==" spinCount="100000" sheet="1" objects="1" scenarios="1" formatColumns="0" formatRows="0" autoFilter="0"/>
  <autoFilter ref="C84:K109" xr:uid="{00000000-0009-0000-0000-000005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500-000000000000}"/>
    <hyperlink ref="F90" r:id="rId2" xr:uid="{00000000-0004-0000-0500-000001000000}"/>
    <hyperlink ref="F96" r:id="rId3" xr:uid="{00000000-0004-0000-0500-000002000000}"/>
    <hyperlink ref="F98" r:id="rId4" xr:uid="{00000000-0004-0000-0500-000003000000}"/>
    <hyperlink ref="F100" r:id="rId5" xr:uid="{00000000-0004-0000-0500-000004000000}"/>
    <hyperlink ref="F104" r:id="rId6" xr:uid="{00000000-0004-0000-0500-000005000000}"/>
    <hyperlink ref="F106" r:id="rId7" xr:uid="{00000000-0004-0000-0500-000006000000}"/>
    <hyperlink ref="F108" r:id="rId8" xr:uid="{00000000-0004-0000-0500-000007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44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100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2" customFormat="1" ht="12" customHeight="1">
      <c r="A8" s="35"/>
      <c r="B8" s="40"/>
      <c r="C8" s="35"/>
      <c r="D8" s="113" t="s">
        <v>135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6" t="s">
        <v>383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22. 5. 2024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27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28</v>
      </c>
      <c r="F15" s="35"/>
      <c r="G15" s="35"/>
      <c r="H15" s="35"/>
      <c r="I15" s="113" t="s">
        <v>29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8" t="str">
        <f>'Rekapitulace stavby'!E14</f>
        <v>Vyplň údaj</v>
      </c>
      <c r="F18" s="379"/>
      <c r="G18" s="379"/>
      <c r="H18" s="379"/>
      <c r="I18" s="113" t="s">
        <v>29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26</v>
      </c>
      <c r="J20" s="104" t="s">
        <v>33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34</v>
      </c>
      <c r="F21" s="35"/>
      <c r="G21" s="35"/>
      <c r="H21" s="35"/>
      <c r="I21" s="113" t="s">
        <v>29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36</v>
      </c>
      <c r="E23" s="35"/>
      <c r="F23" s="35"/>
      <c r="G23" s="35"/>
      <c r="H23" s="35"/>
      <c r="I23" s="113" t="s">
        <v>26</v>
      </c>
      <c r="J23" s="104" t="s">
        <v>33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34</v>
      </c>
      <c r="F24" s="35"/>
      <c r="G24" s="35"/>
      <c r="H24" s="35"/>
      <c r="I24" s="113" t="s">
        <v>29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80" t="s">
        <v>19</v>
      </c>
      <c r="F27" s="380"/>
      <c r="G27" s="380"/>
      <c r="H27" s="380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39</v>
      </c>
      <c r="E30" s="35"/>
      <c r="F30" s="35"/>
      <c r="G30" s="35"/>
      <c r="H30" s="35"/>
      <c r="I30" s="35"/>
      <c r="J30" s="121">
        <f>ROUND(J79,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2" t="s">
        <v>41</v>
      </c>
      <c r="G32" s="35"/>
      <c r="H32" s="35"/>
      <c r="I32" s="122" t="s">
        <v>40</v>
      </c>
      <c r="J32" s="122" t="s">
        <v>42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3" t="s">
        <v>43</v>
      </c>
      <c r="E33" s="113" t="s">
        <v>44</v>
      </c>
      <c r="F33" s="124">
        <f>ROUND((SUM(BE79:BE143)),  2)</f>
        <v>0</v>
      </c>
      <c r="G33" s="35"/>
      <c r="H33" s="35"/>
      <c r="I33" s="125">
        <v>0.21</v>
      </c>
      <c r="J33" s="124">
        <f>ROUND(((SUM(BE79:BE143))*I33),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3" t="s">
        <v>45</v>
      </c>
      <c r="F34" s="124">
        <f>ROUND((SUM(BF79:BF143)),  2)</f>
        <v>0</v>
      </c>
      <c r="G34" s="35"/>
      <c r="H34" s="35"/>
      <c r="I34" s="125">
        <v>0.12</v>
      </c>
      <c r="J34" s="124">
        <f>ROUND(((SUM(BF79:BF143))*I34),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3" t="s">
        <v>46</v>
      </c>
      <c r="F35" s="124">
        <f>ROUND((SUM(BG79:BG143)),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3" t="s">
        <v>47</v>
      </c>
      <c r="F36" s="124">
        <f>ROUND((SUM(BH79:BH143)),  2)</f>
        <v>0</v>
      </c>
      <c r="G36" s="35"/>
      <c r="H36" s="35"/>
      <c r="I36" s="125">
        <v>0.12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48</v>
      </c>
      <c r="F37" s="124">
        <f>ROUND((SUM(BI79:BI143)),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49</v>
      </c>
      <c r="E39" s="128"/>
      <c r="F39" s="128"/>
      <c r="G39" s="129" t="s">
        <v>50</v>
      </c>
      <c r="H39" s="130" t="s">
        <v>51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" customHeight="1">
      <c r="A45" s="35"/>
      <c r="B45" s="36"/>
      <c r="C45" s="24" t="s">
        <v>137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2" t="str">
        <f>E7</f>
        <v>Výsadba IP3, IP14, IP18, IP29 a části NRBK K158 v k.ú. Němčičky u Hustopečí</v>
      </c>
      <c r="F48" s="373"/>
      <c r="G48" s="373"/>
      <c r="H48" s="373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135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29" t="str">
        <f>E9</f>
        <v>SO-02 - IP14</v>
      </c>
      <c r="F50" s="371"/>
      <c r="G50" s="371"/>
      <c r="H50" s="371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Němčičky u Hustopečí</v>
      </c>
      <c r="G52" s="37"/>
      <c r="H52" s="37"/>
      <c r="I52" s="30" t="s">
        <v>23</v>
      </c>
      <c r="J52" s="60" t="str">
        <f>IF(J12="","",J12)</f>
        <v>22. 5. 2024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65" customHeight="1">
      <c r="A54" s="35"/>
      <c r="B54" s="36"/>
      <c r="C54" s="30" t="s">
        <v>25</v>
      </c>
      <c r="D54" s="37"/>
      <c r="E54" s="37"/>
      <c r="F54" s="28" t="str">
        <f>E15</f>
        <v>ČR-Státní pozemkový úřad</v>
      </c>
      <c r="G54" s="37"/>
      <c r="H54" s="37"/>
      <c r="I54" s="30" t="s">
        <v>32</v>
      </c>
      <c r="J54" s="33" t="str">
        <f>E21</f>
        <v>AGROPROJEKT PSO,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65" customHeight="1">
      <c r="A55" s="35"/>
      <c r="B55" s="36"/>
      <c r="C55" s="30" t="s">
        <v>30</v>
      </c>
      <c r="D55" s="37"/>
      <c r="E55" s="37"/>
      <c r="F55" s="28" t="str">
        <f>IF(E18="","",E18)</f>
        <v>Vyplň údaj</v>
      </c>
      <c r="G55" s="37"/>
      <c r="H55" s="37"/>
      <c r="I55" s="30" t="s">
        <v>36</v>
      </c>
      <c r="J55" s="33" t="str">
        <f>E24</f>
        <v>AGROPROJEKT PSO,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138</v>
      </c>
      <c r="D57" s="138"/>
      <c r="E57" s="138"/>
      <c r="F57" s="138"/>
      <c r="G57" s="138"/>
      <c r="H57" s="138"/>
      <c r="I57" s="138"/>
      <c r="J57" s="139" t="s">
        <v>139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8" customHeight="1">
      <c r="A59" s="35"/>
      <c r="B59" s="36"/>
      <c r="C59" s="140" t="s">
        <v>71</v>
      </c>
      <c r="D59" s="37"/>
      <c r="E59" s="37"/>
      <c r="F59" s="37"/>
      <c r="G59" s="37"/>
      <c r="H59" s="37"/>
      <c r="I59" s="37"/>
      <c r="J59" s="78">
        <f>J79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140</v>
      </c>
    </row>
    <row r="60" spans="1:47" s="2" customFormat="1" ht="21.7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6.9" customHeight="1">
      <c r="A61" s="35"/>
      <c r="B61" s="48"/>
      <c r="C61" s="49"/>
      <c r="D61" s="49"/>
      <c r="E61" s="49"/>
      <c r="F61" s="49"/>
      <c r="G61" s="49"/>
      <c r="H61" s="49"/>
      <c r="I61" s="49"/>
      <c r="J61" s="49"/>
      <c r="K61" s="49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5" spans="1:65" s="2" customFormat="1" ht="6.9" customHeight="1">
      <c r="A65" s="35"/>
      <c r="B65" s="50"/>
      <c r="C65" s="51"/>
      <c r="D65" s="51"/>
      <c r="E65" s="51"/>
      <c r="F65" s="51"/>
      <c r="G65" s="51"/>
      <c r="H65" s="51"/>
      <c r="I65" s="51"/>
      <c r="J65" s="51"/>
      <c r="K65" s="51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65" s="2" customFormat="1" ht="24.9" customHeight="1">
      <c r="A66" s="35"/>
      <c r="B66" s="36"/>
      <c r="C66" s="24" t="s">
        <v>141</v>
      </c>
      <c r="D66" s="37"/>
      <c r="E66" s="37"/>
      <c r="F66" s="37"/>
      <c r="G66" s="37"/>
      <c r="H66" s="37"/>
      <c r="I66" s="37"/>
      <c r="J66" s="37"/>
      <c r="K66" s="37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pans="1:65" s="2" customFormat="1" ht="6.9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65" s="2" customFormat="1" ht="12" customHeight="1">
      <c r="A68" s="35"/>
      <c r="B68" s="36"/>
      <c r="C68" s="30" t="s">
        <v>16</v>
      </c>
      <c r="D68" s="37"/>
      <c r="E68" s="37"/>
      <c r="F68" s="37"/>
      <c r="G68" s="37"/>
      <c r="H68" s="37"/>
      <c r="I68" s="37"/>
      <c r="J68" s="37"/>
      <c r="K68" s="37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65" s="2" customFormat="1" ht="16.5" customHeight="1">
      <c r="A69" s="35"/>
      <c r="B69" s="36"/>
      <c r="C69" s="37"/>
      <c r="D69" s="37"/>
      <c r="E69" s="372" t="str">
        <f>E7</f>
        <v>Výsadba IP3, IP14, IP18, IP29 a části NRBK K158 v k.ú. Němčičky u Hustopečí</v>
      </c>
      <c r="F69" s="373"/>
      <c r="G69" s="373"/>
      <c r="H69" s="373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65" s="2" customFormat="1" ht="12" customHeight="1">
      <c r="A70" s="35"/>
      <c r="B70" s="36"/>
      <c r="C70" s="30" t="s">
        <v>135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65" s="2" customFormat="1" ht="16.5" customHeight="1">
      <c r="A71" s="35"/>
      <c r="B71" s="36"/>
      <c r="C71" s="37"/>
      <c r="D71" s="37"/>
      <c r="E71" s="329" t="str">
        <f>E9</f>
        <v>SO-02 - IP14</v>
      </c>
      <c r="F71" s="371"/>
      <c r="G71" s="371"/>
      <c r="H71" s="371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65" s="2" customFormat="1" ht="6.9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65" s="2" customFormat="1" ht="12" customHeight="1">
      <c r="A73" s="35"/>
      <c r="B73" s="36"/>
      <c r="C73" s="30" t="s">
        <v>21</v>
      </c>
      <c r="D73" s="37"/>
      <c r="E73" s="37"/>
      <c r="F73" s="28" t="str">
        <f>F12</f>
        <v>Němčičky u Hustopečí</v>
      </c>
      <c r="G73" s="37"/>
      <c r="H73" s="37"/>
      <c r="I73" s="30" t="s">
        <v>23</v>
      </c>
      <c r="J73" s="60" t="str">
        <f>IF(J12="","",J12)</f>
        <v>22. 5. 2024</v>
      </c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65" s="2" customFormat="1" ht="6.9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65" s="2" customFormat="1" ht="25.65" customHeight="1">
      <c r="A75" s="35"/>
      <c r="B75" s="36"/>
      <c r="C75" s="30" t="s">
        <v>25</v>
      </c>
      <c r="D75" s="37"/>
      <c r="E75" s="37"/>
      <c r="F75" s="28" t="str">
        <f>E15</f>
        <v>ČR-Státní pozemkový úřad</v>
      </c>
      <c r="G75" s="37"/>
      <c r="H75" s="37"/>
      <c r="I75" s="30" t="s">
        <v>32</v>
      </c>
      <c r="J75" s="33" t="str">
        <f>E21</f>
        <v>AGROPROJEKT PSO, s.r.o.</v>
      </c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65" s="2" customFormat="1" ht="25.65" customHeight="1">
      <c r="A76" s="35"/>
      <c r="B76" s="36"/>
      <c r="C76" s="30" t="s">
        <v>30</v>
      </c>
      <c r="D76" s="37"/>
      <c r="E76" s="37"/>
      <c r="F76" s="28" t="str">
        <f>IF(E18="","",E18)</f>
        <v>Vyplň údaj</v>
      </c>
      <c r="G76" s="37"/>
      <c r="H76" s="37"/>
      <c r="I76" s="30" t="s">
        <v>36</v>
      </c>
      <c r="J76" s="33" t="str">
        <f>E24</f>
        <v>AGROPROJEKT PSO, s.r.o.</v>
      </c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65" s="2" customFormat="1" ht="10.3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65" s="9" customFormat="1" ht="29.25" customHeight="1">
      <c r="A78" s="141"/>
      <c r="B78" s="142"/>
      <c r="C78" s="143" t="s">
        <v>142</v>
      </c>
      <c r="D78" s="144" t="s">
        <v>58</v>
      </c>
      <c r="E78" s="144" t="s">
        <v>54</v>
      </c>
      <c r="F78" s="144" t="s">
        <v>55</v>
      </c>
      <c r="G78" s="144" t="s">
        <v>143</v>
      </c>
      <c r="H78" s="144" t="s">
        <v>144</v>
      </c>
      <c r="I78" s="144" t="s">
        <v>145</v>
      </c>
      <c r="J78" s="144" t="s">
        <v>139</v>
      </c>
      <c r="K78" s="145" t="s">
        <v>146</v>
      </c>
      <c r="L78" s="146"/>
      <c r="M78" s="69" t="s">
        <v>19</v>
      </c>
      <c r="N78" s="70" t="s">
        <v>43</v>
      </c>
      <c r="O78" s="70" t="s">
        <v>147</v>
      </c>
      <c r="P78" s="70" t="s">
        <v>148</v>
      </c>
      <c r="Q78" s="70" t="s">
        <v>149</v>
      </c>
      <c r="R78" s="70" t="s">
        <v>150</v>
      </c>
      <c r="S78" s="70" t="s">
        <v>151</v>
      </c>
      <c r="T78" s="71" t="s">
        <v>152</v>
      </c>
      <c r="U78" s="141"/>
      <c r="V78" s="141"/>
      <c r="W78" s="141"/>
      <c r="X78" s="141"/>
      <c r="Y78" s="141"/>
      <c r="Z78" s="141"/>
      <c r="AA78" s="141"/>
      <c r="AB78" s="141"/>
      <c r="AC78" s="141"/>
      <c r="AD78" s="141"/>
      <c r="AE78" s="141"/>
    </row>
    <row r="79" spans="1:65" s="2" customFormat="1" ht="22.8" customHeight="1">
      <c r="A79" s="35"/>
      <c r="B79" s="36"/>
      <c r="C79" s="76" t="s">
        <v>153</v>
      </c>
      <c r="D79" s="37"/>
      <c r="E79" s="37"/>
      <c r="F79" s="37"/>
      <c r="G79" s="37"/>
      <c r="H79" s="37"/>
      <c r="I79" s="37"/>
      <c r="J79" s="147">
        <f>BK79</f>
        <v>0</v>
      </c>
      <c r="K79" s="37"/>
      <c r="L79" s="40"/>
      <c r="M79" s="72"/>
      <c r="N79" s="148"/>
      <c r="O79" s="73"/>
      <c r="P79" s="149">
        <f>SUM(P80:P143)</f>
        <v>0</v>
      </c>
      <c r="Q79" s="73"/>
      <c r="R79" s="149">
        <f>SUM(R80:R143)</f>
        <v>4.5344831999999995</v>
      </c>
      <c r="S79" s="73"/>
      <c r="T79" s="150">
        <f>SUM(T80:T143)</f>
        <v>0</v>
      </c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T79" s="18" t="s">
        <v>72</v>
      </c>
      <c r="AU79" s="18" t="s">
        <v>140</v>
      </c>
      <c r="BK79" s="151">
        <f>SUM(BK80:BK143)</f>
        <v>0</v>
      </c>
    </row>
    <row r="80" spans="1:65" s="2" customFormat="1" ht="16.5" customHeight="1">
      <c r="A80" s="35"/>
      <c r="B80" s="36"/>
      <c r="C80" s="152" t="s">
        <v>80</v>
      </c>
      <c r="D80" s="152" t="s">
        <v>154</v>
      </c>
      <c r="E80" s="153" t="s">
        <v>155</v>
      </c>
      <c r="F80" s="154" t="s">
        <v>156</v>
      </c>
      <c r="G80" s="155" t="s">
        <v>157</v>
      </c>
      <c r="H80" s="156">
        <v>0.20599999999999999</v>
      </c>
      <c r="I80" s="157"/>
      <c r="J80" s="158">
        <f>ROUND(I80*H80,2)</f>
        <v>0</v>
      </c>
      <c r="K80" s="154" t="s">
        <v>158</v>
      </c>
      <c r="L80" s="40"/>
      <c r="M80" s="159" t="s">
        <v>19</v>
      </c>
      <c r="N80" s="160" t="s">
        <v>44</v>
      </c>
      <c r="O80" s="65"/>
      <c r="P80" s="161">
        <f>O80*H80</f>
        <v>0</v>
      </c>
      <c r="Q80" s="161">
        <v>0</v>
      </c>
      <c r="R80" s="161">
        <f>Q80*H80</f>
        <v>0</v>
      </c>
      <c r="S80" s="161">
        <v>0</v>
      </c>
      <c r="T80" s="162">
        <f>S80*H80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R80" s="163" t="s">
        <v>159</v>
      </c>
      <c r="AT80" s="163" t="s">
        <v>154</v>
      </c>
      <c r="AU80" s="163" t="s">
        <v>73</v>
      </c>
      <c r="AY80" s="18" t="s">
        <v>160</v>
      </c>
      <c r="BE80" s="164">
        <f>IF(N80="základní",J80,0)</f>
        <v>0</v>
      </c>
      <c r="BF80" s="164">
        <f>IF(N80="snížená",J80,0)</f>
        <v>0</v>
      </c>
      <c r="BG80" s="164">
        <f>IF(N80="zákl. přenesená",J80,0)</f>
        <v>0</v>
      </c>
      <c r="BH80" s="164">
        <f>IF(N80="sníž. přenesená",J80,0)</f>
        <v>0</v>
      </c>
      <c r="BI80" s="164">
        <f>IF(N80="nulová",J80,0)</f>
        <v>0</v>
      </c>
      <c r="BJ80" s="18" t="s">
        <v>80</v>
      </c>
      <c r="BK80" s="164">
        <f>ROUND(I80*H80,2)</f>
        <v>0</v>
      </c>
      <c r="BL80" s="18" t="s">
        <v>159</v>
      </c>
      <c r="BM80" s="163" t="s">
        <v>384</v>
      </c>
    </row>
    <row r="81" spans="1:65" s="2" customFormat="1">
      <c r="A81" s="35"/>
      <c r="B81" s="36"/>
      <c r="C81" s="37"/>
      <c r="D81" s="165" t="s">
        <v>162</v>
      </c>
      <c r="E81" s="37"/>
      <c r="F81" s="166" t="s">
        <v>163</v>
      </c>
      <c r="G81" s="37"/>
      <c r="H81" s="37"/>
      <c r="I81" s="167"/>
      <c r="J81" s="37"/>
      <c r="K81" s="37"/>
      <c r="L81" s="40"/>
      <c r="M81" s="168"/>
      <c r="N81" s="169"/>
      <c r="O81" s="65"/>
      <c r="P81" s="65"/>
      <c r="Q81" s="65"/>
      <c r="R81" s="65"/>
      <c r="S81" s="65"/>
      <c r="T81" s="66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8" t="s">
        <v>162</v>
      </c>
      <c r="AU81" s="18" t="s">
        <v>73</v>
      </c>
    </row>
    <row r="82" spans="1:65" s="10" customFormat="1">
      <c r="B82" s="170"/>
      <c r="C82" s="171"/>
      <c r="D82" s="172" t="s">
        <v>164</v>
      </c>
      <c r="E82" s="173" t="s">
        <v>19</v>
      </c>
      <c r="F82" s="174" t="s">
        <v>385</v>
      </c>
      <c r="G82" s="171"/>
      <c r="H82" s="175">
        <v>0.20599999999999999</v>
      </c>
      <c r="I82" s="176"/>
      <c r="J82" s="171"/>
      <c r="K82" s="171"/>
      <c r="L82" s="177"/>
      <c r="M82" s="178"/>
      <c r="N82" s="179"/>
      <c r="O82" s="179"/>
      <c r="P82" s="179"/>
      <c r="Q82" s="179"/>
      <c r="R82" s="179"/>
      <c r="S82" s="179"/>
      <c r="T82" s="180"/>
      <c r="AT82" s="181" t="s">
        <v>164</v>
      </c>
      <c r="AU82" s="181" t="s">
        <v>73</v>
      </c>
      <c r="AV82" s="10" t="s">
        <v>82</v>
      </c>
      <c r="AW82" s="10" t="s">
        <v>35</v>
      </c>
      <c r="AX82" s="10" t="s">
        <v>80</v>
      </c>
      <c r="AY82" s="181" t="s">
        <v>160</v>
      </c>
    </row>
    <row r="83" spans="1:65" s="2" customFormat="1" ht="21.75" customHeight="1">
      <c r="A83" s="35"/>
      <c r="B83" s="36"/>
      <c r="C83" s="152" t="s">
        <v>82</v>
      </c>
      <c r="D83" s="152" t="s">
        <v>154</v>
      </c>
      <c r="E83" s="153" t="s">
        <v>166</v>
      </c>
      <c r="F83" s="154" t="s">
        <v>167</v>
      </c>
      <c r="G83" s="155" t="s">
        <v>168</v>
      </c>
      <c r="H83" s="156">
        <v>2025</v>
      </c>
      <c r="I83" s="157"/>
      <c r="J83" s="158">
        <f>ROUND(I83*H83,2)</f>
        <v>0</v>
      </c>
      <c r="K83" s="154" t="s">
        <v>158</v>
      </c>
      <c r="L83" s="40"/>
      <c r="M83" s="159" t="s">
        <v>19</v>
      </c>
      <c r="N83" s="160" t="s">
        <v>44</v>
      </c>
      <c r="O83" s="65"/>
      <c r="P83" s="161">
        <f>O83*H83</f>
        <v>0</v>
      </c>
      <c r="Q83" s="161">
        <v>0</v>
      </c>
      <c r="R83" s="161">
        <f>Q83*H83</f>
        <v>0</v>
      </c>
      <c r="S83" s="161">
        <v>0</v>
      </c>
      <c r="T83" s="162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163" t="s">
        <v>159</v>
      </c>
      <c r="AT83" s="163" t="s">
        <v>154</v>
      </c>
      <c r="AU83" s="163" t="s">
        <v>73</v>
      </c>
      <c r="AY83" s="18" t="s">
        <v>160</v>
      </c>
      <c r="BE83" s="164">
        <f>IF(N83="základní",J83,0)</f>
        <v>0</v>
      </c>
      <c r="BF83" s="164">
        <f>IF(N83="snížená",J83,0)</f>
        <v>0</v>
      </c>
      <c r="BG83" s="164">
        <f>IF(N83="zákl. přenesená",J83,0)</f>
        <v>0</v>
      </c>
      <c r="BH83" s="164">
        <f>IF(N83="sníž. přenesená",J83,0)</f>
        <v>0</v>
      </c>
      <c r="BI83" s="164">
        <f>IF(N83="nulová",J83,0)</f>
        <v>0</v>
      </c>
      <c r="BJ83" s="18" t="s">
        <v>80</v>
      </c>
      <c r="BK83" s="164">
        <f>ROUND(I83*H83,2)</f>
        <v>0</v>
      </c>
      <c r="BL83" s="18" t="s">
        <v>159</v>
      </c>
      <c r="BM83" s="163" t="s">
        <v>386</v>
      </c>
    </row>
    <row r="84" spans="1:65" s="2" customFormat="1">
      <c r="A84" s="35"/>
      <c r="B84" s="36"/>
      <c r="C84" s="37"/>
      <c r="D84" s="165" t="s">
        <v>162</v>
      </c>
      <c r="E84" s="37"/>
      <c r="F84" s="166" t="s">
        <v>170</v>
      </c>
      <c r="G84" s="37"/>
      <c r="H84" s="37"/>
      <c r="I84" s="167"/>
      <c r="J84" s="37"/>
      <c r="K84" s="37"/>
      <c r="L84" s="40"/>
      <c r="M84" s="168"/>
      <c r="N84" s="169"/>
      <c r="O84" s="65"/>
      <c r="P84" s="65"/>
      <c r="Q84" s="65"/>
      <c r="R84" s="65"/>
      <c r="S84" s="65"/>
      <c r="T84" s="66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162</v>
      </c>
      <c r="AU84" s="18" t="s">
        <v>73</v>
      </c>
    </row>
    <row r="85" spans="1:65" s="10" customFormat="1">
      <c r="B85" s="170"/>
      <c r="C85" s="171"/>
      <c r="D85" s="172" t="s">
        <v>164</v>
      </c>
      <c r="E85" s="173" t="s">
        <v>19</v>
      </c>
      <c r="F85" s="174" t="s">
        <v>387</v>
      </c>
      <c r="G85" s="171"/>
      <c r="H85" s="175">
        <v>2025</v>
      </c>
      <c r="I85" s="176"/>
      <c r="J85" s="171"/>
      <c r="K85" s="171"/>
      <c r="L85" s="177"/>
      <c r="M85" s="178"/>
      <c r="N85" s="179"/>
      <c r="O85" s="179"/>
      <c r="P85" s="179"/>
      <c r="Q85" s="179"/>
      <c r="R85" s="179"/>
      <c r="S85" s="179"/>
      <c r="T85" s="180"/>
      <c r="AT85" s="181" t="s">
        <v>164</v>
      </c>
      <c r="AU85" s="181" t="s">
        <v>73</v>
      </c>
      <c r="AV85" s="10" t="s">
        <v>82</v>
      </c>
      <c r="AW85" s="10" t="s">
        <v>35</v>
      </c>
      <c r="AX85" s="10" t="s">
        <v>80</v>
      </c>
      <c r="AY85" s="181" t="s">
        <v>160</v>
      </c>
    </row>
    <row r="86" spans="1:65" s="2" customFormat="1" ht="16.5" customHeight="1">
      <c r="A86" s="35"/>
      <c r="B86" s="36"/>
      <c r="C86" s="152" t="s">
        <v>172</v>
      </c>
      <c r="D86" s="152" t="s">
        <v>154</v>
      </c>
      <c r="E86" s="153" t="s">
        <v>173</v>
      </c>
      <c r="F86" s="154" t="s">
        <v>174</v>
      </c>
      <c r="G86" s="155" t="s">
        <v>175</v>
      </c>
      <c r="H86" s="156">
        <v>3.0870000000000002</v>
      </c>
      <c r="I86" s="157"/>
      <c r="J86" s="158">
        <f>ROUND(I86*H86,2)</f>
        <v>0</v>
      </c>
      <c r="K86" s="154" t="s">
        <v>19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388</v>
      </c>
    </row>
    <row r="87" spans="1:65" s="10" customFormat="1">
      <c r="B87" s="170"/>
      <c r="C87" s="171"/>
      <c r="D87" s="172" t="s">
        <v>164</v>
      </c>
      <c r="E87" s="173" t="s">
        <v>19</v>
      </c>
      <c r="F87" s="174" t="s">
        <v>389</v>
      </c>
      <c r="G87" s="171"/>
      <c r="H87" s="175">
        <v>3.0870000000000002</v>
      </c>
      <c r="I87" s="176"/>
      <c r="J87" s="171"/>
      <c r="K87" s="171"/>
      <c r="L87" s="177"/>
      <c r="M87" s="178"/>
      <c r="N87" s="179"/>
      <c r="O87" s="179"/>
      <c r="P87" s="179"/>
      <c r="Q87" s="179"/>
      <c r="R87" s="179"/>
      <c r="S87" s="179"/>
      <c r="T87" s="180"/>
      <c r="AT87" s="181" t="s">
        <v>164</v>
      </c>
      <c r="AU87" s="181" t="s">
        <v>73</v>
      </c>
      <c r="AV87" s="10" t="s">
        <v>82</v>
      </c>
      <c r="AW87" s="10" t="s">
        <v>35</v>
      </c>
      <c r="AX87" s="10" t="s">
        <v>73</v>
      </c>
      <c r="AY87" s="181" t="s">
        <v>160</v>
      </c>
    </row>
    <row r="88" spans="1:65" s="11" customFormat="1">
      <c r="B88" s="182"/>
      <c r="C88" s="183"/>
      <c r="D88" s="172" t="s">
        <v>164</v>
      </c>
      <c r="E88" s="184" t="s">
        <v>19</v>
      </c>
      <c r="F88" s="185" t="s">
        <v>178</v>
      </c>
      <c r="G88" s="183"/>
      <c r="H88" s="186">
        <v>3.0870000000000002</v>
      </c>
      <c r="I88" s="187"/>
      <c r="J88" s="183"/>
      <c r="K88" s="183"/>
      <c r="L88" s="188"/>
      <c r="M88" s="189"/>
      <c r="N88" s="190"/>
      <c r="O88" s="190"/>
      <c r="P88" s="190"/>
      <c r="Q88" s="190"/>
      <c r="R88" s="190"/>
      <c r="S88" s="190"/>
      <c r="T88" s="191"/>
      <c r="AT88" s="192" t="s">
        <v>164</v>
      </c>
      <c r="AU88" s="192" t="s">
        <v>73</v>
      </c>
      <c r="AV88" s="11" t="s">
        <v>159</v>
      </c>
      <c r="AW88" s="11" t="s">
        <v>35</v>
      </c>
      <c r="AX88" s="11" t="s">
        <v>80</v>
      </c>
      <c r="AY88" s="192" t="s">
        <v>160</v>
      </c>
    </row>
    <row r="89" spans="1:65" s="2" customFormat="1" ht="24.15" customHeight="1">
      <c r="A89" s="35"/>
      <c r="B89" s="36"/>
      <c r="C89" s="152" t="s">
        <v>159</v>
      </c>
      <c r="D89" s="152" t="s">
        <v>154</v>
      </c>
      <c r="E89" s="153" t="s">
        <v>179</v>
      </c>
      <c r="F89" s="154" t="s">
        <v>180</v>
      </c>
      <c r="G89" s="155" t="s">
        <v>181</v>
      </c>
      <c r="H89" s="156">
        <v>33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0</v>
      </c>
      <c r="R89" s="161">
        <f>Q89*H89</f>
        <v>0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390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183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391</v>
      </c>
      <c r="G91" s="171"/>
      <c r="H91" s="175">
        <v>33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185</v>
      </c>
      <c r="D92" s="152" t="s">
        <v>154</v>
      </c>
      <c r="E92" s="153" t="s">
        <v>186</v>
      </c>
      <c r="F92" s="154" t="s">
        <v>187</v>
      </c>
      <c r="G92" s="155" t="s">
        <v>175</v>
      </c>
      <c r="H92" s="156">
        <v>3.0000000000000001E-3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392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189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393</v>
      </c>
      <c r="G94" s="171"/>
      <c r="H94" s="175">
        <v>3.0000000000000001E-3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93" t="s">
        <v>191</v>
      </c>
      <c r="D95" s="193" t="s">
        <v>192</v>
      </c>
      <c r="E95" s="194" t="s">
        <v>193</v>
      </c>
      <c r="F95" s="195" t="s">
        <v>194</v>
      </c>
      <c r="G95" s="196" t="s">
        <v>195</v>
      </c>
      <c r="H95" s="197">
        <v>3.3</v>
      </c>
      <c r="I95" s="198"/>
      <c r="J95" s="199">
        <f>ROUND(I95*H95,2)</f>
        <v>0</v>
      </c>
      <c r="K95" s="195" t="s">
        <v>19</v>
      </c>
      <c r="L95" s="200"/>
      <c r="M95" s="201" t="s">
        <v>19</v>
      </c>
      <c r="N95" s="202" t="s">
        <v>44</v>
      </c>
      <c r="O95" s="65"/>
      <c r="P95" s="161">
        <f>O95*H95</f>
        <v>0</v>
      </c>
      <c r="Q95" s="161">
        <v>1E-3</v>
      </c>
      <c r="R95" s="161">
        <f>Q95*H95</f>
        <v>3.3E-3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196</v>
      </c>
      <c r="AT95" s="163" t="s">
        <v>192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394</v>
      </c>
    </row>
    <row r="96" spans="1:65" s="10" customFormat="1">
      <c r="B96" s="170"/>
      <c r="C96" s="171"/>
      <c r="D96" s="172" t="s">
        <v>164</v>
      </c>
      <c r="E96" s="173" t="s">
        <v>19</v>
      </c>
      <c r="F96" s="174" t="s">
        <v>395</v>
      </c>
      <c r="G96" s="171"/>
      <c r="H96" s="175">
        <v>3.3</v>
      </c>
      <c r="I96" s="176"/>
      <c r="J96" s="171"/>
      <c r="K96" s="171"/>
      <c r="L96" s="177"/>
      <c r="M96" s="178"/>
      <c r="N96" s="179"/>
      <c r="O96" s="179"/>
      <c r="P96" s="179"/>
      <c r="Q96" s="179"/>
      <c r="R96" s="179"/>
      <c r="S96" s="179"/>
      <c r="T96" s="180"/>
      <c r="AT96" s="181" t="s">
        <v>164</v>
      </c>
      <c r="AU96" s="181" t="s">
        <v>73</v>
      </c>
      <c r="AV96" s="10" t="s">
        <v>82</v>
      </c>
      <c r="AW96" s="10" t="s">
        <v>35</v>
      </c>
      <c r="AX96" s="10" t="s">
        <v>80</v>
      </c>
      <c r="AY96" s="181" t="s">
        <v>160</v>
      </c>
    </row>
    <row r="97" spans="1:65" s="2" customFormat="1" ht="24.15" customHeight="1">
      <c r="A97" s="35"/>
      <c r="B97" s="36"/>
      <c r="C97" s="152" t="s">
        <v>199</v>
      </c>
      <c r="D97" s="152" t="s">
        <v>154</v>
      </c>
      <c r="E97" s="153" t="s">
        <v>200</v>
      </c>
      <c r="F97" s="154" t="s">
        <v>201</v>
      </c>
      <c r="G97" s="155" t="s">
        <v>175</v>
      </c>
      <c r="H97" s="156">
        <v>3.0000000000000001E-3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159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159</v>
      </c>
      <c r="BM97" s="163" t="s">
        <v>396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203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10" customFormat="1">
      <c r="B99" s="170"/>
      <c r="C99" s="171"/>
      <c r="D99" s="172" t="s">
        <v>164</v>
      </c>
      <c r="E99" s="173" t="s">
        <v>19</v>
      </c>
      <c r="F99" s="174" t="s">
        <v>397</v>
      </c>
      <c r="G99" s="171"/>
      <c r="H99" s="175">
        <v>3.0000000000000001E-3</v>
      </c>
      <c r="I99" s="176"/>
      <c r="J99" s="171"/>
      <c r="K99" s="171"/>
      <c r="L99" s="177"/>
      <c r="M99" s="178"/>
      <c r="N99" s="179"/>
      <c r="O99" s="179"/>
      <c r="P99" s="179"/>
      <c r="Q99" s="179"/>
      <c r="R99" s="179"/>
      <c r="S99" s="179"/>
      <c r="T99" s="180"/>
      <c r="AT99" s="181" t="s">
        <v>164</v>
      </c>
      <c r="AU99" s="181" t="s">
        <v>73</v>
      </c>
      <c r="AV99" s="10" t="s">
        <v>82</v>
      </c>
      <c r="AW99" s="10" t="s">
        <v>35</v>
      </c>
      <c r="AX99" s="10" t="s">
        <v>80</v>
      </c>
      <c r="AY99" s="181" t="s">
        <v>160</v>
      </c>
    </row>
    <row r="100" spans="1:65" s="2" customFormat="1" ht="16.5" customHeight="1">
      <c r="A100" s="35"/>
      <c r="B100" s="36"/>
      <c r="C100" s="193" t="s">
        <v>196</v>
      </c>
      <c r="D100" s="193" t="s">
        <v>192</v>
      </c>
      <c r="E100" s="194" t="s">
        <v>205</v>
      </c>
      <c r="F100" s="195" t="s">
        <v>206</v>
      </c>
      <c r="G100" s="196" t="s">
        <v>195</v>
      </c>
      <c r="H100" s="197">
        <v>2.64</v>
      </c>
      <c r="I100" s="198"/>
      <c r="J100" s="199">
        <f>ROUND(I100*H100,2)</f>
        <v>0</v>
      </c>
      <c r="K100" s="195" t="s">
        <v>19</v>
      </c>
      <c r="L100" s="200"/>
      <c r="M100" s="201" t="s">
        <v>19</v>
      </c>
      <c r="N100" s="202" t="s">
        <v>44</v>
      </c>
      <c r="O100" s="65"/>
      <c r="P100" s="161">
        <f>O100*H100</f>
        <v>0</v>
      </c>
      <c r="Q100" s="161">
        <v>1</v>
      </c>
      <c r="R100" s="161">
        <f>Q100*H100</f>
        <v>2.64</v>
      </c>
      <c r="S100" s="161">
        <v>0</v>
      </c>
      <c r="T100" s="16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3" t="s">
        <v>196</v>
      </c>
      <c r="AT100" s="163" t="s">
        <v>192</v>
      </c>
      <c r="AU100" s="163" t="s">
        <v>73</v>
      </c>
      <c r="AY100" s="18" t="s">
        <v>160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8" t="s">
        <v>80</v>
      </c>
      <c r="BK100" s="164">
        <f>ROUND(I100*H100,2)</f>
        <v>0</v>
      </c>
      <c r="BL100" s="18" t="s">
        <v>159</v>
      </c>
      <c r="BM100" s="163" t="s">
        <v>398</v>
      </c>
    </row>
    <row r="101" spans="1:65" s="10" customFormat="1">
      <c r="B101" s="170"/>
      <c r="C101" s="171"/>
      <c r="D101" s="172" t="s">
        <v>164</v>
      </c>
      <c r="E101" s="173" t="s">
        <v>19</v>
      </c>
      <c r="F101" s="174" t="s">
        <v>399</v>
      </c>
      <c r="G101" s="171"/>
      <c r="H101" s="175">
        <v>2.64</v>
      </c>
      <c r="I101" s="176"/>
      <c r="J101" s="171"/>
      <c r="K101" s="171"/>
      <c r="L101" s="177"/>
      <c r="M101" s="178"/>
      <c r="N101" s="179"/>
      <c r="O101" s="179"/>
      <c r="P101" s="179"/>
      <c r="Q101" s="179"/>
      <c r="R101" s="179"/>
      <c r="S101" s="179"/>
      <c r="T101" s="180"/>
      <c r="AT101" s="181" t="s">
        <v>164</v>
      </c>
      <c r="AU101" s="181" t="s">
        <v>73</v>
      </c>
      <c r="AV101" s="10" t="s">
        <v>82</v>
      </c>
      <c r="AW101" s="10" t="s">
        <v>35</v>
      </c>
      <c r="AX101" s="10" t="s">
        <v>80</v>
      </c>
      <c r="AY101" s="181" t="s">
        <v>160</v>
      </c>
    </row>
    <row r="102" spans="1:65" s="2" customFormat="1" ht="24.15" customHeight="1">
      <c r="A102" s="35"/>
      <c r="B102" s="36"/>
      <c r="C102" s="152" t="s">
        <v>209</v>
      </c>
      <c r="D102" s="152" t="s">
        <v>154</v>
      </c>
      <c r="E102" s="153" t="s">
        <v>210</v>
      </c>
      <c r="F102" s="154" t="s">
        <v>201</v>
      </c>
      <c r="G102" s="155" t="s">
        <v>175</v>
      </c>
      <c r="H102" s="156">
        <v>2E-3</v>
      </c>
      <c r="I102" s="157"/>
      <c r="J102" s="158">
        <f>ROUND(I102*H102,2)</f>
        <v>0</v>
      </c>
      <c r="K102" s="154" t="s">
        <v>158</v>
      </c>
      <c r="L102" s="40"/>
      <c r="M102" s="159" t="s">
        <v>19</v>
      </c>
      <c r="N102" s="160" t="s">
        <v>44</v>
      </c>
      <c r="O102" s="65"/>
      <c r="P102" s="161">
        <f>O102*H102</f>
        <v>0</v>
      </c>
      <c r="Q102" s="161">
        <v>0</v>
      </c>
      <c r="R102" s="161">
        <f>Q102*H102</f>
        <v>0</v>
      </c>
      <c r="S102" s="161">
        <v>0</v>
      </c>
      <c r="T102" s="162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63" t="s">
        <v>159</v>
      </c>
      <c r="AT102" s="163" t="s">
        <v>154</v>
      </c>
      <c r="AU102" s="163" t="s">
        <v>73</v>
      </c>
      <c r="AY102" s="18" t="s">
        <v>160</v>
      </c>
      <c r="BE102" s="164">
        <f>IF(N102="základní",J102,0)</f>
        <v>0</v>
      </c>
      <c r="BF102" s="164">
        <f>IF(N102="snížená",J102,0)</f>
        <v>0</v>
      </c>
      <c r="BG102" s="164">
        <f>IF(N102="zákl. přenesená",J102,0)</f>
        <v>0</v>
      </c>
      <c r="BH102" s="164">
        <f>IF(N102="sníž. přenesená",J102,0)</f>
        <v>0</v>
      </c>
      <c r="BI102" s="164">
        <f>IF(N102="nulová",J102,0)</f>
        <v>0</v>
      </c>
      <c r="BJ102" s="18" t="s">
        <v>80</v>
      </c>
      <c r="BK102" s="164">
        <f>ROUND(I102*H102,2)</f>
        <v>0</v>
      </c>
      <c r="BL102" s="18" t="s">
        <v>159</v>
      </c>
      <c r="BM102" s="163" t="s">
        <v>400</v>
      </c>
    </row>
    <row r="103" spans="1:65" s="2" customFormat="1">
      <c r="A103" s="35"/>
      <c r="B103" s="36"/>
      <c r="C103" s="37"/>
      <c r="D103" s="165" t="s">
        <v>162</v>
      </c>
      <c r="E103" s="37"/>
      <c r="F103" s="166" t="s">
        <v>212</v>
      </c>
      <c r="G103" s="37"/>
      <c r="H103" s="37"/>
      <c r="I103" s="167"/>
      <c r="J103" s="37"/>
      <c r="K103" s="37"/>
      <c r="L103" s="40"/>
      <c r="M103" s="168"/>
      <c r="N103" s="169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162</v>
      </c>
      <c r="AU103" s="18" t="s">
        <v>73</v>
      </c>
    </row>
    <row r="104" spans="1:65" s="10" customFormat="1">
      <c r="B104" s="170"/>
      <c r="C104" s="171"/>
      <c r="D104" s="172" t="s">
        <v>164</v>
      </c>
      <c r="E104" s="173" t="s">
        <v>19</v>
      </c>
      <c r="F104" s="174" t="s">
        <v>401</v>
      </c>
      <c r="G104" s="171"/>
      <c r="H104" s="175">
        <v>2E-3</v>
      </c>
      <c r="I104" s="176"/>
      <c r="J104" s="171"/>
      <c r="K104" s="171"/>
      <c r="L104" s="177"/>
      <c r="M104" s="178"/>
      <c r="N104" s="179"/>
      <c r="O104" s="179"/>
      <c r="P104" s="179"/>
      <c r="Q104" s="179"/>
      <c r="R104" s="179"/>
      <c r="S104" s="179"/>
      <c r="T104" s="180"/>
      <c r="AT104" s="181" t="s">
        <v>164</v>
      </c>
      <c r="AU104" s="181" t="s">
        <v>73</v>
      </c>
      <c r="AV104" s="10" t="s">
        <v>82</v>
      </c>
      <c r="AW104" s="10" t="s">
        <v>35</v>
      </c>
      <c r="AX104" s="10" t="s">
        <v>80</v>
      </c>
      <c r="AY104" s="181" t="s">
        <v>160</v>
      </c>
    </row>
    <row r="105" spans="1:65" s="2" customFormat="1" ht="16.5" customHeight="1">
      <c r="A105" s="35"/>
      <c r="B105" s="36"/>
      <c r="C105" s="193" t="s">
        <v>214</v>
      </c>
      <c r="D105" s="193" t="s">
        <v>192</v>
      </c>
      <c r="E105" s="194" t="s">
        <v>215</v>
      </c>
      <c r="F105" s="195" t="s">
        <v>216</v>
      </c>
      <c r="G105" s="196" t="s">
        <v>195</v>
      </c>
      <c r="H105" s="197">
        <v>2.64</v>
      </c>
      <c r="I105" s="198"/>
      <c r="J105" s="199">
        <f>ROUND(I105*H105,2)</f>
        <v>0</v>
      </c>
      <c r="K105" s="195" t="s">
        <v>158</v>
      </c>
      <c r="L105" s="200"/>
      <c r="M105" s="201" t="s">
        <v>19</v>
      </c>
      <c r="N105" s="202" t="s">
        <v>44</v>
      </c>
      <c r="O105" s="65"/>
      <c r="P105" s="161">
        <f>O105*H105</f>
        <v>0</v>
      </c>
      <c r="Q105" s="161">
        <v>1E-3</v>
      </c>
      <c r="R105" s="161">
        <f>Q105*H105</f>
        <v>2.64E-3</v>
      </c>
      <c r="S105" s="161">
        <v>0</v>
      </c>
      <c r="T105" s="162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63" t="s">
        <v>196</v>
      </c>
      <c r="AT105" s="163" t="s">
        <v>192</v>
      </c>
      <c r="AU105" s="163" t="s">
        <v>73</v>
      </c>
      <c r="AY105" s="18" t="s">
        <v>160</v>
      </c>
      <c r="BE105" s="164">
        <f>IF(N105="základní",J105,0)</f>
        <v>0</v>
      </c>
      <c r="BF105" s="164">
        <f>IF(N105="snížená",J105,0)</f>
        <v>0</v>
      </c>
      <c r="BG105" s="164">
        <f>IF(N105="zákl. přenesená",J105,0)</f>
        <v>0</v>
      </c>
      <c r="BH105" s="164">
        <f>IF(N105="sníž. přenesená",J105,0)</f>
        <v>0</v>
      </c>
      <c r="BI105" s="164">
        <f>IF(N105="nulová",J105,0)</f>
        <v>0</v>
      </c>
      <c r="BJ105" s="18" t="s">
        <v>80</v>
      </c>
      <c r="BK105" s="164">
        <f>ROUND(I105*H105,2)</f>
        <v>0</v>
      </c>
      <c r="BL105" s="18" t="s">
        <v>159</v>
      </c>
      <c r="BM105" s="163" t="s">
        <v>402</v>
      </c>
    </row>
    <row r="106" spans="1:65" s="10" customFormat="1">
      <c r="B106" s="170"/>
      <c r="C106" s="171"/>
      <c r="D106" s="172" t="s">
        <v>164</v>
      </c>
      <c r="E106" s="173" t="s">
        <v>19</v>
      </c>
      <c r="F106" s="174" t="s">
        <v>403</v>
      </c>
      <c r="G106" s="171"/>
      <c r="H106" s="175">
        <v>2.64</v>
      </c>
      <c r="I106" s="176"/>
      <c r="J106" s="171"/>
      <c r="K106" s="171"/>
      <c r="L106" s="177"/>
      <c r="M106" s="178"/>
      <c r="N106" s="179"/>
      <c r="O106" s="179"/>
      <c r="P106" s="179"/>
      <c r="Q106" s="179"/>
      <c r="R106" s="179"/>
      <c r="S106" s="179"/>
      <c r="T106" s="180"/>
      <c r="AT106" s="181" t="s">
        <v>164</v>
      </c>
      <c r="AU106" s="181" t="s">
        <v>73</v>
      </c>
      <c r="AV106" s="10" t="s">
        <v>82</v>
      </c>
      <c r="AW106" s="10" t="s">
        <v>35</v>
      </c>
      <c r="AX106" s="10" t="s">
        <v>80</v>
      </c>
      <c r="AY106" s="181" t="s">
        <v>160</v>
      </c>
    </row>
    <row r="107" spans="1:65" s="2" customFormat="1" ht="24.15" customHeight="1">
      <c r="A107" s="35"/>
      <c r="B107" s="36"/>
      <c r="C107" s="152" t="s">
        <v>219</v>
      </c>
      <c r="D107" s="152" t="s">
        <v>154</v>
      </c>
      <c r="E107" s="153" t="s">
        <v>220</v>
      </c>
      <c r="F107" s="154" t="s">
        <v>221</v>
      </c>
      <c r="G107" s="155" t="s">
        <v>181</v>
      </c>
      <c r="H107" s="156">
        <v>33</v>
      </c>
      <c r="I107" s="157"/>
      <c r="J107" s="158">
        <f>ROUND(I107*H107,2)</f>
        <v>0</v>
      </c>
      <c r="K107" s="154" t="s">
        <v>158</v>
      </c>
      <c r="L107" s="40"/>
      <c r="M107" s="159" t="s">
        <v>19</v>
      </c>
      <c r="N107" s="160" t="s">
        <v>44</v>
      </c>
      <c r="O107" s="65"/>
      <c r="P107" s="161">
        <f>O107*H107</f>
        <v>0</v>
      </c>
      <c r="Q107" s="161">
        <v>0</v>
      </c>
      <c r="R107" s="161">
        <f>Q107*H107</f>
        <v>0</v>
      </c>
      <c r="S107" s="161">
        <v>0</v>
      </c>
      <c r="T107" s="162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63" t="s">
        <v>159</v>
      </c>
      <c r="AT107" s="163" t="s">
        <v>154</v>
      </c>
      <c r="AU107" s="163" t="s">
        <v>73</v>
      </c>
      <c r="AY107" s="18" t="s">
        <v>160</v>
      </c>
      <c r="BE107" s="164">
        <f>IF(N107="základní",J107,0)</f>
        <v>0</v>
      </c>
      <c r="BF107" s="164">
        <f>IF(N107="snížená",J107,0)</f>
        <v>0</v>
      </c>
      <c r="BG107" s="164">
        <f>IF(N107="zákl. přenesená",J107,0)</f>
        <v>0</v>
      </c>
      <c r="BH107" s="164">
        <f>IF(N107="sníž. přenesená",J107,0)</f>
        <v>0</v>
      </c>
      <c r="BI107" s="164">
        <f>IF(N107="nulová",J107,0)</f>
        <v>0</v>
      </c>
      <c r="BJ107" s="18" t="s">
        <v>80</v>
      </c>
      <c r="BK107" s="164">
        <f>ROUND(I107*H107,2)</f>
        <v>0</v>
      </c>
      <c r="BL107" s="18" t="s">
        <v>159</v>
      </c>
      <c r="BM107" s="163" t="s">
        <v>404</v>
      </c>
    </row>
    <row r="108" spans="1:65" s="2" customFormat="1">
      <c r="A108" s="35"/>
      <c r="B108" s="36"/>
      <c r="C108" s="37"/>
      <c r="D108" s="165" t="s">
        <v>162</v>
      </c>
      <c r="E108" s="37"/>
      <c r="F108" s="166" t="s">
        <v>223</v>
      </c>
      <c r="G108" s="37"/>
      <c r="H108" s="37"/>
      <c r="I108" s="167"/>
      <c r="J108" s="37"/>
      <c r="K108" s="37"/>
      <c r="L108" s="40"/>
      <c r="M108" s="168"/>
      <c r="N108" s="169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162</v>
      </c>
      <c r="AU108" s="18" t="s">
        <v>73</v>
      </c>
    </row>
    <row r="109" spans="1:65" s="2" customFormat="1" ht="16.5" customHeight="1">
      <c r="A109" s="35"/>
      <c r="B109" s="36"/>
      <c r="C109" s="193" t="s">
        <v>8</v>
      </c>
      <c r="D109" s="193" t="s">
        <v>192</v>
      </c>
      <c r="E109" s="194" t="s">
        <v>224</v>
      </c>
      <c r="F109" s="195" t="s">
        <v>225</v>
      </c>
      <c r="G109" s="196" t="s">
        <v>181</v>
      </c>
      <c r="H109" s="197">
        <v>24</v>
      </c>
      <c r="I109" s="198"/>
      <c r="J109" s="199">
        <f>ROUND(I109*H109,2)</f>
        <v>0</v>
      </c>
      <c r="K109" s="195" t="s">
        <v>19</v>
      </c>
      <c r="L109" s="200"/>
      <c r="M109" s="201" t="s">
        <v>19</v>
      </c>
      <c r="N109" s="202" t="s">
        <v>44</v>
      </c>
      <c r="O109" s="65"/>
      <c r="P109" s="161">
        <f>O109*H109</f>
        <v>0</v>
      </c>
      <c r="Q109" s="161">
        <v>4.0000000000000001E-3</v>
      </c>
      <c r="R109" s="161">
        <f>Q109*H109</f>
        <v>9.6000000000000002E-2</v>
      </c>
      <c r="S109" s="161">
        <v>0</v>
      </c>
      <c r="T109" s="162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63" t="s">
        <v>196</v>
      </c>
      <c r="AT109" s="163" t="s">
        <v>192</v>
      </c>
      <c r="AU109" s="163" t="s">
        <v>73</v>
      </c>
      <c r="AY109" s="18" t="s">
        <v>160</v>
      </c>
      <c r="BE109" s="164">
        <f>IF(N109="základní",J109,0)</f>
        <v>0</v>
      </c>
      <c r="BF109" s="164">
        <f>IF(N109="snížená",J109,0)</f>
        <v>0</v>
      </c>
      <c r="BG109" s="164">
        <f>IF(N109="zákl. přenesená",J109,0)</f>
        <v>0</v>
      </c>
      <c r="BH109" s="164">
        <f>IF(N109="sníž. přenesená",J109,0)</f>
        <v>0</v>
      </c>
      <c r="BI109" s="164">
        <f>IF(N109="nulová",J109,0)</f>
        <v>0</v>
      </c>
      <c r="BJ109" s="18" t="s">
        <v>80</v>
      </c>
      <c r="BK109" s="164">
        <f>ROUND(I109*H109,2)</f>
        <v>0</v>
      </c>
      <c r="BL109" s="18" t="s">
        <v>159</v>
      </c>
      <c r="BM109" s="163" t="s">
        <v>405</v>
      </c>
    </row>
    <row r="110" spans="1:65" s="10" customFormat="1">
      <c r="B110" s="170"/>
      <c r="C110" s="171"/>
      <c r="D110" s="172" t="s">
        <v>164</v>
      </c>
      <c r="E110" s="173" t="s">
        <v>19</v>
      </c>
      <c r="F110" s="174" t="s">
        <v>406</v>
      </c>
      <c r="G110" s="171"/>
      <c r="H110" s="175">
        <v>6</v>
      </c>
      <c r="I110" s="176"/>
      <c r="J110" s="171"/>
      <c r="K110" s="171"/>
      <c r="L110" s="177"/>
      <c r="M110" s="178"/>
      <c r="N110" s="179"/>
      <c r="O110" s="179"/>
      <c r="P110" s="179"/>
      <c r="Q110" s="179"/>
      <c r="R110" s="179"/>
      <c r="S110" s="179"/>
      <c r="T110" s="180"/>
      <c r="AT110" s="181" t="s">
        <v>164</v>
      </c>
      <c r="AU110" s="181" t="s">
        <v>73</v>
      </c>
      <c r="AV110" s="10" t="s">
        <v>82</v>
      </c>
      <c r="AW110" s="10" t="s">
        <v>35</v>
      </c>
      <c r="AX110" s="10" t="s">
        <v>73</v>
      </c>
      <c r="AY110" s="181" t="s">
        <v>160</v>
      </c>
    </row>
    <row r="111" spans="1:65" s="10" customFormat="1">
      <c r="B111" s="170"/>
      <c r="C111" s="171"/>
      <c r="D111" s="172" t="s">
        <v>164</v>
      </c>
      <c r="E111" s="173" t="s">
        <v>19</v>
      </c>
      <c r="F111" s="174" t="s">
        <v>407</v>
      </c>
      <c r="G111" s="171"/>
      <c r="H111" s="175">
        <v>6</v>
      </c>
      <c r="I111" s="176"/>
      <c r="J111" s="171"/>
      <c r="K111" s="171"/>
      <c r="L111" s="177"/>
      <c r="M111" s="178"/>
      <c r="N111" s="179"/>
      <c r="O111" s="179"/>
      <c r="P111" s="179"/>
      <c r="Q111" s="179"/>
      <c r="R111" s="179"/>
      <c r="S111" s="179"/>
      <c r="T111" s="180"/>
      <c r="AT111" s="181" t="s">
        <v>164</v>
      </c>
      <c r="AU111" s="181" t="s">
        <v>73</v>
      </c>
      <c r="AV111" s="10" t="s">
        <v>82</v>
      </c>
      <c r="AW111" s="10" t="s">
        <v>35</v>
      </c>
      <c r="AX111" s="10" t="s">
        <v>73</v>
      </c>
      <c r="AY111" s="181" t="s">
        <v>160</v>
      </c>
    </row>
    <row r="112" spans="1:65" s="10" customFormat="1">
      <c r="B112" s="170"/>
      <c r="C112" s="171"/>
      <c r="D112" s="172" t="s">
        <v>164</v>
      </c>
      <c r="E112" s="173" t="s">
        <v>19</v>
      </c>
      <c r="F112" s="174" t="s">
        <v>408</v>
      </c>
      <c r="G112" s="171"/>
      <c r="H112" s="175">
        <v>3</v>
      </c>
      <c r="I112" s="176"/>
      <c r="J112" s="171"/>
      <c r="K112" s="171"/>
      <c r="L112" s="177"/>
      <c r="M112" s="178"/>
      <c r="N112" s="179"/>
      <c r="O112" s="179"/>
      <c r="P112" s="179"/>
      <c r="Q112" s="179"/>
      <c r="R112" s="179"/>
      <c r="S112" s="179"/>
      <c r="T112" s="180"/>
      <c r="AT112" s="181" t="s">
        <v>164</v>
      </c>
      <c r="AU112" s="181" t="s">
        <v>73</v>
      </c>
      <c r="AV112" s="10" t="s">
        <v>82</v>
      </c>
      <c r="AW112" s="10" t="s">
        <v>35</v>
      </c>
      <c r="AX112" s="10" t="s">
        <v>73</v>
      </c>
      <c r="AY112" s="181" t="s">
        <v>160</v>
      </c>
    </row>
    <row r="113" spans="1:65" s="10" customFormat="1">
      <c r="B113" s="170"/>
      <c r="C113" s="171"/>
      <c r="D113" s="172" t="s">
        <v>164</v>
      </c>
      <c r="E113" s="173" t="s">
        <v>19</v>
      </c>
      <c r="F113" s="174" t="s">
        <v>409</v>
      </c>
      <c r="G113" s="171"/>
      <c r="H113" s="175">
        <v>3</v>
      </c>
      <c r="I113" s="176"/>
      <c r="J113" s="171"/>
      <c r="K113" s="171"/>
      <c r="L113" s="177"/>
      <c r="M113" s="178"/>
      <c r="N113" s="179"/>
      <c r="O113" s="179"/>
      <c r="P113" s="179"/>
      <c r="Q113" s="179"/>
      <c r="R113" s="179"/>
      <c r="S113" s="179"/>
      <c r="T113" s="180"/>
      <c r="AT113" s="181" t="s">
        <v>164</v>
      </c>
      <c r="AU113" s="181" t="s">
        <v>73</v>
      </c>
      <c r="AV113" s="10" t="s">
        <v>82</v>
      </c>
      <c r="AW113" s="10" t="s">
        <v>35</v>
      </c>
      <c r="AX113" s="10" t="s">
        <v>73</v>
      </c>
      <c r="AY113" s="181" t="s">
        <v>160</v>
      </c>
    </row>
    <row r="114" spans="1:65" s="10" customFormat="1">
      <c r="B114" s="170"/>
      <c r="C114" s="171"/>
      <c r="D114" s="172" t="s">
        <v>164</v>
      </c>
      <c r="E114" s="173" t="s">
        <v>19</v>
      </c>
      <c r="F114" s="174" t="s">
        <v>410</v>
      </c>
      <c r="G114" s="171"/>
      <c r="H114" s="175">
        <v>3</v>
      </c>
      <c r="I114" s="176"/>
      <c r="J114" s="171"/>
      <c r="K114" s="171"/>
      <c r="L114" s="177"/>
      <c r="M114" s="178"/>
      <c r="N114" s="179"/>
      <c r="O114" s="179"/>
      <c r="P114" s="179"/>
      <c r="Q114" s="179"/>
      <c r="R114" s="179"/>
      <c r="S114" s="179"/>
      <c r="T114" s="180"/>
      <c r="AT114" s="181" t="s">
        <v>164</v>
      </c>
      <c r="AU114" s="181" t="s">
        <v>73</v>
      </c>
      <c r="AV114" s="10" t="s">
        <v>82</v>
      </c>
      <c r="AW114" s="10" t="s">
        <v>35</v>
      </c>
      <c r="AX114" s="10" t="s">
        <v>73</v>
      </c>
      <c r="AY114" s="181" t="s">
        <v>160</v>
      </c>
    </row>
    <row r="115" spans="1:65" s="10" customFormat="1">
      <c r="B115" s="170"/>
      <c r="C115" s="171"/>
      <c r="D115" s="172" t="s">
        <v>164</v>
      </c>
      <c r="E115" s="173" t="s">
        <v>19</v>
      </c>
      <c r="F115" s="174" t="s">
        <v>411</v>
      </c>
      <c r="G115" s="171"/>
      <c r="H115" s="175">
        <v>3</v>
      </c>
      <c r="I115" s="176"/>
      <c r="J115" s="171"/>
      <c r="K115" s="171"/>
      <c r="L115" s="177"/>
      <c r="M115" s="178"/>
      <c r="N115" s="179"/>
      <c r="O115" s="179"/>
      <c r="P115" s="179"/>
      <c r="Q115" s="179"/>
      <c r="R115" s="179"/>
      <c r="S115" s="179"/>
      <c r="T115" s="180"/>
      <c r="AT115" s="181" t="s">
        <v>164</v>
      </c>
      <c r="AU115" s="181" t="s">
        <v>73</v>
      </c>
      <c r="AV115" s="10" t="s">
        <v>82</v>
      </c>
      <c r="AW115" s="10" t="s">
        <v>35</v>
      </c>
      <c r="AX115" s="10" t="s">
        <v>73</v>
      </c>
      <c r="AY115" s="181" t="s">
        <v>160</v>
      </c>
    </row>
    <row r="116" spans="1:65" s="11" customFormat="1">
      <c r="B116" s="182"/>
      <c r="C116" s="183"/>
      <c r="D116" s="172" t="s">
        <v>164</v>
      </c>
      <c r="E116" s="184" t="s">
        <v>19</v>
      </c>
      <c r="F116" s="185" t="s">
        <v>178</v>
      </c>
      <c r="G116" s="183"/>
      <c r="H116" s="186">
        <v>24</v>
      </c>
      <c r="I116" s="187"/>
      <c r="J116" s="183"/>
      <c r="K116" s="183"/>
      <c r="L116" s="188"/>
      <c r="M116" s="189"/>
      <c r="N116" s="190"/>
      <c r="O116" s="190"/>
      <c r="P116" s="190"/>
      <c r="Q116" s="190"/>
      <c r="R116" s="190"/>
      <c r="S116" s="190"/>
      <c r="T116" s="191"/>
      <c r="AT116" s="192" t="s">
        <v>164</v>
      </c>
      <c r="AU116" s="192" t="s">
        <v>73</v>
      </c>
      <c r="AV116" s="11" t="s">
        <v>159</v>
      </c>
      <c r="AW116" s="11" t="s">
        <v>35</v>
      </c>
      <c r="AX116" s="11" t="s">
        <v>80</v>
      </c>
      <c r="AY116" s="192" t="s">
        <v>160</v>
      </c>
    </row>
    <row r="117" spans="1:65" s="2" customFormat="1" ht="16.5" customHeight="1">
      <c r="A117" s="35"/>
      <c r="B117" s="36"/>
      <c r="C117" s="193" t="s">
        <v>412</v>
      </c>
      <c r="D117" s="193" t="s">
        <v>192</v>
      </c>
      <c r="E117" s="194" t="s">
        <v>413</v>
      </c>
      <c r="F117" s="195" t="s">
        <v>414</v>
      </c>
      <c r="G117" s="196" t="s">
        <v>181</v>
      </c>
      <c r="H117" s="197">
        <v>9</v>
      </c>
      <c r="I117" s="198"/>
      <c r="J117" s="199">
        <f>ROUND(I117*H117,2)</f>
        <v>0</v>
      </c>
      <c r="K117" s="195" t="s">
        <v>19</v>
      </c>
      <c r="L117" s="200"/>
      <c r="M117" s="201" t="s">
        <v>19</v>
      </c>
      <c r="N117" s="202" t="s">
        <v>44</v>
      </c>
      <c r="O117" s="65"/>
      <c r="P117" s="161">
        <f>O117*H117</f>
        <v>0</v>
      </c>
      <c r="Q117" s="161">
        <v>0.04</v>
      </c>
      <c r="R117" s="161">
        <f>Q117*H117</f>
        <v>0.36</v>
      </c>
      <c r="S117" s="161">
        <v>0</v>
      </c>
      <c r="T117" s="162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63" t="s">
        <v>196</v>
      </c>
      <c r="AT117" s="163" t="s">
        <v>192</v>
      </c>
      <c r="AU117" s="163" t="s">
        <v>73</v>
      </c>
      <c r="AY117" s="18" t="s">
        <v>160</v>
      </c>
      <c r="BE117" s="164">
        <f>IF(N117="základní",J117,0)</f>
        <v>0</v>
      </c>
      <c r="BF117" s="164">
        <f>IF(N117="snížená",J117,0)</f>
        <v>0</v>
      </c>
      <c r="BG117" s="164">
        <f>IF(N117="zákl. přenesená",J117,0)</f>
        <v>0</v>
      </c>
      <c r="BH117" s="164">
        <f>IF(N117="sníž. přenesená",J117,0)</f>
        <v>0</v>
      </c>
      <c r="BI117" s="164">
        <f>IF(N117="nulová",J117,0)</f>
        <v>0</v>
      </c>
      <c r="BJ117" s="18" t="s">
        <v>80</v>
      </c>
      <c r="BK117" s="164">
        <f>ROUND(I117*H117,2)</f>
        <v>0</v>
      </c>
      <c r="BL117" s="18" t="s">
        <v>159</v>
      </c>
      <c r="BM117" s="163" t="s">
        <v>415</v>
      </c>
    </row>
    <row r="118" spans="1:65" s="10" customFormat="1">
      <c r="B118" s="170"/>
      <c r="C118" s="171"/>
      <c r="D118" s="172" t="s">
        <v>164</v>
      </c>
      <c r="E118" s="173" t="s">
        <v>19</v>
      </c>
      <c r="F118" s="174" t="s">
        <v>416</v>
      </c>
      <c r="G118" s="171"/>
      <c r="H118" s="175">
        <v>9</v>
      </c>
      <c r="I118" s="176"/>
      <c r="J118" s="171"/>
      <c r="K118" s="171"/>
      <c r="L118" s="177"/>
      <c r="M118" s="178"/>
      <c r="N118" s="179"/>
      <c r="O118" s="179"/>
      <c r="P118" s="179"/>
      <c r="Q118" s="179"/>
      <c r="R118" s="179"/>
      <c r="S118" s="179"/>
      <c r="T118" s="180"/>
      <c r="AT118" s="181" t="s">
        <v>164</v>
      </c>
      <c r="AU118" s="181" t="s">
        <v>73</v>
      </c>
      <c r="AV118" s="10" t="s">
        <v>82</v>
      </c>
      <c r="AW118" s="10" t="s">
        <v>35</v>
      </c>
      <c r="AX118" s="10" t="s">
        <v>80</v>
      </c>
      <c r="AY118" s="181" t="s">
        <v>160</v>
      </c>
    </row>
    <row r="119" spans="1:65" s="2" customFormat="1" ht="16.5" customHeight="1">
      <c r="A119" s="35"/>
      <c r="B119" s="36"/>
      <c r="C119" s="152" t="s">
        <v>242</v>
      </c>
      <c r="D119" s="152" t="s">
        <v>154</v>
      </c>
      <c r="E119" s="153" t="s">
        <v>243</v>
      </c>
      <c r="F119" s="154" t="s">
        <v>244</v>
      </c>
      <c r="G119" s="155" t="s">
        <v>181</v>
      </c>
      <c r="H119" s="156">
        <v>33</v>
      </c>
      <c r="I119" s="157"/>
      <c r="J119" s="158">
        <f>ROUND(I119*H119,2)</f>
        <v>0</v>
      </c>
      <c r="K119" s="154" t="s">
        <v>158</v>
      </c>
      <c r="L119" s="40"/>
      <c r="M119" s="159" t="s">
        <v>19</v>
      </c>
      <c r="N119" s="160" t="s">
        <v>44</v>
      </c>
      <c r="O119" s="65"/>
      <c r="P119" s="161">
        <f>O119*H119</f>
        <v>0</v>
      </c>
      <c r="Q119" s="161">
        <v>5.8E-5</v>
      </c>
      <c r="R119" s="161">
        <f>Q119*H119</f>
        <v>1.9139999999999999E-3</v>
      </c>
      <c r="S119" s="161">
        <v>0</v>
      </c>
      <c r="T119" s="162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63" t="s">
        <v>159</v>
      </c>
      <c r="AT119" s="163" t="s">
        <v>154</v>
      </c>
      <c r="AU119" s="163" t="s">
        <v>73</v>
      </c>
      <c r="AY119" s="18" t="s">
        <v>160</v>
      </c>
      <c r="BE119" s="164">
        <f>IF(N119="základní",J119,0)</f>
        <v>0</v>
      </c>
      <c r="BF119" s="164">
        <f>IF(N119="snížená",J119,0)</f>
        <v>0</v>
      </c>
      <c r="BG119" s="164">
        <f>IF(N119="zákl. přenesená",J119,0)</f>
        <v>0</v>
      </c>
      <c r="BH119" s="164">
        <f>IF(N119="sníž. přenesená",J119,0)</f>
        <v>0</v>
      </c>
      <c r="BI119" s="164">
        <f>IF(N119="nulová",J119,0)</f>
        <v>0</v>
      </c>
      <c r="BJ119" s="18" t="s">
        <v>80</v>
      </c>
      <c r="BK119" s="164">
        <f>ROUND(I119*H119,2)</f>
        <v>0</v>
      </c>
      <c r="BL119" s="18" t="s">
        <v>159</v>
      </c>
      <c r="BM119" s="163" t="s">
        <v>417</v>
      </c>
    </row>
    <row r="120" spans="1:65" s="2" customFormat="1">
      <c r="A120" s="35"/>
      <c r="B120" s="36"/>
      <c r="C120" s="37"/>
      <c r="D120" s="165" t="s">
        <v>162</v>
      </c>
      <c r="E120" s="37"/>
      <c r="F120" s="166" t="s">
        <v>246</v>
      </c>
      <c r="G120" s="37"/>
      <c r="H120" s="37"/>
      <c r="I120" s="167"/>
      <c r="J120" s="37"/>
      <c r="K120" s="37"/>
      <c r="L120" s="40"/>
      <c r="M120" s="168"/>
      <c r="N120" s="169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162</v>
      </c>
      <c r="AU120" s="18" t="s">
        <v>73</v>
      </c>
    </row>
    <row r="121" spans="1:65" s="10" customFormat="1">
      <c r="B121" s="170"/>
      <c r="C121" s="171"/>
      <c r="D121" s="172" t="s">
        <v>164</v>
      </c>
      <c r="E121" s="173" t="s">
        <v>19</v>
      </c>
      <c r="F121" s="174" t="s">
        <v>418</v>
      </c>
      <c r="G121" s="171"/>
      <c r="H121" s="175">
        <v>33</v>
      </c>
      <c r="I121" s="176"/>
      <c r="J121" s="171"/>
      <c r="K121" s="171"/>
      <c r="L121" s="177"/>
      <c r="M121" s="178"/>
      <c r="N121" s="179"/>
      <c r="O121" s="179"/>
      <c r="P121" s="179"/>
      <c r="Q121" s="179"/>
      <c r="R121" s="179"/>
      <c r="S121" s="179"/>
      <c r="T121" s="180"/>
      <c r="AT121" s="181" t="s">
        <v>164</v>
      </c>
      <c r="AU121" s="181" t="s">
        <v>73</v>
      </c>
      <c r="AV121" s="10" t="s">
        <v>82</v>
      </c>
      <c r="AW121" s="10" t="s">
        <v>35</v>
      </c>
      <c r="AX121" s="10" t="s">
        <v>80</v>
      </c>
      <c r="AY121" s="181" t="s">
        <v>160</v>
      </c>
    </row>
    <row r="122" spans="1:65" s="2" customFormat="1" ht="16.5" customHeight="1">
      <c r="A122" s="35"/>
      <c r="B122" s="36"/>
      <c r="C122" s="193" t="s">
        <v>248</v>
      </c>
      <c r="D122" s="193" t="s">
        <v>192</v>
      </c>
      <c r="E122" s="194" t="s">
        <v>249</v>
      </c>
      <c r="F122" s="195" t="s">
        <v>250</v>
      </c>
      <c r="G122" s="196" t="s">
        <v>181</v>
      </c>
      <c r="H122" s="197">
        <v>99</v>
      </c>
      <c r="I122" s="198"/>
      <c r="J122" s="199">
        <f>ROUND(I122*H122,2)</f>
        <v>0</v>
      </c>
      <c r="K122" s="195" t="s">
        <v>158</v>
      </c>
      <c r="L122" s="200"/>
      <c r="M122" s="201" t="s">
        <v>19</v>
      </c>
      <c r="N122" s="202" t="s">
        <v>44</v>
      </c>
      <c r="O122" s="65"/>
      <c r="P122" s="161">
        <f>O122*H122</f>
        <v>0</v>
      </c>
      <c r="Q122" s="161">
        <v>7.0899999999999999E-3</v>
      </c>
      <c r="R122" s="161">
        <f>Q122*H122</f>
        <v>0.70191000000000003</v>
      </c>
      <c r="S122" s="161">
        <v>0</v>
      </c>
      <c r="T122" s="162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63" t="s">
        <v>196</v>
      </c>
      <c r="AT122" s="163" t="s">
        <v>192</v>
      </c>
      <c r="AU122" s="163" t="s">
        <v>73</v>
      </c>
      <c r="AY122" s="18" t="s">
        <v>160</v>
      </c>
      <c r="BE122" s="164">
        <f>IF(N122="základní",J122,0)</f>
        <v>0</v>
      </c>
      <c r="BF122" s="164">
        <f>IF(N122="snížená",J122,0)</f>
        <v>0</v>
      </c>
      <c r="BG122" s="164">
        <f>IF(N122="zákl. přenesená",J122,0)</f>
        <v>0</v>
      </c>
      <c r="BH122" s="164">
        <f>IF(N122="sníž. přenesená",J122,0)</f>
        <v>0</v>
      </c>
      <c r="BI122" s="164">
        <f>IF(N122="nulová",J122,0)</f>
        <v>0</v>
      </c>
      <c r="BJ122" s="18" t="s">
        <v>80</v>
      </c>
      <c r="BK122" s="164">
        <f>ROUND(I122*H122,2)</f>
        <v>0</v>
      </c>
      <c r="BL122" s="18" t="s">
        <v>159</v>
      </c>
      <c r="BM122" s="163" t="s">
        <v>419</v>
      </c>
    </row>
    <row r="123" spans="1:65" s="10" customFormat="1">
      <c r="B123" s="170"/>
      <c r="C123" s="171"/>
      <c r="D123" s="172" t="s">
        <v>164</v>
      </c>
      <c r="E123" s="173" t="s">
        <v>19</v>
      </c>
      <c r="F123" s="174" t="s">
        <v>420</v>
      </c>
      <c r="G123" s="171"/>
      <c r="H123" s="175">
        <v>99</v>
      </c>
      <c r="I123" s="176"/>
      <c r="J123" s="171"/>
      <c r="K123" s="171"/>
      <c r="L123" s="177"/>
      <c r="M123" s="178"/>
      <c r="N123" s="179"/>
      <c r="O123" s="179"/>
      <c r="P123" s="179"/>
      <c r="Q123" s="179"/>
      <c r="R123" s="179"/>
      <c r="S123" s="179"/>
      <c r="T123" s="180"/>
      <c r="AT123" s="181" t="s">
        <v>164</v>
      </c>
      <c r="AU123" s="181" t="s">
        <v>73</v>
      </c>
      <c r="AV123" s="10" t="s">
        <v>82</v>
      </c>
      <c r="AW123" s="10" t="s">
        <v>35</v>
      </c>
      <c r="AX123" s="10" t="s">
        <v>80</v>
      </c>
      <c r="AY123" s="181" t="s">
        <v>160</v>
      </c>
    </row>
    <row r="124" spans="1:65" s="2" customFormat="1" ht="21.75" customHeight="1">
      <c r="A124" s="35"/>
      <c r="B124" s="36"/>
      <c r="C124" s="152" t="s">
        <v>253</v>
      </c>
      <c r="D124" s="152" t="s">
        <v>154</v>
      </c>
      <c r="E124" s="153" t="s">
        <v>254</v>
      </c>
      <c r="F124" s="154" t="s">
        <v>255</v>
      </c>
      <c r="G124" s="155" t="s">
        <v>181</v>
      </c>
      <c r="H124" s="156">
        <v>33</v>
      </c>
      <c r="I124" s="157"/>
      <c r="J124" s="158">
        <f>ROUND(I124*H124,2)</f>
        <v>0</v>
      </c>
      <c r="K124" s="154" t="s">
        <v>19</v>
      </c>
      <c r="L124" s="40"/>
      <c r="M124" s="159" t="s">
        <v>19</v>
      </c>
      <c r="N124" s="160" t="s">
        <v>44</v>
      </c>
      <c r="O124" s="65"/>
      <c r="P124" s="161">
        <f>O124*H124</f>
        <v>0</v>
      </c>
      <c r="Q124" s="161">
        <v>2.0823999999999999E-3</v>
      </c>
      <c r="R124" s="161">
        <f>Q124*H124</f>
        <v>6.8719199999999994E-2</v>
      </c>
      <c r="S124" s="161">
        <v>0</v>
      </c>
      <c r="T124" s="162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63" t="s">
        <v>159</v>
      </c>
      <c r="AT124" s="163" t="s">
        <v>154</v>
      </c>
      <c r="AU124" s="163" t="s">
        <v>73</v>
      </c>
      <c r="AY124" s="18" t="s">
        <v>160</v>
      </c>
      <c r="BE124" s="164">
        <f>IF(N124="základní",J124,0)</f>
        <v>0</v>
      </c>
      <c r="BF124" s="164">
        <f>IF(N124="snížená",J124,0)</f>
        <v>0</v>
      </c>
      <c r="BG124" s="164">
        <f>IF(N124="zákl. přenesená",J124,0)</f>
        <v>0</v>
      </c>
      <c r="BH124" s="164">
        <f>IF(N124="sníž. přenesená",J124,0)</f>
        <v>0</v>
      </c>
      <c r="BI124" s="164">
        <f>IF(N124="nulová",J124,0)</f>
        <v>0</v>
      </c>
      <c r="BJ124" s="18" t="s">
        <v>80</v>
      </c>
      <c r="BK124" s="164">
        <f>ROUND(I124*H124,2)</f>
        <v>0</v>
      </c>
      <c r="BL124" s="18" t="s">
        <v>159</v>
      </c>
      <c r="BM124" s="163" t="s">
        <v>421</v>
      </c>
    </row>
    <row r="125" spans="1:65" s="10" customFormat="1" ht="20.399999999999999">
      <c r="B125" s="170"/>
      <c r="C125" s="171"/>
      <c r="D125" s="172" t="s">
        <v>164</v>
      </c>
      <c r="E125" s="173" t="s">
        <v>19</v>
      </c>
      <c r="F125" s="174" t="s">
        <v>422</v>
      </c>
      <c r="G125" s="171"/>
      <c r="H125" s="175">
        <v>33</v>
      </c>
      <c r="I125" s="176"/>
      <c r="J125" s="171"/>
      <c r="K125" s="171"/>
      <c r="L125" s="177"/>
      <c r="M125" s="178"/>
      <c r="N125" s="179"/>
      <c r="O125" s="179"/>
      <c r="P125" s="179"/>
      <c r="Q125" s="179"/>
      <c r="R125" s="179"/>
      <c r="S125" s="179"/>
      <c r="T125" s="180"/>
      <c r="AT125" s="181" t="s">
        <v>164</v>
      </c>
      <c r="AU125" s="181" t="s">
        <v>73</v>
      </c>
      <c r="AV125" s="10" t="s">
        <v>82</v>
      </c>
      <c r="AW125" s="10" t="s">
        <v>35</v>
      </c>
      <c r="AX125" s="10" t="s">
        <v>80</v>
      </c>
      <c r="AY125" s="181" t="s">
        <v>160</v>
      </c>
    </row>
    <row r="126" spans="1:65" s="2" customFormat="1" ht="16.5" customHeight="1">
      <c r="A126" s="35"/>
      <c r="B126" s="36"/>
      <c r="C126" s="152" t="s">
        <v>258</v>
      </c>
      <c r="D126" s="152" t="s">
        <v>154</v>
      </c>
      <c r="E126" s="153" t="s">
        <v>259</v>
      </c>
      <c r="F126" s="154" t="s">
        <v>260</v>
      </c>
      <c r="G126" s="155" t="s">
        <v>181</v>
      </c>
      <c r="H126" s="156">
        <v>33</v>
      </c>
      <c r="I126" s="157"/>
      <c r="J126" s="158">
        <f>ROUND(I126*H126,2)</f>
        <v>0</v>
      </c>
      <c r="K126" s="154" t="s">
        <v>158</v>
      </c>
      <c r="L126" s="40"/>
      <c r="M126" s="159" t="s">
        <v>19</v>
      </c>
      <c r="N126" s="160" t="s">
        <v>44</v>
      </c>
      <c r="O126" s="65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63" t="s">
        <v>159</v>
      </c>
      <c r="AT126" s="163" t="s">
        <v>154</v>
      </c>
      <c r="AU126" s="163" t="s">
        <v>73</v>
      </c>
      <c r="AY126" s="18" t="s">
        <v>160</v>
      </c>
      <c r="BE126" s="164">
        <f>IF(N126="základní",J126,0)</f>
        <v>0</v>
      </c>
      <c r="BF126" s="164">
        <f>IF(N126="snížená",J126,0)</f>
        <v>0</v>
      </c>
      <c r="BG126" s="164">
        <f>IF(N126="zákl. přenesená",J126,0)</f>
        <v>0</v>
      </c>
      <c r="BH126" s="164">
        <f>IF(N126="sníž. přenesená",J126,0)</f>
        <v>0</v>
      </c>
      <c r="BI126" s="164">
        <f>IF(N126="nulová",J126,0)</f>
        <v>0</v>
      </c>
      <c r="BJ126" s="18" t="s">
        <v>80</v>
      </c>
      <c r="BK126" s="164">
        <f>ROUND(I126*H126,2)</f>
        <v>0</v>
      </c>
      <c r="BL126" s="18" t="s">
        <v>159</v>
      </c>
      <c r="BM126" s="163" t="s">
        <v>423</v>
      </c>
    </row>
    <row r="127" spans="1:65" s="2" customFormat="1">
      <c r="A127" s="35"/>
      <c r="B127" s="36"/>
      <c r="C127" s="37"/>
      <c r="D127" s="165" t="s">
        <v>162</v>
      </c>
      <c r="E127" s="37"/>
      <c r="F127" s="166" t="s">
        <v>262</v>
      </c>
      <c r="G127" s="37"/>
      <c r="H127" s="37"/>
      <c r="I127" s="167"/>
      <c r="J127" s="37"/>
      <c r="K127" s="37"/>
      <c r="L127" s="40"/>
      <c r="M127" s="168"/>
      <c r="N127" s="169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162</v>
      </c>
      <c r="AU127" s="18" t="s">
        <v>73</v>
      </c>
    </row>
    <row r="128" spans="1:65" s="10" customFormat="1">
      <c r="B128" s="170"/>
      <c r="C128" s="171"/>
      <c r="D128" s="172" t="s">
        <v>164</v>
      </c>
      <c r="E128" s="173" t="s">
        <v>19</v>
      </c>
      <c r="F128" s="174" t="s">
        <v>424</v>
      </c>
      <c r="G128" s="171"/>
      <c r="H128" s="175">
        <v>33</v>
      </c>
      <c r="I128" s="176"/>
      <c r="J128" s="171"/>
      <c r="K128" s="171"/>
      <c r="L128" s="177"/>
      <c r="M128" s="178"/>
      <c r="N128" s="179"/>
      <c r="O128" s="179"/>
      <c r="P128" s="179"/>
      <c r="Q128" s="179"/>
      <c r="R128" s="179"/>
      <c r="S128" s="179"/>
      <c r="T128" s="180"/>
      <c r="AT128" s="181" t="s">
        <v>164</v>
      </c>
      <c r="AU128" s="181" t="s">
        <v>73</v>
      </c>
      <c r="AV128" s="10" t="s">
        <v>82</v>
      </c>
      <c r="AW128" s="10" t="s">
        <v>35</v>
      </c>
      <c r="AX128" s="10" t="s">
        <v>80</v>
      </c>
      <c r="AY128" s="181" t="s">
        <v>160</v>
      </c>
    </row>
    <row r="129" spans="1:65" s="2" customFormat="1" ht="16.5" customHeight="1">
      <c r="A129" s="35"/>
      <c r="B129" s="36"/>
      <c r="C129" s="152" t="s">
        <v>264</v>
      </c>
      <c r="D129" s="152" t="s">
        <v>154</v>
      </c>
      <c r="E129" s="153" t="s">
        <v>265</v>
      </c>
      <c r="F129" s="154" t="s">
        <v>266</v>
      </c>
      <c r="G129" s="155" t="s">
        <v>168</v>
      </c>
      <c r="H129" s="156">
        <v>33</v>
      </c>
      <c r="I129" s="157"/>
      <c r="J129" s="158">
        <f>ROUND(I129*H129,2)</f>
        <v>0</v>
      </c>
      <c r="K129" s="154" t="s">
        <v>158</v>
      </c>
      <c r="L129" s="40"/>
      <c r="M129" s="159" t="s">
        <v>19</v>
      </c>
      <c r="N129" s="160" t="s">
        <v>44</v>
      </c>
      <c r="O129" s="65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63" t="s">
        <v>159</v>
      </c>
      <c r="AT129" s="163" t="s">
        <v>154</v>
      </c>
      <c r="AU129" s="163" t="s">
        <v>73</v>
      </c>
      <c r="AY129" s="18" t="s">
        <v>160</v>
      </c>
      <c r="BE129" s="164">
        <f>IF(N129="základní",J129,0)</f>
        <v>0</v>
      </c>
      <c r="BF129" s="164">
        <f>IF(N129="snížená",J129,0)</f>
        <v>0</v>
      </c>
      <c r="BG129" s="164">
        <f>IF(N129="zákl. přenesená",J129,0)</f>
        <v>0</v>
      </c>
      <c r="BH129" s="164">
        <f>IF(N129="sníž. přenesená",J129,0)</f>
        <v>0</v>
      </c>
      <c r="BI129" s="164">
        <f>IF(N129="nulová",J129,0)</f>
        <v>0</v>
      </c>
      <c r="BJ129" s="18" t="s">
        <v>80</v>
      </c>
      <c r="BK129" s="164">
        <f>ROUND(I129*H129,2)</f>
        <v>0</v>
      </c>
      <c r="BL129" s="18" t="s">
        <v>159</v>
      </c>
      <c r="BM129" s="163" t="s">
        <v>425</v>
      </c>
    </row>
    <row r="130" spans="1:65" s="2" customFormat="1">
      <c r="A130" s="35"/>
      <c r="B130" s="36"/>
      <c r="C130" s="37"/>
      <c r="D130" s="165" t="s">
        <v>162</v>
      </c>
      <c r="E130" s="37"/>
      <c r="F130" s="166" t="s">
        <v>268</v>
      </c>
      <c r="G130" s="37"/>
      <c r="H130" s="37"/>
      <c r="I130" s="167"/>
      <c r="J130" s="37"/>
      <c r="K130" s="37"/>
      <c r="L130" s="40"/>
      <c r="M130" s="168"/>
      <c r="N130" s="169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162</v>
      </c>
      <c r="AU130" s="18" t="s">
        <v>73</v>
      </c>
    </row>
    <row r="131" spans="1:65" s="10" customFormat="1">
      <c r="B131" s="170"/>
      <c r="C131" s="171"/>
      <c r="D131" s="172" t="s">
        <v>164</v>
      </c>
      <c r="E131" s="173" t="s">
        <v>19</v>
      </c>
      <c r="F131" s="174" t="s">
        <v>426</v>
      </c>
      <c r="G131" s="171"/>
      <c r="H131" s="175">
        <v>33</v>
      </c>
      <c r="I131" s="176"/>
      <c r="J131" s="171"/>
      <c r="K131" s="171"/>
      <c r="L131" s="177"/>
      <c r="M131" s="178"/>
      <c r="N131" s="179"/>
      <c r="O131" s="179"/>
      <c r="P131" s="179"/>
      <c r="Q131" s="179"/>
      <c r="R131" s="179"/>
      <c r="S131" s="179"/>
      <c r="T131" s="180"/>
      <c r="AT131" s="181" t="s">
        <v>164</v>
      </c>
      <c r="AU131" s="181" t="s">
        <v>73</v>
      </c>
      <c r="AV131" s="10" t="s">
        <v>82</v>
      </c>
      <c r="AW131" s="10" t="s">
        <v>35</v>
      </c>
      <c r="AX131" s="10" t="s">
        <v>80</v>
      </c>
      <c r="AY131" s="181" t="s">
        <v>160</v>
      </c>
    </row>
    <row r="132" spans="1:65" s="2" customFormat="1" ht="16.5" customHeight="1">
      <c r="A132" s="35"/>
      <c r="B132" s="36"/>
      <c r="C132" s="193" t="s">
        <v>270</v>
      </c>
      <c r="D132" s="193" t="s">
        <v>192</v>
      </c>
      <c r="E132" s="194" t="s">
        <v>271</v>
      </c>
      <c r="F132" s="195" t="s">
        <v>272</v>
      </c>
      <c r="G132" s="196" t="s">
        <v>273</v>
      </c>
      <c r="H132" s="197">
        <v>3.3</v>
      </c>
      <c r="I132" s="198"/>
      <c r="J132" s="199">
        <f>ROUND(I132*H132,2)</f>
        <v>0</v>
      </c>
      <c r="K132" s="195" t="s">
        <v>19</v>
      </c>
      <c r="L132" s="200"/>
      <c r="M132" s="201" t="s">
        <v>19</v>
      </c>
      <c r="N132" s="202" t="s">
        <v>44</v>
      </c>
      <c r="O132" s="65"/>
      <c r="P132" s="161">
        <f>O132*H132</f>
        <v>0</v>
      </c>
      <c r="Q132" s="161">
        <v>0.2</v>
      </c>
      <c r="R132" s="161">
        <f>Q132*H132</f>
        <v>0.66</v>
      </c>
      <c r="S132" s="161">
        <v>0</v>
      </c>
      <c r="T132" s="16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63" t="s">
        <v>196</v>
      </c>
      <c r="AT132" s="163" t="s">
        <v>192</v>
      </c>
      <c r="AU132" s="163" t="s">
        <v>73</v>
      </c>
      <c r="AY132" s="18" t="s">
        <v>160</v>
      </c>
      <c r="BE132" s="164">
        <f>IF(N132="základní",J132,0)</f>
        <v>0</v>
      </c>
      <c r="BF132" s="164">
        <f>IF(N132="snížená",J132,0)</f>
        <v>0</v>
      </c>
      <c r="BG132" s="164">
        <f>IF(N132="zákl. přenesená",J132,0)</f>
        <v>0</v>
      </c>
      <c r="BH132" s="164">
        <f>IF(N132="sníž. přenesená",J132,0)</f>
        <v>0</v>
      </c>
      <c r="BI132" s="164">
        <f>IF(N132="nulová",J132,0)</f>
        <v>0</v>
      </c>
      <c r="BJ132" s="18" t="s">
        <v>80</v>
      </c>
      <c r="BK132" s="164">
        <f>ROUND(I132*H132,2)</f>
        <v>0</v>
      </c>
      <c r="BL132" s="18" t="s">
        <v>159</v>
      </c>
      <c r="BM132" s="163" t="s">
        <v>427</v>
      </c>
    </row>
    <row r="133" spans="1:65" s="10" customFormat="1">
      <c r="B133" s="170"/>
      <c r="C133" s="171"/>
      <c r="D133" s="172" t="s">
        <v>164</v>
      </c>
      <c r="E133" s="173" t="s">
        <v>19</v>
      </c>
      <c r="F133" s="174" t="s">
        <v>428</v>
      </c>
      <c r="G133" s="171"/>
      <c r="H133" s="175">
        <v>3.3</v>
      </c>
      <c r="I133" s="176"/>
      <c r="J133" s="171"/>
      <c r="K133" s="171"/>
      <c r="L133" s="177"/>
      <c r="M133" s="178"/>
      <c r="N133" s="179"/>
      <c r="O133" s="179"/>
      <c r="P133" s="179"/>
      <c r="Q133" s="179"/>
      <c r="R133" s="179"/>
      <c r="S133" s="179"/>
      <c r="T133" s="180"/>
      <c r="AT133" s="181" t="s">
        <v>164</v>
      </c>
      <c r="AU133" s="181" t="s">
        <v>73</v>
      </c>
      <c r="AV133" s="10" t="s">
        <v>82</v>
      </c>
      <c r="AW133" s="10" t="s">
        <v>35</v>
      </c>
      <c r="AX133" s="10" t="s">
        <v>80</v>
      </c>
      <c r="AY133" s="181" t="s">
        <v>160</v>
      </c>
    </row>
    <row r="134" spans="1:65" s="2" customFormat="1" ht="16.5" customHeight="1">
      <c r="A134" s="35"/>
      <c r="B134" s="36"/>
      <c r="C134" s="152" t="s">
        <v>7</v>
      </c>
      <c r="D134" s="152" t="s">
        <v>154</v>
      </c>
      <c r="E134" s="153" t="s">
        <v>276</v>
      </c>
      <c r="F134" s="154" t="s">
        <v>277</v>
      </c>
      <c r="G134" s="155" t="s">
        <v>273</v>
      </c>
      <c r="H134" s="156">
        <v>1.98</v>
      </c>
      <c r="I134" s="157"/>
      <c r="J134" s="158">
        <f>ROUND(I134*H134,2)</f>
        <v>0</v>
      </c>
      <c r="K134" s="154" t="s">
        <v>158</v>
      </c>
      <c r="L134" s="40"/>
      <c r="M134" s="159" t="s">
        <v>19</v>
      </c>
      <c r="N134" s="160" t="s">
        <v>44</v>
      </c>
      <c r="O134" s="65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63" t="s">
        <v>159</v>
      </c>
      <c r="AT134" s="163" t="s">
        <v>154</v>
      </c>
      <c r="AU134" s="163" t="s">
        <v>73</v>
      </c>
      <c r="AY134" s="18" t="s">
        <v>160</v>
      </c>
      <c r="BE134" s="164">
        <f>IF(N134="základní",J134,0)</f>
        <v>0</v>
      </c>
      <c r="BF134" s="164">
        <f>IF(N134="snížená",J134,0)</f>
        <v>0</v>
      </c>
      <c r="BG134" s="164">
        <f>IF(N134="zákl. přenesená",J134,0)</f>
        <v>0</v>
      </c>
      <c r="BH134" s="164">
        <f>IF(N134="sníž. přenesená",J134,0)</f>
        <v>0</v>
      </c>
      <c r="BI134" s="164">
        <f>IF(N134="nulová",J134,0)</f>
        <v>0</v>
      </c>
      <c r="BJ134" s="18" t="s">
        <v>80</v>
      </c>
      <c r="BK134" s="164">
        <f>ROUND(I134*H134,2)</f>
        <v>0</v>
      </c>
      <c r="BL134" s="18" t="s">
        <v>159</v>
      </c>
      <c r="BM134" s="163" t="s">
        <v>429</v>
      </c>
    </row>
    <row r="135" spans="1:65" s="2" customFormat="1">
      <c r="A135" s="35"/>
      <c r="B135" s="36"/>
      <c r="C135" s="37"/>
      <c r="D135" s="165" t="s">
        <v>162</v>
      </c>
      <c r="E135" s="37"/>
      <c r="F135" s="166" t="s">
        <v>279</v>
      </c>
      <c r="G135" s="37"/>
      <c r="H135" s="37"/>
      <c r="I135" s="167"/>
      <c r="J135" s="37"/>
      <c r="K135" s="37"/>
      <c r="L135" s="40"/>
      <c r="M135" s="168"/>
      <c r="N135" s="169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162</v>
      </c>
      <c r="AU135" s="18" t="s">
        <v>73</v>
      </c>
    </row>
    <row r="136" spans="1:65" s="10" customFormat="1">
      <c r="B136" s="170"/>
      <c r="C136" s="171"/>
      <c r="D136" s="172" t="s">
        <v>164</v>
      </c>
      <c r="E136" s="173" t="s">
        <v>19</v>
      </c>
      <c r="F136" s="174" t="s">
        <v>430</v>
      </c>
      <c r="G136" s="171"/>
      <c r="H136" s="175">
        <v>1.98</v>
      </c>
      <c r="I136" s="176"/>
      <c r="J136" s="171"/>
      <c r="K136" s="171"/>
      <c r="L136" s="177"/>
      <c r="M136" s="178"/>
      <c r="N136" s="179"/>
      <c r="O136" s="179"/>
      <c r="P136" s="179"/>
      <c r="Q136" s="179"/>
      <c r="R136" s="179"/>
      <c r="S136" s="179"/>
      <c r="T136" s="180"/>
      <c r="AT136" s="181" t="s">
        <v>164</v>
      </c>
      <c r="AU136" s="181" t="s">
        <v>73</v>
      </c>
      <c r="AV136" s="10" t="s">
        <v>82</v>
      </c>
      <c r="AW136" s="10" t="s">
        <v>35</v>
      </c>
      <c r="AX136" s="10" t="s">
        <v>80</v>
      </c>
      <c r="AY136" s="181" t="s">
        <v>160</v>
      </c>
    </row>
    <row r="137" spans="1:65" s="2" customFormat="1" ht="16.5" customHeight="1">
      <c r="A137" s="35"/>
      <c r="B137" s="36"/>
      <c r="C137" s="152" t="s">
        <v>281</v>
      </c>
      <c r="D137" s="152" t="s">
        <v>154</v>
      </c>
      <c r="E137" s="153" t="s">
        <v>282</v>
      </c>
      <c r="F137" s="154" t="s">
        <v>283</v>
      </c>
      <c r="G137" s="155" t="s">
        <v>273</v>
      </c>
      <c r="H137" s="156">
        <v>1.98</v>
      </c>
      <c r="I137" s="157"/>
      <c r="J137" s="158">
        <f>ROUND(I137*H137,2)</f>
        <v>0</v>
      </c>
      <c r="K137" s="154" t="s">
        <v>158</v>
      </c>
      <c r="L137" s="40"/>
      <c r="M137" s="159" t="s">
        <v>19</v>
      </c>
      <c r="N137" s="160" t="s">
        <v>44</v>
      </c>
      <c r="O137" s="65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63" t="s">
        <v>159</v>
      </c>
      <c r="AT137" s="163" t="s">
        <v>154</v>
      </c>
      <c r="AU137" s="163" t="s">
        <v>73</v>
      </c>
      <c r="AY137" s="18" t="s">
        <v>160</v>
      </c>
      <c r="BE137" s="164">
        <f>IF(N137="základní",J137,0)</f>
        <v>0</v>
      </c>
      <c r="BF137" s="164">
        <f>IF(N137="snížená",J137,0)</f>
        <v>0</v>
      </c>
      <c r="BG137" s="164">
        <f>IF(N137="zákl. přenesená",J137,0)</f>
        <v>0</v>
      </c>
      <c r="BH137" s="164">
        <f>IF(N137="sníž. přenesená",J137,0)</f>
        <v>0</v>
      </c>
      <c r="BI137" s="164">
        <f>IF(N137="nulová",J137,0)</f>
        <v>0</v>
      </c>
      <c r="BJ137" s="18" t="s">
        <v>80</v>
      </c>
      <c r="BK137" s="164">
        <f>ROUND(I137*H137,2)</f>
        <v>0</v>
      </c>
      <c r="BL137" s="18" t="s">
        <v>159</v>
      </c>
      <c r="BM137" s="163" t="s">
        <v>431</v>
      </c>
    </row>
    <row r="138" spans="1:65" s="2" customFormat="1">
      <c r="A138" s="35"/>
      <c r="B138" s="36"/>
      <c r="C138" s="37"/>
      <c r="D138" s="165" t="s">
        <v>162</v>
      </c>
      <c r="E138" s="37"/>
      <c r="F138" s="166" t="s">
        <v>285</v>
      </c>
      <c r="G138" s="37"/>
      <c r="H138" s="37"/>
      <c r="I138" s="167"/>
      <c r="J138" s="37"/>
      <c r="K138" s="37"/>
      <c r="L138" s="40"/>
      <c r="M138" s="168"/>
      <c r="N138" s="169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162</v>
      </c>
      <c r="AU138" s="18" t="s">
        <v>73</v>
      </c>
    </row>
    <row r="139" spans="1:65" s="2" customFormat="1" ht="16.5" customHeight="1">
      <c r="A139" s="35"/>
      <c r="B139" s="36"/>
      <c r="C139" s="152" t="s">
        <v>286</v>
      </c>
      <c r="D139" s="152" t="s">
        <v>154</v>
      </c>
      <c r="E139" s="153" t="s">
        <v>287</v>
      </c>
      <c r="F139" s="154" t="s">
        <v>288</v>
      </c>
      <c r="G139" s="155" t="s">
        <v>273</v>
      </c>
      <c r="H139" s="156">
        <v>3.96</v>
      </c>
      <c r="I139" s="157"/>
      <c r="J139" s="158">
        <f>ROUND(I139*H139,2)</f>
        <v>0</v>
      </c>
      <c r="K139" s="154" t="s">
        <v>158</v>
      </c>
      <c r="L139" s="40"/>
      <c r="M139" s="159" t="s">
        <v>19</v>
      </c>
      <c r="N139" s="160" t="s">
        <v>44</v>
      </c>
      <c r="O139" s="65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63" t="s">
        <v>159</v>
      </c>
      <c r="AT139" s="163" t="s">
        <v>154</v>
      </c>
      <c r="AU139" s="163" t="s">
        <v>73</v>
      </c>
      <c r="AY139" s="18" t="s">
        <v>160</v>
      </c>
      <c r="BE139" s="164">
        <f>IF(N139="základní",J139,0)</f>
        <v>0</v>
      </c>
      <c r="BF139" s="164">
        <f>IF(N139="snížená",J139,0)</f>
        <v>0</v>
      </c>
      <c r="BG139" s="164">
        <f>IF(N139="zákl. přenesená",J139,0)</f>
        <v>0</v>
      </c>
      <c r="BH139" s="164">
        <f>IF(N139="sníž. přenesená",J139,0)</f>
        <v>0</v>
      </c>
      <c r="BI139" s="164">
        <f>IF(N139="nulová",J139,0)</f>
        <v>0</v>
      </c>
      <c r="BJ139" s="18" t="s">
        <v>80</v>
      </c>
      <c r="BK139" s="164">
        <f>ROUND(I139*H139,2)</f>
        <v>0</v>
      </c>
      <c r="BL139" s="18" t="s">
        <v>159</v>
      </c>
      <c r="BM139" s="163" t="s">
        <v>432</v>
      </c>
    </row>
    <row r="140" spans="1:65" s="2" customFormat="1">
      <c r="A140" s="35"/>
      <c r="B140" s="36"/>
      <c r="C140" s="37"/>
      <c r="D140" s="165" t="s">
        <v>162</v>
      </c>
      <c r="E140" s="37"/>
      <c r="F140" s="166" t="s">
        <v>290</v>
      </c>
      <c r="G140" s="37"/>
      <c r="H140" s="37"/>
      <c r="I140" s="167"/>
      <c r="J140" s="37"/>
      <c r="K140" s="37"/>
      <c r="L140" s="40"/>
      <c r="M140" s="168"/>
      <c r="N140" s="169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162</v>
      </c>
      <c r="AU140" s="18" t="s">
        <v>73</v>
      </c>
    </row>
    <row r="141" spans="1:65" s="10" customFormat="1">
      <c r="B141" s="170"/>
      <c r="C141" s="171"/>
      <c r="D141" s="172" t="s">
        <v>164</v>
      </c>
      <c r="E141" s="173" t="s">
        <v>19</v>
      </c>
      <c r="F141" s="174" t="s">
        <v>433</v>
      </c>
      <c r="G141" s="171"/>
      <c r="H141" s="175">
        <v>3.96</v>
      </c>
      <c r="I141" s="176"/>
      <c r="J141" s="171"/>
      <c r="K141" s="171"/>
      <c r="L141" s="177"/>
      <c r="M141" s="178"/>
      <c r="N141" s="179"/>
      <c r="O141" s="179"/>
      <c r="P141" s="179"/>
      <c r="Q141" s="179"/>
      <c r="R141" s="179"/>
      <c r="S141" s="179"/>
      <c r="T141" s="180"/>
      <c r="AT141" s="181" t="s">
        <v>164</v>
      </c>
      <c r="AU141" s="181" t="s">
        <v>73</v>
      </c>
      <c r="AV141" s="10" t="s">
        <v>82</v>
      </c>
      <c r="AW141" s="10" t="s">
        <v>35</v>
      </c>
      <c r="AX141" s="10" t="s">
        <v>80</v>
      </c>
      <c r="AY141" s="181" t="s">
        <v>160</v>
      </c>
    </row>
    <row r="142" spans="1:65" s="2" customFormat="1" ht="16.5" customHeight="1">
      <c r="A142" s="35"/>
      <c r="B142" s="36"/>
      <c r="C142" s="152" t="s">
        <v>292</v>
      </c>
      <c r="D142" s="152" t="s">
        <v>154</v>
      </c>
      <c r="E142" s="153" t="s">
        <v>293</v>
      </c>
      <c r="F142" s="154" t="s">
        <v>294</v>
      </c>
      <c r="G142" s="155" t="s">
        <v>175</v>
      </c>
      <c r="H142" s="156">
        <v>4.5339999999999998</v>
      </c>
      <c r="I142" s="157"/>
      <c r="J142" s="158">
        <f>ROUND(I142*H142,2)</f>
        <v>0</v>
      </c>
      <c r="K142" s="154" t="s">
        <v>158</v>
      </c>
      <c r="L142" s="40"/>
      <c r="M142" s="159" t="s">
        <v>19</v>
      </c>
      <c r="N142" s="160" t="s">
        <v>44</v>
      </c>
      <c r="O142" s="65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63" t="s">
        <v>159</v>
      </c>
      <c r="AT142" s="163" t="s">
        <v>154</v>
      </c>
      <c r="AU142" s="163" t="s">
        <v>73</v>
      </c>
      <c r="AY142" s="18" t="s">
        <v>160</v>
      </c>
      <c r="BE142" s="164">
        <f>IF(N142="základní",J142,0)</f>
        <v>0</v>
      </c>
      <c r="BF142" s="164">
        <f>IF(N142="snížená",J142,0)</f>
        <v>0</v>
      </c>
      <c r="BG142" s="164">
        <f>IF(N142="zákl. přenesená",J142,0)</f>
        <v>0</v>
      </c>
      <c r="BH142" s="164">
        <f>IF(N142="sníž. přenesená",J142,0)</f>
        <v>0</v>
      </c>
      <c r="BI142" s="164">
        <f>IF(N142="nulová",J142,0)</f>
        <v>0</v>
      </c>
      <c r="BJ142" s="18" t="s">
        <v>80</v>
      </c>
      <c r="BK142" s="164">
        <f>ROUND(I142*H142,2)</f>
        <v>0</v>
      </c>
      <c r="BL142" s="18" t="s">
        <v>159</v>
      </c>
      <c r="BM142" s="163" t="s">
        <v>434</v>
      </c>
    </row>
    <row r="143" spans="1:65" s="2" customFormat="1">
      <c r="A143" s="35"/>
      <c r="B143" s="36"/>
      <c r="C143" s="37"/>
      <c r="D143" s="165" t="s">
        <v>162</v>
      </c>
      <c r="E143" s="37"/>
      <c r="F143" s="166" t="s">
        <v>296</v>
      </c>
      <c r="G143" s="37"/>
      <c r="H143" s="37"/>
      <c r="I143" s="167"/>
      <c r="J143" s="37"/>
      <c r="K143" s="37"/>
      <c r="L143" s="40"/>
      <c r="M143" s="203"/>
      <c r="N143" s="204"/>
      <c r="O143" s="205"/>
      <c r="P143" s="205"/>
      <c r="Q143" s="205"/>
      <c r="R143" s="205"/>
      <c r="S143" s="205"/>
      <c r="T143" s="20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162</v>
      </c>
      <c r="AU143" s="18" t="s">
        <v>73</v>
      </c>
    </row>
    <row r="144" spans="1:65" s="2" customFormat="1" ht="6.9" customHeight="1">
      <c r="A144" s="35"/>
      <c r="B144" s="48"/>
      <c r="C144" s="49"/>
      <c r="D144" s="49"/>
      <c r="E144" s="49"/>
      <c r="F144" s="49"/>
      <c r="G144" s="49"/>
      <c r="H144" s="49"/>
      <c r="I144" s="49"/>
      <c r="J144" s="49"/>
      <c r="K144" s="49"/>
      <c r="L144" s="40"/>
      <c r="M144" s="35"/>
      <c r="O144" s="35"/>
      <c r="P144" s="35"/>
      <c r="Q144" s="35"/>
      <c r="R144" s="35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</sheetData>
  <sheetProtection algorithmName="SHA-512" hashValue="9hFdWxOuwZ8mm9rWy05boRitz8nqSOGb+kuQs24GzF+JCv2w8ARSpouGeHWL/yindwFuLWN4rsn5gL3GgSnxgQ==" saltValue="Huy1cH8cqoaXSg5f8mGA681TAuu6TRzR6/MHtaEisj9RTIEf62U+uoI4vhWp4fnF4TfHHohckLpXiIz1lco9ag==" spinCount="100000" sheet="1" objects="1" scenarios="1" formatColumns="0" formatRows="0" autoFilter="0"/>
  <autoFilter ref="C78:K143" xr:uid="{00000000-0009-0000-0000-000006000000}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hyperlinks>
    <hyperlink ref="F81" r:id="rId1" xr:uid="{00000000-0004-0000-0600-000000000000}"/>
    <hyperlink ref="F84" r:id="rId2" xr:uid="{00000000-0004-0000-0600-000001000000}"/>
    <hyperlink ref="F90" r:id="rId3" xr:uid="{00000000-0004-0000-0600-000002000000}"/>
    <hyperlink ref="F93" r:id="rId4" xr:uid="{00000000-0004-0000-0600-000003000000}"/>
    <hyperlink ref="F98" r:id="rId5" xr:uid="{00000000-0004-0000-0600-000004000000}"/>
    <hyperlink ref="F103" r:id="rId6" xr:uid="{00000000-0004-0000-0600-000005000000}"/>
    <hyperlink ref="F108" r:id="rId7" xr:uid="{00000000-0004-0000-0600-000006000000}"/>
    <hyperlink ref="F120" r:id="rId8" xr:uid="{00000000-0004-0000-0600-000007000000}"/>
    <hyperlink ref="F127" r:id="rId9" xr:uid="{00000000-0004-0000-0600-000008000000}"/>
    <hyperlink ref="F130" r:id="rId10" xr:uid="{00000000-0004-0000-0600-000009000000}"/>
    <hyperlink ref="F135" r:id="rId11" xr:uid="{00000000-0004-0000-0600-00000A000000}"/>
    <hyperlink ref="F138" r:id="rId12" xr:uid="{00000000-0004-0000-0600-00000B000000}"/>
    <hyperlink ref="F140" r:id="rId13" xr:uid="{00000000-0004-0000-0600-00000C000000}"/>
    <hyperlink ref="F143" r:id="rId14" xr:uid="{00000000-0004-0000-0600-00000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03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103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383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435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ROUND((SUM(BE85:BE102)),  2)</f>
        <v>0</v>
      </c>
      <c r="G35" s="35"/>
      <c r="H35" s="35"/>
      <c r="I35" s="125">
        <v>0.21</v>
      </c>
      <c r="J35" s="124">
        <f>ROUND(((SUM(BE85:BE102))*I35),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ROUND((SUM(BF85:BF102)),  2)</f>
        <v>0</v>
      </c>
      <c r="G36" s="35"/>
      <c r="H36" s="35"/>
      <c r="I36" s="125">
        <v>0.12</v>
      </c>
      <c r="J36" s="124">
        <f>ROUND(((SUM(BF85:BF102))*I36),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ROUND((SUM(BG85:BG102)),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ROUND((SUM(BH85:BH102)),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ROUND((SUM(BI85:BI102)),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383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SO-021 - 1. rok pěstebné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383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SO-021 - 1. rok pěstebné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SUM(P86:P102)</f>
        <v>0</v>
      </c>
      <c r="Q85" s="73"/>
      <c r="R85" s="149">
        <f>SUM(R86:R102)</f>
        <v>6.600000000000001E-4</v>
      </c>
      <c r="S85" s="73"/>
      <c r="T85" s="150">
        <f>SUM(T86:T102)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SUM(BK86:BK102)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299</v>
      </c>
      <c r="F86" s="154" t="s">
        <v>300</v>
      </c>
      <c r="G86" s="155" t="s">
        <v>168</v>
      </c>
      <c r="H86" s="156">
        <v>8100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436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302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437</v>
      </c>
      <c r="G88" s="171"/>
      <c r="H88" s="175">
        <v>8100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304</v>
      </c>
      <c r="F89" s="154" t="s">
        <v>305</v>
      </c>
      <c r="G89" s="155" t="s">
        <v>181</v>
      </c>
      <c r="H89" s="156">
        <v>33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2.0000000000000002E-5</v>
      </c>
      <c r="R89" s="161">
        <f>Q89*H89</f>
        <v>6.600000000000001E-4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438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307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439</v>
      </c>
      <c r="G91" s="171"/>
      <c r="H91" s="175">
        <v>33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172</v>
      </c>
      <c r="D92" s="152" t="s">
        <v>154</v>
      </c>
      <c r="E92" s="153" t="s">
        <v>309</v>
      </c>
      <c r="F92" s="154" t="s">
        <v>310</v>
      </c>
      <c r="G92" s="155" t="s">
        <v>168</v>
      </c>
      <c r="H92" s="156">
        <v>66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440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312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441</v>
      </c>
      <c r="G94" s="171"/>
      <c r="H94" s="175">
        <v>66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159</v>
      </c>
      <c r="D95" s="152" t="s">
        <v>154</v>
      </c>
      <c r="E95" s="153" t="s">
        <v>276</v>
      </c>
      <c r="F95" s="154" t="s">
        <v>277</v>
      </c>
      <c r="G95" s="155" t="s">
        <v>273</v>
      </c>
      <c r="H95" s="156">
        <v>9.9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442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279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10" customFormat="1">
      <c r="B97" s="170"/>
      <c r="C97" s="171"/>
      <c r="D97" s="172" t="s">
        <v>164</v>
      </c>
      <c r="E97" s="173" t="s">
        <v>19</v>
      </c>
      <c r="F97" s="174" t="s">
        <v>443</v>
      </c>
      <c r="G97" s="171"/>
      <c r="H97" s="175">
        <v>9.9</v>
      </c>
      <c r="I97" s="176"/>
      <c r="J97" s="171"/>
      <c r="K97" s="171"/>
      <c r="L97" s="177"/>
      <c r="M97" s="178"/>
      <c r="N97" s="179"/>
      <c r="O97" s="179"/>
      <c r="P97" s="179"/>
      <c r="Q97" s="179"/>
      <c r="R97" s="179"/>
      <c r="S97" s="179"/>
      <c r="T97" s="180"/>
      <c r="AT97" s="181" t="s">
        <v>164</v>
      </c>
      <c r="AU97" s="181" t="s">
        <v>73</v>
      </c>
      <c r="AV97" s="10" t="s">
        <v>82</v>
      </c>
      <c r="AW97" s="10" t="s">
        <v>35</v>
      </c>
      <c r="AX97" s="10" t="s">
        <v>80</v>
      </c>
      <c r="AY97" s="181" t="s">
        <v>160</v>
      </c>
    </row>
    <row r="98" spans="1:65" s="2" customFormat="1" ht="16.5" customHeight="1">
      <c r="A98" s="35"/>
      <c r="B98" s="36"/>
      <c r="C98" s="152" t="s">
        <v>185</v>
      </c>
      <c r="D98" s="152" t="s">
        <v>154</v>
      </c>
      <c r="E98" s="153" t="s">
        <v>282</v>
      </c>
      <c r="F98" s="154" t="s">
        <v>283</v>
      </c>
      <c r="G98" s="155" t="s">
        <v>273</v>
      </c>
      <c r="H98" s="156">
        <v>9.9</v>
      </c>
      <c r="I98" s="157"/>
      <c r="J98" s="158">
        <f>ROUND(I98*H98,2)</f>
        <v>0</v>
      </c>
      <c r="K98" s="154" t="s">
        <v>158</v>
      </c>
      <c r="L98" s="40"/>
      <c r="M98" s="159" t="s">
        <v>19</v>
      </c>
      <c r="N98" s="160" t="s">
        <v>44</v>
      </c>
      <c r="O98" s="65"/>
      <c r="P98" s="161">
        <f>O98*H98</f>
        <v>0</v>
      </c>
      <c r="Q98" s="161">
        <v>0</v>
      </c>
      <c r="R98" s="161">
        <f>Q98*H98</f>
        <v>0</v>
      </c>
      <c r="S98" s="161">
        <v>0</v>
      </c>
      <c r="T98" s="162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63" t="s">
        <v>159</v>
      </c>
      <c r="AT98" s="163" t="s">
        <v>154</v>
      </c>
      <c r="AU98" s="163" t="s">
        <v>73</v>
      </c>
      <c r="AY98" s="18" t="s">
        <v>160</v>
      </c>
      <c r="BE98" s="164">
        <f>IF(N98="základní",J98,0)</f>
        <v>0</v>
      </c>
      <c r="BF98" s="164">
        <f>IF(N98="snížená",J98,0)</f>
        <v>0</v>
      </c>
      <c r="BG98" s="164">
        <f>IF(N98="zákl. přenesená",J98,0)</f>
        <v>0</v>
      </c>
      <c r="BH98" s="164">
        <f>IF(N98="sníž. přenesená",J98,0)</f>
        <v>0</v>
      </c>
      <c r="BI98" s="164">
        <f>IF(N98="nulová",J98,0)</f>
        <v>0</v>
      </c>
      <c r="BJ98" s="18" t="s">
        <v>80</v>
      </c>
      <c r="BK98" s="164">
        <f>ROUND(I98*H98,2)</f>
        <v>0</v>
      </c>
      <c r="BL98" s="18" t="s">
        <v>159</v>
      </c>
      <c r="BM98" s="163" t="s">
        <v>444</v>
      </c>
    </row>
    <row r="99" spans="1:65" s="2" customFormat="1">
      <c r="A99" s="35"/>
      <c r="B99" s="36"/>
      <c r="C99" s="37"/>
      <c r="D99" s="165" t="s">
        <v>162</v>
      </c>
      <c r="E99" s="37"/>
      <c r="F99" s="166" t="s">
        <v>285</v>
      </c>
      <c r="G99" s="37"/>
      <c r="H99" s="37"/>
      <c r="I99" s="167"/>
      <c r="J99" s="37"/>
      <c r="K99" s="37"/>
      <c r="L99" s="40"/>
      <c r="M99" s="168"/>
      <c r="N99" s="169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162</v>
      </c>
      <c r="AU99" s="18" t="s">
        <v>73</v>
      </c>
    </row>
    <row r="100" spans="1:65" s="2" customFormat="1" ht="16.5" customHeight="1">
      <c r="A100" s="35"/>
      <c r="B100" s="36"/>
      <c r="C100" s="152" t="s">
        <v>191</v>
      </c>
      <c r="D100" s="152" t="s">
        <v>154</v>
      </c>
      <c r="E100" s="153" t="s">
        <v>287</v>
      </c>
      <c r="F100" s="154" t="s">
        <v>288</v>
      </c>
      <c r="G100" s="155" t="s">
        <v>273</v>
      </c>
      <c r="H100" s="156">
        <v>19.8</v>
      </c>
      <c r="I100" s="157"/>
      <c r="J100" s="158">
        <f>ROUND(I100*H100,2)</f>
        <v>0</v>
      </c>
      <c r="K100" s="154" t="s">
        <v>158</v>
      </c>
      <c r="L100" s="40"/>
      <c r="M100" s="159" t="s">
        <v>19</v>
      </c>
      <c r="N100" s="160" t="s">
        <v>44</v>
      </c>
      <c r="O100" s="65"/>
      <c r="P100" s="161">
        <f>O100*H100</f>
        <v>0</v>
      </c>
      <c r="Q100" s="161">
        <v>0</v>
      </c>
      <c r="R100" s="161">
        <f>Q100*H100</f>
        <v>0</v>
      </c>
      <c r="S100" s="161">
        <v>0</v>
      </c>
      <c r="T100" s="162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63" t="s">
        <v>159</v>
      </c>
      <c r="AT100" s="163" t="s">
        <v>154</v>
      </c>
      <c r="AU100" s="163" t="s">
        <v>73</v>
      </c>
      <c r="AY100" s="18" t="s">
        <v>160</v>
      </c>
      <c r="BE100" s="164">
        <f>IF(N100="základní",J100,0)</f>
        <v>0</v>
      </c>
      <c r="BF100" s="164">
        <f>IF(N100="snížená",J100,0)</f>
        <v>0</v>
      </c>
      <c r="BG100" s="164">
        <f>IF(N100="zákl. přenesená",J100,0)</f>
        <v>0</v>
      </c>
      <c r="BH100" s="164">
        <f>IF(N100="sníž. přenesená",J100,0)</f>
        <v>0</v>
      </c>
      <c r="BI100" s="164">
        <f>IF(N100="nulová",J100,0)</f>
        <v>0</v>
      </c>
      <c r="BJ100" s="18" t="s">
        <v>80</v>
      </c>
      <c r="BK100" s="164">
        <f>ROUND(I100*H100,2)</f>
        <v>0</v>
      </c>
      <c r="BL100" s="18" t="s">
        <v>159</v>
      </c>
      <c r="BM100" s="163" t="s">
        <v>445</v>
      </c>
    </row>
    <row r="101" spans="1:65" s="2" customFormat="1">
      <c r="A101" s="35"/>
      <c r="B101" s="36"/>
      <c r="C101" s="37"/>
      <c r="D101" s="165" t="s">
        <v>162</v>
      </c>
      <c r="E101" s="37"/>
      <c r="F101" s="166" t="s">
        <v>290</v>
      </c>
      <c r="G101" s="37"/>
      <c r="H101" s="37"/>
      <c r="I101" s="167"/>
      <c r="J101" s="37"/>
      <c r="K101" s="37"/>
      <c r="L101" s="40"/>
      <c r="M101" s="168"/>
      <c r="N101" s="169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162</v>
      </c>
      <c r="AU101" s="18" t="s">
        <v>73</v>
      </c>
    </row>
    <row r="102" spans="1:65" s="10" customFormat="1">
      <c r="B102" s="170"/>
      <c r="C102" s="171"/>
      <c r="D102" s="172" t="s">
        <v>164</v>
      </c>
      <c r="E102" s="173" t="s">
        <v>19</v>
      </c>
      <c r="F102" s="174" t="s">
        <v>446</v>
      </c>
      <c r="G102" s="171"/>
      <c r="H102" s="175">
        <v>19.8</v>
      </c>
      <c r="I102" s="176"/>
      <c r="J102" s="171"/>
      <c r="K102" s="171"/>
      <c r="L102" s="177"/>
      <c r="M102" s="207"/>
      <c r="N102" s="208"/>
      <c r="O102" s="208"/>
      <c r="P102" s="208"/>
      <c r="Q102" s="208"/>
      <c r="R102" s="208"/>
      <c r="S102" s="208"/>
      <c r="T102" s="209"/>
      <c r="AT102" s="181" t="s">
        <v>164</v>
      </c>
      <c r="AU102" s="181" t="s">
        <v>73</v>
      </c>
      <c r="AV102" s="10" t="s">
        <v>82</v>
      </c>
      <c r="AW102" s="10" t="s">
        <v>35</v>
      </c>
      <c r="AX102" s="10" t="s">
        <v>80</v>
      </c>
      <c r="AY102" s="181" t="s">
        <v>160</v>
      </c>
    </row>
    <row r="103" spans="1:65" s="2" customFormat="1" ht="6.9" customHeight="1">
      <c r="A103" s="35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0"/>
      <c r="M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</sheetData>
  <sheetProtection algorithmName="SHA-512" hashValue="+P7CBARBfRmOEtzTK7vNZCgCmyIEEu6o5DQ6N9/m5WrkoIPQmu/X4lt5+NAi9oX8QMJf8fd12nX6iNOtphRHvg==" saltValue="61T/55eJJMttPY9JwdYDjwH4m/PZ8YzFIoadkwSRuJ8cCi/6Ok4BfhtH4Q+0PJrI3Gi0YO2TSZriTI1JxdXWuw==" spinCount="100000" sheet="1" objects="1" scenarios="1" formatColumns="0" formatRows="0" autoFilter="0"/>
  <autoFilter ref="C84:K102" xr:uid="{00000000-0009-0000-0000-000007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700-000000000000}"/>
    <hyperlink ref="F90" r:id="rId2" xr:uid="{00000000-0004-0000-0700-000001000000}"/>
    <hyperlink ref="F93" r:id="rId3" xr:uid="{00000000-0004-0000-0700-000002000000}"/>
    <hyperlink ref="F96" r:id="rId4" xr:uid="{00000000-0004-0000-0700-000003000000}"/>
    <hyperlink ref="F99" r:id="rId5" xr:uid="{00000000-0004-0000-0700-000004000000}"/>
    <hyperlink ref="F101" r:id="rId6" xr:uid="{00000000-0004-0000-07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7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00"/>
  <sheetViews>
    <sheetView showGridLines="0" workbookViewId="0"/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AT2" s="18" t="s">
        <v>106</v>
      </c>
    </row>
    <row r="3" spans="1:46" s="1" customFormat="1" ht="6.9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82</v>
      </c>
    </row>
    <row r="4" spans="1:46" s="1" customFormat="1" ht="24.9" customHeight="1">
      <c r="B4" s="21"/>
      <c r="D4" s="111" t="s">
        <v>134</v>
      </c>
      <c r="L4" s="21"/>
      <c r="M4" s="112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4" t="str">
        <f>'Rekapitulace stavby'!K6</f>
        <v>Výsadba IP3, IP14, IP18, IP29 a části NRBK K158 v k.ú. Němčičky u Hustopečí</v>
      </c>
      <c r="F7" s="375"/>
      <c r="G7" s="375"/>
      <c r="H7" s="375"/>
      <c r="L7" s="21"/>
    </row>
    <row r="8" spans="1:46" s="1" customFormat="1" ht="12" customHeight="1">
      <c r="B8" s="21"/>
      <c r="D8" s="113" t="s">
        <v>135</v>
      </c>
      <c r="L8" s="21"/>
    </row>
    <row r="9" spans="1:46" s="2" customFormat="1" ht="16.5" customHeight="1">
      <c r="A9" s="35"/>
      <c r="B9" s="40"/>
      <c r="C9" s="35"/>
      <c r="D9" s="35"/>
      <c r="E9" s="374" t="s">
        <v>383</v>
      </c>
      <c r="F9" s="377"/>
      <c r="G9" s="377"/>
      <c r="H9" s="377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297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6" t="s">
        <v>447</v>
      </c>
      <c r="F11" s="377"/>
      <c r="G11" s="377"/>
      <c r="H11" s="377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22. 5. 2024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8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27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28</v>
      </c>
      <c r="F17" s="35"/>
      <c r="G17" s="35"/>
      <c r="H17" s="35"/>
      <c r="I17" s="113" t="s">
        <v>29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30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8" t="str">
        <f>'Rekapitulace stavby'!E14</f>
        <v>Vyplň údaj</v>
      </c>
      <c r="F20" s="379"/>
      <c r="G20" s="379"/>
      <c r="H20" s="379"/>
      <c r="I20" s="113" t="s">
        <v>29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32</v>
      </c>
      <c r="E22" s="35"/>
      <c r="F22" s="35"/>
      <c r="G22" s="35"/>
      <c r="H22" s="35"/>
      <c r="I22" s="113" t="s">
        <v>26</v>
      </c>
      <c r="J22" s="104" t="s">
        <v>33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34</v>
      </c>
      <c r="F23" s="35"/>
      <c r="G23" s="35"/>
      <c r="H23" s="35"/>
      <c r="I23" s="113" t="s">
        <v>29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36</v>
      </c>
      <c r="E25" s="35"/>
      <c r="F25" s="35"/>
      <c r="G25" s="35"/>
      <c r="H25" s="35"/>
      <c r="I25" s="113" t="s">
        <v>26</v>
      </c>
      <c r="J25" s="104" t="s">
        <v>33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34</v>
      </c>
      <c r="F26" s="35"/>
      <c r="G26" s="35"/>
      <c r="H26" s="35"/>
      <c r="I26" s="113" t="s">
        <v>29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37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80" t="s">
        <v>19</v>
      </c>
      <c r="F29" s="380"/>
      <c r="G29" s="380"/>
      <c r="H29" s="380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39</v>
      </c>
      <c r="E32" s="35"/>
      <c r="F32" s="35"/>
      <c r="G32" s="35"/>
      <c r="H32" s="35"/>
      <c r="I32" s="35"/>
      <c r="J32" s="121">
        <f>ROUND(J85,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35"/>
      <c r="F34" s="122" t="s">
        <v>41</v>
      </c>
      <c r="G34" s="35"/>
      <c r="H34" s="35"/>
      <c r="I34" s="122" t="s">
        <v>40</v>
      </c>
      <c r="J34" s="122" t="s">
        <v>42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customHeight="1">
      <c r="A35" s="35"/>
      <c r="B35" s="40"/>
      <c r="C35" s="35"/>
      <c r="D35" s="123" t="s">
        <v>43</v>
      </c>
      <c r="E35" s="113" t="s">
        <v>44</v>
      </c>
      <c r="F35" s="124">
        <f>ROUND((SUM(BE85:BE99)),  2)</f>
        <v>0</v>
      </c>
      <c r="G35" s="35"/>
      <c r="H35" s="35"/>
      <c r="I35" s="125">
        <v>0.21</v>
      </c>
      <c r="J35" s="124">
        <f>ROUND(((SUM(BE85:BE99))*I35),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customHeight="1">
      <c r="A36" s="35"/>
      <c r="B36" s="40"/>
      <c r="C36" s="35"/>
      <c r="D36" s="35"/>
      <c r="E36" s="113" t="s">
        <v>45</v>
      </c>
      <c r="F36" s="124">
        <f>ROUND((SUM(BF85:BF99)),  2)</f>
        <v>0</v>
      </c>
      <c r="G36" s="35"/>
      <c r="H36" s="35"/>
      <c r="I36" s="125">
        <v>0.12</v>
      </c>
      <c r="J36" s="124">
        <f>ROUND(((SUM(BF85:BF99))*I36),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3" t="s">
        <v>46</v>
      </c>
      <c r="F37" s="124">
        <f>ROUND((SUM(BG85:BG99)),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" hidden="1" customHeight="1">
      <c r="A38" s="35"/>
      <c r="B38" s="40"/>
      <c r="C38" s="35"/>
      <c r="D38" s="35"/>
      <c r="E38" s="113" t="s">
        <v>47</v>
      </c>
      <c r="F38" s="124">
        <f>ROUND((SUM(BH85:BH99)),  2)</f>
        <v>0</v>
      </c>
      <c r="G38" s="35"/>
      <c r="H38" s="35"/>
      <c r="I38" s="125">
        <v>0.12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" hidden="1" customHeight="1">
      <c r="A39" s="35"/>
      <c r="B39" s="40"/>
      <c r="C39" s="35"/>
      <c r="D39" s="35"/>
      <c r="E39" s="113" t="s">
        <v>48</v>
      </c>
      <c r="F39" s="124">
        <f>ROUND((SUM(BI85:BI99)),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49</v>
      </c>
      <c r="E41" s="128"/>
      <c r="F41" s="128"/>
      <c r="G41" s="129" t="s">
        <v>50</v>
      </c>
      <c r="H41" s="130" t="s">
        <v>51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" customHeight="1">
      <c r="A47" s="35"/>
      <c r="B47" s="36"/>
      <c r="C47" s="24" t="s">
        <v>137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2" t="str">
        <f>E7</f>
        <v>Výsadba IP3, IP14, IP18, IP29 a části NRBK K158 v k.ú. Němčičky u Hustopečí</v>
      </c>
      <c r="F50" s="373"/>
      <c r="G50" s="373"/>
      <c r="H50" s="373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135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2" t="s">
        <v>383</v>
      </c>
      <c r="F52" s="371"/>
      <c r="G52" s="371"/>
      <c r="H52" s="371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297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29" t="str">
        <f>E11</f>
        <v>SO-022 - 2. rok pěstebné péče</v>
      </c>
      <c r="F54" s="371"/>
      <c r="G54" s="371"/>
      <c r="H54" s="371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>Němčičky u Hustopečí</v>
      </c>
      <c r="G56" s="37"/>
      <c r="H56" s="37"/>
      <c r="I56" s="30" t="s">
        <v>23</v>
      </c>
      <c r="J56" s="60" t="str">
        <f>IF(J14="","",J14)</f>
        <v>22. 5. 2024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65" customHeight="1">
      <c r="A58" s="35"/>
      <c r="B58" s="36"/>
      <c r="C58" s="30" t="s">
        <v>25</v>
      </c>
      <c r="D58" s="37"/>
      <c r="E58" s="37"/>
      <c r="F58" s="28" t="str">
        <f>E17</f>
        <v>ČR-Státní pozemkový úřad</v>
      </c>
      <c r="G58" s="37"/>
      <c r="H58" s="37"/>
      <c r="I58" s="30" t="s">
        <v>32</v>
      </c>
      <c r="J58" s="33" t="str">
        <f>E23</f>
        <v>AGROPROJEKT PSO,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65" customHeight="1">
      <c r="A59" s="35"/>
      <c r="B59" s="36"/>
      <c r="C59" s="30" t="s">
        <v>30</v>
      </c>
      <c r="D59" s="37"/>
      <c r="E59" s="37"/>
      <c r="F59" s="28" t="str">
        <f>IF(E20="","",E20)</f>
        <v>Vyplň údaj</v>
      </c>
      <c r="G59" s="37"/>
      <c r="H59" s="37"/>
      <c r="I59" s="30" t="s">
        <v>36</v>
      </c>
      <c r="J59" s="33" t="str">
        <f>E26</f>
        <v>AGROPROJEKT PSO,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138</v>
      </c>
      <c r="D61" s="138"/>
      <c r="E61" s="138"/>
      <c r="F61" s="138"/>
      <c r="G61" s="138"/>
      <c r="H61" s="138"/>
      <c r="I61" s="138"/>
      <c r="J61" s="139" t="s">
        <v>139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8" customHeight="1">
      <c r="A63" s="35"/>
      <c r="B63" s="36"/>
      <c r="C63" s="140" t="s">
        <v>71</v>
      </c>
      <c r="D63" s="37"/>
      <c r="E63" s="37"/>
      <c r="F63" s="37"/>
      <c r="G63" s="37"/>
      <c r="H63" s="37"/>
      <c r="I63" s="37"/>
      <c r="J63" s="78">
        <f>J85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140</v>
      </c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" customHeight="1">
      <c r="A70" s="35"/>
      <c r="B70" s="36"/>
      <c r="C70" s="24" t="s">
        <v>141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2" t="str">
        <f>E7</f>
        <v>Výsadba IP3, IP14, IP18, IP29 a části NRBK K158 v k.ú. Němčičky u Hustopečí</v>
      </c>
      <c r="F73" s="373"/>
      <c r="G73" s="373"/>
      <c r="H73" s="373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1" customFormat="1" ht="12" customHeight="1">
      <c r="B74" s="22"/>
      <c r="C74" s="30" t="s">
        <v>135</v>
      </c>
      <c r="D74" s="23"/>
      <c r="E74" s="23"/>
      <c r="F74" s="23"/>
      <c r="G74" s="23"/>
      <c r="H74" s="23"/>
      <c r="I74" s="23"/>
      <c r="J74" s="23"/>
      <c r="K74" s="23"/>
      <c r="L74" s="21"/>
    </row>
    <row r="75" spans="1:31" s="2" customFormat="1" ht="16.5" customHeight="1">
      <c r="A75" s="35"/>
      <c r="B75" s="36"/>
      <c r="C75" s="37"/>
      <c r="D75" s="37"/>
      <c r="E75" s="372" t="s">
        <v>383</v>
      </c>
      <c r="F75" s="371"/>
      <c r="G75" s="371"/>
      <c r="H75" s="371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297</v>
      </c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6.5" customHeight="1">
      <c r="A77" s="35"/>
      <c r="B77" s="36"/>
      <c r="C77" s="37"/>
      <c r="D77" s="37"/>
      <c r="E77" s="329" t="str">
        <f>E11</f>
        <v>SO-022 - 2. rok pěstebné péče</v>
      </c>
      <c r="F77" s="371"/>
      <c r="G77" s="371"/>
      <c r="H77" s="371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21</v>
      </c>
      <c r="D79" s="37"/>
      <c r="E79" s="37"/>
      <c r="F79" s="28" t="str">
        <f>F14</f>
        <v>Němčičky u Hustopečí</v>
      </c>
      <c r="G79" s="37"/>
      <c r="H79" s="37"/>
      <c r="I79" s="30" t="s">
        <v>23</v>
      </c>
      <c r="J79" s="60" t="str">
        <f>IF(J14="","",J14)</f>
        <v>22. 5. 2024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6.9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25.65" customHeight="1">
      <c r="A81" s="35"/>
      <c r="B81" s="36"/>
      <c r="C81" s="30" t="s">
        <v>25</v>
      </c>
      <c r="D81" s="37"/>
      <c r="E81" s="37"/>
      <c r="F81" s="28" t="str">
        <f>E17</f>
        <v>ČR-Státní pozemkový úřad</v>
      </c>
      <c r="G81" s="37"/>
      <c r="H81" s="37"/>
      <c r="I81" s="30" t="s">
        <v>32</v>
      </c>
      <c r="J81" s="33" t="str">
        <f>E23</f>
        <v>AGROPROJEKT PSO, s.r.o.</v>
      </c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65" customHeight="1">
      <c r="A82" s="35"/>
      <c r="B82" s="36"/>
      <c r="C82" s="30" t="s">
        <v>30</v>
      </c>
      <c r="D82" s="37"/>
      <c r="E82" s="37"/>
      <c r="F82" s="28" t="str">
        <f>IF(E20="","",E20)</f>
        <v>Vyplň údaj</v>
      </c>
      <c r="G82" s="37"/>
      <c r="H82" s="37"/>
      <c r="I82" s="30" t="s">
        <v>36</v>
      </c>
      <c r="J82" s="33" t="str">
        <f>E26</f>
        <v>AGROPROJEKT PSO,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10.3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9" customFormat="1" ht="29.25" customHeight="1">
      <c r="A84" s="141"/>
      <c r="B84" s="142"/>
      <c r="C84" s="143" t="s">
        <v>142</v>
      </c>
      <c r="D84" s="144" t="s">
        <v>58</v>
      </c>
      <c r="E84" s="144" t="s">
        <v>54</v>
      </c>
      <c r="F84" s="144" t="s">
        <v>55</v>
      </c>
      <c r="G84" s="144" t="s">
        <v>143</v>
      </c>
      <c r="H84" s="144" t="s">
        <v>144</v>
      </c>
      <c r="I84" s="144" t="s">
        <v>145</v>
      </c>
      <c r="J84" s="144" t="s">
        <v>139</v>
      </c>
      <c r="K84" s="145" t="s">
        <v>146</v>
      </c>
      <c r="L84" s="146"/>
      <c r="M84" s="69" t="s">
        <v>19</v>
      </c>
      <c r="N84" s="70" t="s">
        <v>43</v>
      </c>
      <c r="O84" s="70" t="s">
        <v>147</v>
      </c>
      <c r="P84" s="70" t="s">
        <v>148</v>
      </c>
      <c r="Q84" s="70" t="s">
        <v>149</v>
      </c>
      <c r="R84" s="70" t="s">
        <v>150</v>
      </c>
      <c r="S84" s="70" t="s">
        <v>151</v>
      </c>
      <c r="T84" s="71" t="s">
        <v>152</v>
      </c>
      <c r="U84" s="141"/>
      <c r="V84" s="141"/>
      <c r="W84" s="141"/>
      <c r="X84" s="141"/>
      <c r="Y84" s="141"/>
      <c r="Z84" s="141"/>
      <c r="AA84" s="141"/>
      <c r="AB84" s="141"/>
      <c r="AC84" s="141"/>
      <c r="AD84" s="141"/>
      <c r="AE84" s="141"/>
    </row>
    <row r="85" spans="1:65" s="2" customFormat="1" ht="22.8" customHeight="1">
      <c r="A85" s="35"/>
      <c r="B85" s="36"/>
      <c r="C85" s="76" t="s">
        <v>153</v>
      </c>
      <c r="D85" s="37"/>
      <c r="E85" s="37"/>
      <c r="F85" s="37"/>
      <c r="G85" s="37"/>
      <c r="H85" s="37"/>
      <c r="I85" s="37"/>
      <c r="J85" s="147">
        <f>BK85</f>
        <v>0</v>
      </c>
      <c r="K85" s="37"/>
      <c r="L85" s="40"/>
      <c r="M85" s="72"/>
      <c r="N85" s="148"/>
      <c r="O85" s="73"/>
      <c r="P85" s="149">
        <f>SUM(P86:P99)</f>
        <v>0</v>
      </c>
      <c r="Q85" s="73"/>
      <c r="R85" s="149">
        <f>SUM(R86:R99)</f>
        <v>6.600000000000001E-4</v>
      </c>
      <c r="S85" s="73"/>
      <c r="T85" s="150">
        <f>SUM(T86:T99)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72</v>
      </c>
      <c r="AU85" s="18" t="s">
        <v>140</v>
      </c>
      <c r="BK85" s="151">
        <f>SUM(BK86:BK99)</f>
        <v>0</v>
      </c>
    </row>
    <row r="86" spans="1:65" s="2" customFormat="1" ht="16.5" customHeight="1">
      <c r="A86" s="35"/>
      <c r="B86" s="36"/>
      <c r="C86" s="152" t="s">
        <v>80</v>
      </c>
      <c r="D86" s="152" t="s">
        <v>154</v>
      </c>
      <c r="E86" s="153" t="s">
        <v>299</v>
      </c>
      <c r="F86" s="154" t="s">
        <v>300</v>
      </c>
      <c r="G86" s="155" t="s">
        <v>168</v>
      </c>
      <c r="H86" s="156">
        <v>4050</v>
      </c>
      <c r="I86" s="157"/>
      <c r="J86" s="158">
        <f>ROUND(I86*H86,2)</f>
        <v>0</v>
      </c>
      <c r="K86" s="154" t="s">
        <v>158</v>
      </c>
      <c r="L86" s="40"/>
      <c r="M86" s="159" t="s">
        <v>19</v>
      </c>
      <c r="N86" s="160" t="s">
        <v>44</v>
      </c>
      <c r="O86" s="65"/>
      <c r="P86" s="161">
        <f>O86*H86</f>
        <v>0</v>
      </c>
      <c r="Q86" s="161">
        <v>0</v>
      </c>
      <c r="R86" s="161">
        <f>Q86*H86</f>
        <v>0</v>
      </c>
      <c r="S86" s="161">
        <v>0</v>
      </c>
      <c r="T86" s="162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63" t="s">
        <v>159</v>
      </c>
      <c r="AT86" s="163" t="s">
        <v>154</v>
      </c>
      <c r="AU86" s="163" t="s">
        <v>73</v>
      </c>
      <c r="AY86" s="18" t="s">
        <v>160</v>
      </c>
      <c r="BE86" s="164">
        <f>IF(N86="základní",J86,0)</f>
        <v>0</v>
      </c>
      <c r="BF86" s="164">
        <f>IF(N86="snížená",J86,0)</f>
        <v>0</v>
      </c>
      <c r="BG86" s="164">
        <f>IF(N86="zákl. přenesená",J86,0)</f>
        <v>0</v>
      </c>
      <c r="BH86" s="164">
        <f>IF(N86="sníž. přenesená",J86,0)</f>
        <v>0</v>
      </c>
      <c r="BI86" s="164">
        <f>IF(N86="nulová",J86,0)</f>
        <v>0</v>
      </c>
      <c r="BJ86" s="18" t="s">
        <v>80</v>
      </c>
      <c r="BK86" s="164">
        <f>ROUND(I86*H86,2)</f>
        <v>0</v>
      </c>
      <c r="BL86" s="18" t="s">
        <v>159</v>
      </c>
      <c r="BM86" s="163" t="s">
        <v>448</v>
      </c>
    </row>
    <row r="87" spans="1:65" s="2" customFormat="1">
      <c r="A87" s="35"/>
      <c r="B87" s="36"/>
      <c r="C87" s="37"/>
      <c r="D87" s="165" t="s">
        <v>162</v>
      </c>
      <c r="E87" s="37"/>
      <c r="F87" s="166" t="s">
        <v>302</v>
      </c>
      <c r="G87" s="37"/>
      <c r="H87" s="37"/>
      <c r="I87" s="167"/>
      <c r="J87" s="37"/>
      <c r="K87" s="37"/>
      <c r="L87" s="40"/>
      <c r="M87" s="168"/>
      <c r="N87" s="169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162</v>
      </c>
      <c r="AU87" s="18" t="s">
        <v>73</v>
      </c>
    </row>
    <row r="88" spans="1:65" s="10" customFormat="1">
      <c r="B88" s="170"/>
      <c r="C88" s="171"/>
      <c r="D88" s="172" t="s">
        <v>164</v>
      </c>
      <c r="E88" s="173" t="s">
        <v>19</v>
      </c>
      <c r="F88" s="174" t="s">
        <v>449</v>
      </c>
      <c r="G88" s="171"/>
      <c r="H88" s="175">
        <v>4050</v>
      </c>
      <c r="I88" s="176"/>
      <c r="J88" s="171"/>
      <c r="K88" s="171"/>
      <c r="L88" s="177"/>
      <c r="M88" s="178"/>
      <c r="N88" s="179"/>
      <c r="O88" s="179"/>
      <c r="P88" s="179"/>
      <c r="Q88" s="179"/>
      <c r="R88" s="179"/>
      <c r="S88" s="179"/>
      <c r="T88" s="180"/>
      <c r="AT88" s="181" t="s">
        <v>164</v>
      </c>
      <c r="AU88" s="181" t="s">
        <v>73</v>
      </c>
      <c r="AV88" s="10" t="s">
        <v>82</v>
      </c>
      <c r="AW88" s="10" t="s">
        <v>35</v>
      </c>
      <c r="AX88" s="10" t="s">
        <v>80</v>
      </c>
      <c r="AY88" s="181" t="s">
        <v>160</v>
      </c>
    </row>
    <row r="89" spans="1:65" s="2" customFormat="1" ht="16.5" customHeight="1">
      <c r="A89" s="35"/>
      <c r="B89" s="36"/>
      <c r="C89" s="152" t="s">
        <v>82</v>
      </c>
      <c r="D89" s="152" t="s">
        <v>154</v>
      </c>
      <c r="E89" s="153" t="s">
        <v>304</v>
      </c>
      <c r="F89" s="154" t="s">
        <v>305</v>
      </c>
      <c r="G89" s="155" t="s">
        <v>181</v>
      </c>
      <c r="H89" s="156">
        <v>33</v>
      </c>
      <c r="I89" s="157"/>
      <c r="J89" s="158">
        <f>ROUND(I89*H89,2)</f>
        <v>0</v>
      </c>
      <c r="K89" s="154" t="s">
        <v>158</v>
      </c>
      <c r="L89" s="40"/>
      <c r="M89" s="159" t="s">
        <v>19</v>
      </c>
      <c r="N89" s="160" t="s">
        <v>44</v>
      </c>
      <c r="O89" s="65"/>
      <c r="P89" s="161">
        <f>O89*H89</f>
        <v>0</v>
      </c>
      <c r="Q89" s="161">
        <v>2.0000000000000002E-5</v>
      </c>
      <c r="R89" s="161">
        <f>Q89*H89</f>
        <v>6.600000000000001E-4</v>
      </c>
      <c r="S89" s="161">
        <v>0</v>
      </c>
      <c r="T89" s="162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63" t="s">
        <v>159</v>
      </c>
      <c r="AT89" s="163" t="s">
        <v>154</v>
      </c>
      <c r="AU89" s="163" t="s">
        <v>73</v>
      </c>
      <c r="AY89" s="18" t="s">
        <v>160</v>
      </c>
      <c r="BE89" s="164">
        <f>IF(N89="základní",J89,0)</f>
        <v>0</v>
      </c>
      <c r="BF89" s="164">
        <f>IF(N89="snížená",J89,0)</f>
        <v>0</v>
      </c>
      <c r="BG89" s="164">
        <f>IF(N89="zákl. přenesená",J89,0)</f>
        <v>0</v>
      </c>
      <c r="BH89" s="164">
        <f>IF(N89="sníž. přenesená",J89,0)</f>
        <v>0</v>
      </c>
      <c r="BI89" s="164">
        <f>IF(N89="nulová",J89,0)</f>
        <v>0</v>
      </c>
      <c r="BJ89" s="18" t="s">
        <v>80</v>
      </c>
      <c r="BK89" s="164">
        <f>ROUND(I89*H89,2)</f>
        <v>0</v>
      </c>
      <c r="BL89" s="18" t="s">
        <v>159</v>
      </c>
      <c r="BM89" s="163" t="s">
        <v>450</v>
      </c>
    </row>
    <row r="90" spans="1:65" s="2" customFormat="1">
      <c r="A90" s="35"/>
      <c r="B90" s="36"/>
      <c r="C90" s="37"/>
      <c r="D90" s="165" t="s">
        <v>162</v>
      </c>
      <c r="E90" s="37"/>
      <c r="F90" s="166" t="s">
        <v>307</v>
      </c>
      <c r="G90" s="37"/>
      <c r="H90" s="37"/>
      <c r="I90" s="167"/>
      <c r="J90" s="37"/>
      <c r="K90" s="37"/>
      <c r="L90" s="40"/>
      <c r="M90" s="168"/>
      <c r="N90" s="169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162</v>
      </c>
      <c r="AU90" s="18" t="s">
        <v>73</v>
      </c>
    </row>
    <row r="91" spans="1:65" s="10" customFormat="1">
      <c r="B91" s="170"/>
      <c r="C91" s="171"/>
      <c r="D91" s="172" t="s">
        <v>164</v>
      </c>
      <c r="E91" s="173" t="s">
        <v>19</v>
      </c>
      <c r="F91" s="174" t="s">
        <v>439</v>
      </c>
      <c r="G91" s="171"/>
      <c r="H91" s="175">
        <v>33</v>
      </c>
      <c r="I91" s="176"/>
      <c r="J91" s="171"/>
      <c r="K91" s="171"/>
      <c r="L91" s="177"/>
      <c r="M91" s="178"/>
      <c r="N91" s="179"/>
      <c r="O91" s="179"/>
      <c r="P91" s="179"/>
      <c r="Q91" s="179"/>
      <c r="R91" s="179"/>
      <c r="S91" s="179"/>
      <c r="T91" s="180"/>
      <c r="AT91" s="181" t="s">
        <v>164</v>
      </c>
      <c r="AU91" s="181" t="s">
        <v>73</v>
      </c>
      <c r="AV91" s="10" t="s">
        <v>82</v>
      </c>
      <c r="AW91" s="10" t="s">
        <v>35</v>
      </c>
      <c r="AX91" s="10" t="s">
        <v>80</v>
      </c>
      <c r="AY91" s="181" t="s">
        <v>160</v>
      </c>
    </row>
    <row r="92" spans="1:65" s="2" customFormat="1" ht="16.5" customHeight="1">
      <c r="A92" s="35"/>
      <c r="B92" s="36"/>
      <c r="C92" s="152" t="s">
        <v>172</v>
      </c>
      <c r="D92" s="152" t="s">
        <v>154</v>
      </c>
      <c r="E92" s="153" t="s">
        <v>276</v>
      </c>
      <c r="F92" s="154" t="s">
        <v>277</v>
      </c>
      <c r="G92" s="155" t="s">
        <v>273</v>
      </c>
      <c r="H92" s="156">
        <v>5.94</v>
      </c>
      <c r="I92" s="157"/>
      <c r="J92" s="158">
        <f>ROUND(I92*H92,2)</f>
        <v>0</v>
      </c>
      <c r="K92" s="154" t="s">
        <v>158</v>
      </c>
      <c r="L92" s="40"/>
      <c r="M92" s="159" t="s">
        <v>19</v>
      </c>
      <c r="N92" s="160" t="s">
        <v>44</v>
      </c>
      <c r="O92" s="65"/>
      <c r="P92" s="161">
        <f>O92*H92</f>
        <v>0</v>
      </c>
      <c r="Q92" s="161">
        <v>0</v>
      </c>
      <c r="R92" s="161">
        <f>Q92*H92</f>
        <v>0</v>
      </c>
      <c r="S92" s="161">
        <v>0</v>
      </c>
      <c r="T92" s="162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163" t="s">
        <v>159</v>
      </c>
      <c r="AT92" s="163" t="s">
        <v>154</v>
      </c>
      <c r="AU92" s="163" t="s">
        <v>73</v>
      </c>
      <c r="AY92" s="18" t="s">
        <v>160</v>
      </c>
      <c r="BE92" s="164">
        <f>IF(N92="základní",J92,0)</f>
        <v>0</v>
      </c>
      <c r="BF92" s="164">
        <f>IF(N92="snížená",J92,0)</f>
        <v>0</v>
      </c>
      <c r="BG92" s="164">
        <f>IF(N92="zákl. přenesená",J92,0)</f>
        <v>0</v>
      </c>
      <c r="BH92" s="164">
        <f>IF(N92="sníž. přenesená",J92,0)</f>
        <v>0</v>
      </c>
      <c r="BI92" s="164">
        <f>IF(N92="nulová",J92,0)</f>
        <v>0</v>
      </c>
      <c r="BJ92" s="18" t="s">
        <v>80</v>
      </c>
      <c r="BK92" s="164">
        <f>ROUND(I92*H92,2)</f>
        <v>0</v>
      </c>
      <c r="BL92" s="18" t="s">
        <v>159</v>
      </c>
      <c r="BM92" s="163" t="s">
        <v>451</v>
      </c>
    </row>
    <row r="93" spans="1:65" s="2" customFormat="1">
      <c r="A93" s="35"/>
      <c r="B93" s="36"/>
      <c r="C93" s="37"/>
      <c r="D93" s="165" t="s">
        <v>162</v>
      </c>
      <c r="E93" s="37"/>
      <c r="F93" s="166" t="s">
        <v>279</v>
      </c>
      <c r="G93" s="37"/>
      <c r="H93" s="37"/>
      <c r="I93" s="167"/>
      <c r="J93" s="37"/>
      <c r="K93" s="37"/>
      <c r="L93" s="40"/>
      <c r="M93" s="168"/>
      <c r="N93" s="169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162</v>
      </c>
      <c r="AU93" s="18" t="s">
        <v>73</v>
      </c>
    </row>
    <row r="94" spans="1:65" s="10" customFormat="1">
      <c r="B94" s="170"/>
      <c r="C94" s="171"/>
      <c r="D94" s="172" t="s">
        <v>164</v>
      </c>
      <c r="E94" s="173" t="s">
        <v>19</v>
      </c>
      <c r="F94" s="174" t="s">
        <v>452</v>
      </c>
      <c r="G94" s="171"/>
      <c r="H94" s="175">
        <v>5.94</v>
      </c>
      <c r="I94" s="176"/>
      <c r="J94" s="171"/>
      <c r="K94" s="171"/>
      <c r="L94" s="177"/>
      <c r="M94" s="178"/>
      <c r="N94" s="179"/>
      <c r="O94" s="179"/>
      <c r="P94" s="179"/>
      <c r="Q94" s="179"/>
      <c r="R94" s="179"/>
      <c r="S94" s="179"/>
      <c r="T94" s="180"/>
      <c r="AT94" s="181" t="s">
        <v>164</v>
      </c>
      <c r="AU94" s="181" t="s">
        <v>73</v>
      </c>
      <c r="AV94" s="10" t="s">
        <v>82</v>
      </c>
      <c r="AW94" s="10" t="s">
        <v>35</v>
      </c>
      <c r="AX94" s="10" t="s">
        <v>80</v>
      </c>
      <c r="AY94" s="181" t="s">
        <v>160</v>
      </c>
    </row>
    <row r="95" spans="1:65" s="2" customFormat="1" ht="16.5" customHeight="1">
      <c r="A95" s="35"/>
      <c r="B95" s="36"/>
      <c r="C95" s="152" t="s">
        <v>159</v>
      </c>
      <c r="D95" s="152" t="s">
        <v>154</v>
      </c>
      <c r="E95" s="153" t="s">
        <v>282</v>
      </c>
      <c r="F95" s="154" t="s">
        <v>283</v>
      </c>
      <c r="G95" s="155" t="s">
        <v>273</v>
      </c>
      <c r="H95" s="156">
        <v>5.94</v>
      </c>
      <c r="I95" s="157"/>
      <c r="J95" s="158">
        <f>ROUND(I95*H95,2)</f>
        <v>0</v>
      </c>
      <c r="K95" s="154" t="s">
        <v>158</v>
      </c>
      <c r="L95" s="40"/>
      <c r="M95" s="159" t="s">
        <v>19</v>
      </c>
      <c r="N95" s="160" t="s">
        <v>44</v>
      </c>
      <c r="O95" s="65"/>
      <c r="P95" s="161">
        <f>O95*H95</f>
        <v>0</v>
      </c>
      <c r="Q95" s="161">
        <v>0</v>
      </c>
      <c r="R95" s="161">
        <f>Q95*H95</f>
        <v>0</v>
      </c>
      <c r="S95" s="161">
        <v>0</v>
      </c>
      <c r="T95" s="162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63" t="s">
        <v>159</v>
      </c>
      <c r="AT95" s="163" t="s">
        <v>154</v>
      </c>
      <c r="AU95" s="163" t="s">
        <v>73</v>
      </c>
      <c r="AY95" s="18" t="s">
        <v>160</v>
      </c>
      <c r="BE95" s="164">
        <f>IF(N95="základní",J95,0)</f>
        <v>0</v>
      </c>
      <c r="BF95" s="164">
        <f>IF(N95="snížená",J95,0)</f>
        <v>0</v>
      </c>
      <c r="BG95" s="164">
        <f>IF(N95="zákl. přenesená",J95,0)</f>
        <v>0</v>
      </c>
      <c r="BH95" s="164">
        <f>IF(N95="sníž. přenesená",J95,0)</f>
        <v>0</v>
      </c>
      <c r="BI95" s="164">
        <f>IF(N95="nulová",J95,0)</f>
        <v>0</v>
      </c>
      <c r="BJ95" s="18" t="s">
        <v>80</v>
      </c>
      <c r="BK95" s="164">
        <f>ROUND(I95*H95,2)</f>
        <v>0</v>
      </c>
      <c r="BL95" s="18" t="s">
        <v>159</v>
      </c>
      <c r="BM95" s="163" t="s">
        <v>453</v>
      </c>
    </row>
    <row r="96" spans="1:65" s="2" customFormat="1">
      <c r="A96" s="35"/>
      <c r="B96" s="36"/>
      <c r="C96" s="37"/>
      <c r="D96" s="165" t="s">
        <v>162</v>
      </c>
      <c r="E96" s="37"/>
      <c r="F96" s="166" t="s">
        <v>285</v>
      </c>
      <c r="G96" s="37"/>
      <c r="H96" s="37"/>
      <c r="I96" s="167"/>
      <c r="J96" s="37"/>
      <c r="K96" s="37"/>
      <c r="L96" s="40"/>
      <c r="M96" s="168"/>
      <c r="N96" s="169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162</v>
      </c>
      <c r="AU96" s="18" t="s">
        <v>73</v>
      </c>
    </row>
    <row r="97" spans="1:65" s="2" customFormat="1" ht="16.5" customHeight="1">
      <c r="A97" s="35"/>
      <c r="B97" s="36"/>
      <c r="C97" s="152" t="s">
        <v>185</v>
      </c>
      <c r="D97" s="152" t="s">
        <v>154</v>
      </c>
      <c r="E97" s="153" t="s">
        <v>287</v>
      </c>
      <c r="F97" s="154" t="s">
        <v>288</v>
      </c>
      <c r="G97" s="155" t="s">
        <v>273</v>
      </c>
      <c r="H97" s="156">
        <v>11.88</v>
      </c>
      <c r="I97" s="157"/>
      <c r="J97" s="158">
        <f>ROUND(I97*H97,2)</f>
        <v>0</v>
      </c>
      <c r="K97" s="154" t="s">
        <v>158</v>
      </c>
      <c r="L97" s="40"/>
      <c r="M97" s="159" t="s">
        <v>19</v>
      </c>
      <c r="N97" s="160" t="s">
        <v>44</v>
      </c>
      <c r="O97" s="65"/>
      <c r="P97" s="161">
        <f>O97*H97</f>
        <v>0</v>
      </c>
      <c r="Q97" s="161">
        <v>0</v>
      </c>
      <c r="R97" s="161">
        <f>Q97*H97</f>
        <v>0</v>
      </c>
      <c r="S97" s="161">
        <v>0</v>
      </c>
      <c r="T97" s="162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63" t="s">
        <v>159</v>
      </c>
      <c r="AT97" s="163" t="s">
        <v>154</v>
      </c>
      <c r="AU97" s="163" t="s">
        <v>73</v>
      </c>
      <c r="AY97" s="18" t="s">
        <v>160</v>
      </c>
      <c r="BE97" s="164">
        <f>IF(N97="základní",J97,0)</f>
        <v>0</v>
      </c>
      <c r="BF97" s="164">
        <f>IF(N97="snížená",J97,0)</f>
        <v>0</v>
      </c>
      <c r="BG97" s="164">
        <f>IF(N97="zákl. přenesená",J97,0)</f>
        <v>0</v>
      </c>
      <c r="BH97" s="164">
        <f>IF(N97="sníž. přenesená",J97,0)</f>
        <v>0</v>
      </c>
      <c r="BI97" s="164">
        <f>IF(N97="nulová",J97,0)</f>
        <v>0</v>
      </c>
      <c r="BJ97" s="18" t="s">
        <v>80</v>
      </c>
      <c r="BK97" s="164">
        <f>ROUND(I97*H97,2)</f>
        <v>0</v>
      </c>
      <c r="BL97" s="18" t="s">
        <v>159</v>
      </c>
      <c r="BM97" s="163" t="s">
        <v>454</v>
      </c>
    </row>
    <row r="98" spans="1:65" s="2" customFormat="1">
      <c r="A98" s="35"/>
      <c r="B98" s="36"/>
      <c r="C98" s="37"/>
      <c r="D98" s="165" t="s">
        <v>162</v>
      </c>
      <c r="E98" s="37"/>
      <c r="F98" s="166" t="s">
        <v>290</v>
      </c>
      <c r="G98" s="37"/>
      <c r="H98" s="37"/>
      <c r="I98" s="167"/>
      <c r="J98" s="37"/>
      <c r="K98" s="37"/>
      <c r="L98" s="40"/>
      <c r="M98" s="168"/>
      <c r="N98" s="169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162</v>
      </c>
      <c r="AU98" s="18" t="s">
        <v>73</v>
      </c>
    </row>
    <row r="99" spans="1:65" s="10" customFormat="1">
      <c r="B99" s="170"/>
      <c r="C99" s="171"/>
      <c r="D99" s="172" t="s">
        <v>164</v>
      </c>
      <c r="E99" s="173" t="s">
        <v>19</v>
      </c>
      <c r="F99" s="174" t="s">
        <v>455</v>
      </c>
      <c r="G99" s="171"/>
      <c r="H99" s="175">
        <v>11.88</v>
      </c>
      <c r="I99" s="176"/>
      <c r="J99" s="171"/>
      <c r="K99" s="171"/>
      <c r="L99" s="177"/>
      <c r="M99" s="207"/>
      <c r="N99" s="208"/>
      <c r="O99" s="208"/>
      <c r="P99" s="208"/>
      <c r="Q99" s="208"/>
      <c r="R99" s="208"/>
      <c r="S99" s="208"/>
      <c r="T99" s="209"/>
      <c r="AT99" s="181" t="s">
        <v>164</v>
      </c>
      <c r="AU99" s="181" t="s">
        <v>73</v>
      </c>
      <c r="AV99" s="10" t="s">
        <v>82</v>
      </c>
      <c r="AW99" s="10" t="s">
        <v>35</v>
      </c>
      <c r="AX99" s="10" t="s">
        <v>80</v>
      </c>
      <c r="AY99" s="181" t="s">
        <v>160</v>
      </c>
    </row>
    <row r="100" spans="1:65" s="2" customFormat="1" ht="6.9" customHeight="1">
      <c r="A100" s="35"/>
      <c r="B100" s="48"/>
      <c r="C100" s="49"/>
      <c r="D100" s="49"/>
      <c r="E100" s="49"/>
      <c r="F100" s="49"/>
      <c r="G100" s="49"/>
      <c r="H100" s="49"/>
      <c r="I100" s="49"/>
      <c r="J100" s="49"/>
      <c r="K100" s="49"/>
      <c r="L100" s="40"/>
      <c r="M100" s="35"/>
      <c r="O100" s="35"/>
      <c r="P100" s="35"/>
      <c r="Q100" s="35"/>
      <c r="R100" s="35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</sheetData>
  <sheetProtection algorithmName="SHA-512" hashValue="s60EGNkdgOySgnMgIRCc+M1Lv1wzaw5zZjlbBblitOJLBre7lNXTF6KA3kxA6lxeQQZNdQPMBBVSfCVa7EsfjQ==" saltValue="yHgnUSxzbQ6fGNVg0MYpYaWFce/yoB+lf3IY0p2JxX0lNPmCoz+kqe7MX21AFvIrRGXpVfAimsVW8Fqdsmpr0g==" spinCount="100000" sheet="1" objects="1" scenarios="1" formatColumns="0" formatRows="0" autoFilter="0"/>
  <autoFilter ref="C84:K99" xr:uid="{00000000-0009-0000-0000-000008000000}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hyperlinks>
    <hyperlink ref="F87" r:id="rId1" xr:uid="{00000000-0004-0000-0800-000000000000}"/>
    <hyperlink ref="F90" r:id="rId2" xr:uid="{00000000-0004-0000-0800-000001000000}"/>
    <hyperlink ref="F93" r:id="rId3" xr:uid="{00000000-0004-0000-0800-000002000000}"/>
    <hyperlink ref="F96" r:id="rId4" xr:uid="{00000000-0004-0000-0800-000003000000}"/>
    <hyperlink ref="F98" r:id="rId5" xr:uid="{00000000-0004-0000-0800-00000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43</vt:i4>
      </vt:variant>
    </vt:vector>
  </HeadingPairs>
  <TitlesOfParts>
    <vt:vector size="65" baseType="lpstr">
      <vt:lpstr>Rekapitulace stavby</vt:lpstr>
      <vt:lpstr>SO-01 - IP3</vt:lpstr>
      <vt:lpstr>SO-011 - 1. rok pěstební ...</vt:lpstr>
      <vt:lpstr>SO-012 - 2. rok pěstební ...</vt:lpstr>
      <vt:lpstr>SO-013 - 3. rok pěstebné ...</vt:lpstr>
      <vt:lpstr>VRN - Vedlejší rozpočtové...</vt:lpstr>
      <vt:lpstr>SO-02 - IP14</vt:lpstr>
      <vt:lpstr>SO-021 - 1. rok pěstebné ...</vt:lpstr>
      <vt:lpstr>SO-022 - 2. rok pěstebné ...</vt:lpstr>
      <vt:lpstr>SO-023 - 3. rok pěstebné ...</vt:lpstr>
      <vt:lpstr>VRN - Vedlejší rozpočtové..._01</vt:lpstr>
      <vt:lpstr>SO-03 - IP18</vt:lpstr>
      <vt:lpstr>SO-031 - 1. rok pěstební ...</vt:lpstr>
      <vt:lpstr>SO-032 - 2. rok pěstební ...</vt:lpstr>
      <vt:lpstr>SO-033 - 3. rok pěstební ...</vt:lpstr>
      <vt:lpstr>VRN - Vedlejší rozpočtové..._02</vt:lpstr>
      <vt:lpstr>SO-04 - IP29 a část NRBK ...</vt:lpstr>
      <vt:lpstr>SO-041 - 1. rok pěstební ...</vt:lpstr>
      <vt:lpstr>SO-042 - 2. rok pěstební ...</vt:lpstr>
      <vt:lpstr>SO-043 - 3. rok pěstební ...</vt:lpstr>
      <vt:lpstr>VRN - Vedlejší rozpočtové..._03</vt:lpstr>
      <vt:lpstr>Pokyny pro vyplnění</vt:lpstr>
      <vt:lpstr>'Rekapitulace stavby'!Názvy_tisku</vt:lpstr>
      <vt:lpstr>'SO-01 - IP3'!Názvy_tisku</vt:lpstr>
      <vt:lpstr>'SO-011 - 1. rok pěstební ...'!Názvy_tisku</vt:lpstr>
      <vt:lpstr>'SO-012 - 2. rok pěstební ...'!Názvy_tisku</vt:lpstr>
      <vt:lpstr>'SO-013 - 3. rok pěstebné ...'!Názvy_tisku</vt:lpstr>
      <vt:lpstr>'SO-02 - IP14'!Názvy_tisku</vt:lpstr>
      <vt:lpstr>'SO-021 - 1. rok pěstebné ...'!Názvy_tisku</vt:lpstr>
      <vt:lpstr>'SO-022 - 2. rok pěstebné ...'!Názvy_tisku</vt:lpstr>
      <vt:lpstr>'SO-023 - 3. rok pěstebné ...'!Názvy_tisku</vt:lpstr>
      <vt:lpstr>'SO-03 - IP18'!Názvy_tisku</vt:lpstr>
      <vt:lpstr>'SO-031 - 1. rok pěstební ...'!Názvy_tisku</vt:lpstr>
      <vt:lpstr>'SO-032 - 2. rok pěstební ...'!Názvy_tisku</vt:lpstr>
      <vt:lpstr>'SO-033 - 3. rok pěstební ...'!Názvy_tisku</vt:lpstr>
      <vt:lpstr>'SO-04 - IP29 a část NRBK ...'!Názvy_tisku</vt:lpstr>
      <vt:lpstr>'SO-041 - 1. rok pěstební ...'!Názvy_tisku</vt:lpstr>
      <vt:lpstr>'SO-042 - 2. rok pěstební ...'!Názvy_tisku</vt:lpstr>
      <vt:lpstr>'SO-043 - 3. rok pěstební ...'!Názvy_tisku</vt:lpstr>
      <vt:lpstr>'VRN - Vedlejší rozpočtové...'!Názvy_tisku</vt:lpstr>
      <vt:lpstr>'VRN - Vedlejší rozpočtové..._01'!Názvy_tisku</vt:lpstr>
      <vt:lpstr>'VRN - Vedlejší rozpočtové..._02'!Názvy_tisku</vt:lpstr>
      <vt:lpstr>'VRN - Vedlejší rozpočtové..._03'!Názvy_tisku</vt:lpstr>
      <vt:lpstr>'Pokyny pro vyplnění'!Oblast_tisku</vt:lpstr>
      <vt:lpstr>'Rekapitulace stavby'!Oblast_tisku</vt:lpstr>
      <vt:lpstr>'SO-01 - IP3'!Oblast_tisku</vt:lpstr>
      <vt:lpstr>'SO-011 - 1. rok pěstební ...'!Oblast_tisku</vt:lpstr>
      <vt:lpstr>'SO-012 - 2. rok pěstební ...'!Oblast_tisku</vt:lpstr>
      <vt:lpstr>'SO-013 - 3. rok pěstebné ...'!Oblast_tisku</vt:lpstr>
      <vt:lpstr>'SO-02 - IP14'!Oblast_tisku</vt:lpstr>
      <vt:lpstr>'SO-021 - 1. rok pěstebné ...'!Oblast_tisku</vt:lpstr>
      <vt:lpstr>'SO-022 - 2. rok pěstebné ...'!Oblast_tisku</vt:lpstr>
      <vt:lpstr>'SO-023 - 3. rok pěstebné ...'!Oblast_tisku</vt:lpstr>
      <vt:lpstr>'SO-03 - IP18'!Oblast_tisku</vt:lpstr>
      <vt:lpstr>'SO-031 - 1. rok pěstební ...'!Oblast_tisku</vt:lpstr>
      <vt:lpstr>'SO-032 - 2. rok pěstební ...'!Oblast_tisku</vt:lpstr>
      <vt:lpstr>'SO-033 - 3. rok pěstební ...'!Oblast_tisku</vt:lpstr>
      <vt:lpstr>'SO-04 - IP29 a část NRBK ...'!Oblast_tisku</vt:lpstr>
      <vt:lpstr>'SO-041 - 1. rok pěstební ...'!Oblast_tisku</vt:lpstr>
      <vt:lpstr>'SO-042 - 2. rok pěstební ...'!Oblast_tisku</vt:lpstr>
      <vt:lpstr>'SO-043 - 3. rok pěstební ...'!Oblast_tisku</vt:lpstr>
      <vt:lpstr>'VRN - Vedlejší rozpočtové...'!Oblast_tisku</vt:lpstr>
      <vt:lpstr>'VRN - Vedlejší rozpočtové..._01'!Oblast_tisku</vt:lpstr>
      <vt:lpstr>'VRN - Vedlejší rozpočtové..._02'!Oblast_tisku</vt:lpstr>
      <vt:lpstr>'VRN - Vedlejší rozpočtové..._03'!Oblast_tisku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Doubrava Daniel</dc:creator>
  <cp:lastModifiedBy>Kuchtíčková Lucie Ing.</cp:lastModifiedBy>
  <dcterms:created xsi:type="dcterms:W3CDTF">2024-06-26T09:22:15Z</dcterms:created>
  <dcterms:modified xsi:type="dcterms:W3CDTF">2024-07-08T14:17:33Z</dcterms:modified>
</cp:coreProperties>
</file>