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Kraseker\Kostice 2\Rozpočet\Nová složka\"/>
    </mc:Choice>
  </mc:AlternateContent>
  <bookViews>
    <workbookView xWindow="0" yWindow="0" windowWidth="0" windowHeight="0"/>
  </bookViews>
  <sheets>
    <sheet name="Rekapitulace stavby" sheetId="1" r:id="rId1"/>
    <sheet name="SO-01 - Větrolam PEO8" sheetId="2" r:id="rId2"/>
    <sheet name="SO-011 - 1. rok pěstební ..." sheetId="3" r:id="rId3"/>
    <sheet name="SO-012 - 2. rok pěstební ..." sheetId="4" r:id="rId4"/>
    <sheet name="SO-013 - 3. rok pěstební ..." sheetId="5" r:id="rId5"/>
    <sheet name="VRN - Vedlejší rozpočtové..." sheetId="6" r:id="rId6"/>
    <sheet name="SO-02a - Větrolam PEO16 (..." sheetId="7" r:id="rId7"/>
    <sheet name="SO-02a1 - 1. rok pěstební..." sheetId="8" r:id="rId8"/>
    <sheet name="SO-02a2 - 2. rok pěstební..." sheetId="9" r:id="rId9"/>
    <sheet name="SO-02a3 - 3. rok pěstební..." sheetId="10" r:id="rId10"/>
    <sheet name="VRN - Vedlejší rozpočtové..._01" sheetId="11" r:id="rId11"/>
    <sheet name="SO-02b - Větrolam PEO16 (..." sheetId="12" r:id="rId12"/>
    <sheet name="SO-02b1 - 1. rok pěstební..." sheetId="13" r:id="rId13"/>
    <sheet name="SO-02b2 - 2. rok pěstební..." sheetId="14" r:id="rId14"/>
    <sheet name="SO-02b3 - 3. rok pěstební..." sheetId="15" r:id="rId15"/>
    <sheet name="VRN - Vedlejší rozpočtové..._02" sheetId="16" r:id="rId16"/>
    <sheet name="Pokyny pro vyplnění" sheetId="17" r:id="rId17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'SO-01 - Větrolam PEO8'!$C$78:$K$189</definedName>
    <definedName name="_xlnm.Print_Area" localSheetId="1">'SO-01 - Větrolam PEO8'!$C$4:$J$39,'SO-01 - Větrolam PEO8'!$C$45:$J$60,'SO-01 - Větrolam PEO8'!$C$66:$K$189</definedName>
    <definedName name="_xlnm.Print_Titles" localSheetId="1">'SO-01 - Větrolam PEO8'!$78:$78</definedName>
    <definedName name="_xlnm._FilterDatabase" localSheetId="2" hidden="1">'SO-011 - 1. rok pěstební ...'!$C$84:$K$105</definedName>
    <definedName name="_xlnm.Print_Area" localSheetId="2">'SO-011 - 1. rok pěstební ...'!$C$4:$J$41,'SO-011 - 1. rok pěstební ...'!$C$47:$J$64,'SO-011 - 1. rok pěstební ...'!$C$70:$K$105</definedName>
    <definedName name="_xlnm.Print_Titles" localSheetId="2">'SO-011 - 1. rok pěstební ...'!$84:$84</definedName>
    <definedName name="_xlnm._FilterDatabase" localSheetId="3" hidden="1">'SO-012 - 2. rok pěstební ...'!$C$84:$K$102</definedName>
    <definedName name="_xlnm.Print_Area" localSheetId="3">'SO-012 - 2. rok pěstební ...'!$C$4:$J$41,'SO-012 - 2. rok pěstební ...'!$C$47:$J$64,'SO-012 - 2. rok pěstební ...'!$C$70:$K$102</definedName>
    <definedName name="_xlnm.Print_Titles" localSheetId="3">'SO-012 - 2. rok pěstební ...'!$84:$84</definedName>
    <definedName name="_xlnm._FilterDatabase" localSheetId="4" hidden="1">'SO-013 - 3. rok pěstební ...'!$C$84:$K$105</definedName>
    <definedName name="_xlnm.Print_Area" localSheetId="4">'SO-013 - 3. rok pěstební ...'!$C$4:$J$41,'SO-013 - 3. rok pěstební ...'!$C$47:$J$64,'SO-013 - 3. rok pěstební ...'!$C$70:$K$105</definedName>
    <definedName name="_xlnm.Print_Titles" localSheetId="4">'SO-013 - 3. rok pěstební ...'!$84:$84</definedName>
    <definedName name="_xlnm._FilterDatabase" localSheetId="5" hidden="1">'VRN - Vedlejší rozpočtové...'!$C$84:$K$109</definedName>
    <definedName name="_xlnm.Print_Area" localSheetId="5">'VRN - Vedlejší rozpočtové...'!$C$4:$J$41,'VRN - Vedlejší rozpočtové...'!$C$47:$J$64,'VRN - Vedlejší rozpočtové...'!$C$70:$K$109</definedName>
    <definedName name="_xlnm.Print_Titles" localSheetId="5">'VRN - Vedlejší rozpočtové...'!$84:$84</definedName>
    <definedName name="_xlnm._FilterDatabase" localSheetId="6" hidden="1">'SO-02a - Větrolam PEO16 (...'!$C$78:$K$194</definedName>
    <definedName name="_xlnm.Print_Area" localSheetId="6">'SO-02a - Větrolam PEO16 (...'!$C$4:$J$39,'SO-02a - Větrolam PEO16 (...'!$C$45:$J$60,'SO-02a - Větrolam PEO16 (...'!$C$66:$K$194</definedName>
    <definedName name="_xlnm.Print_Titles" localSheetId="6">'SO-02a - Větrolam PEO16 (...'!$78:$78</definedName>
    <definedName name="_xlnm._FilterDatabase" localSheetId="7" hidden="1">'SO-02a1 - 1. rok pěstební...'!$C$84:$K$108</definedName>
    <definedName name="_xlnm.Print_Area" localSheetId="7">'SO-02a1 - 1. rok pěstební...'!$C$4:$J$41,'SO-02a1 - 1. rok pěstební...'!$C$47:$J$64,'SO-02a1 - 1. rok pěstební...'!$C$70:$K$108</definedName>
    <definedName name="_xlnm.Print_Titles" localSheetId="7">'SO-02a1 - 1. rok pěstební...'!$84:$84</definedName>
    <definedName name="_xlnm._FilterDatabase" localSheetId="8" hidden="1">'SO-02a2 - 2. rok pěstební...'!$C$84:$K$102</definedName>
    <definedName name="_xlnm.Print_Area" localSheetId="8">'SO-02a2 - 2. rok pěstební...'!$C$4:$J$41,'SO-02a2 - 2. rok pěstební...'!$C$47:$J$64,'SO-02a2 - 2. rok pěstební...'!$C$70:$K$102</definedName>
    <definedName name="_xlnm.Print_Titles" localSheetId="8">'SO-02a2 - 2. rok pěstební...'!$84:$84</definedName>
    <definedName name="_xlnm._FilterDatabase" localSheetId="9" hidden="1">'SO-02a3 - 3. rok pěstební...'!$C$84:$K$105</definedName>
    <definedName name="_xlnm.Print_Area" localSheetId="9">'SO-02a3 - 3. rok pěstební...'!$C$4:$J$41,'SO-02a3 - 3. rok pěstební...'!$C$47:$J$64,'SO-02a3 - 3. rok pěstební...'!$C$70:$K$105</definedName>
    <definedName name="_xlnm.Print_Titles" localSheetId="9">'SO-02a3 - 3. rok pěstební...'!$84:$84</definedName>
    <definedName name="_xlnm._FilterDatabase" localSheetId="10" hidden="1">'VRN - Vedlejší rozpočtové..._01'!$C$84:$K$109</definedName>
    <definedName name="_xlnm.Print_Area" localSheetId="10">'VRN - Vedlejší rozpočtové..._01'!$C$4:$J$41,'VRN - Vedlejší rozpočtové..._01'!$C$47:$J$64,'VRN - Vedlejší rozpočtové..._01'!$C$70:$K$109</definedName>
    <definedName name="_xlnm.Print_Titles" localSheetId="10">'VRN - Vedlejší rozpočtové..._01'!$84:$84</definedName>
    <definedName name="_xlnm._FilterDatabase" localSheetId="11" hidden="1">'SO-02b - Větrolam PEO16 (...'!$C$78:$K$194</definedName>
    <definedName name="_xlnm.Print_Area" localSheetId="11">'SO-02b - Větrolam PEO16 (...'!$C$4:$J$39,'SO-02b - Větrolam PEO16 (...'!$C$45:$J$60,'SO-02b - Větrolam PEO16 (...'!$C$66:$K$194</definedName>
    <definedName name="_xlnm.Print_Titles" localSheetId="11">'SO-02b - Větrolam PEO16 (...'!$78:$78</definedName>
    <definedName name="_xlnm._FilterDatabase" localSheetId="12" hidden="1">'SO-02b1 - 1. rok pěstební...'!$C$84:$K$108</definedName>
    <definedName name="_xlnm.Print_Area" localSheetId="12">'SO-02b1 - 1. rok pěstební...'!$C$4:$J$41,'SO-02b1 - 1. rok pěstební...'!$C$47:$J$64,'SO-02b1 - 1. rok pěstební...'!$C$70:$K$108</definedName>
    <definedName name="_xlnm.Print_Titles" localSheetId="12">'SO-02b1 - 1. rok pěstební...'!$84:$84</definedName>
    <definedName name="_xlnm._FilterDatabase" localSheetId="13" hidden="1">'SO-02b2 - 2. rok pěstební...'!$C$84:$K$102</definedName>
    <definedName name="_xlnm.Print_Area" localSheetId="13">'SO-02b2 - 2. rok pěstební...'!$C$4:$J$41,'SO-02b2 - 2. rok pěstební...'!$C$47:$J$64,'SO-02b2 - 2. rok pěstební...'!$C$70:$K$102</definedName>
    <definedName name="_xlnm.Print_Titles" localSheetId="13">'SO-02b2 - 2. rok pěstební...'!$84:$84</definedName>
    <definedName name="_xlnm._FilterDatabase" localSheetId="14" hidden="1">'SO-02b3 - 3. rok pěstební...'!$C$84:$K$105</definedName>
    <definedName name="_xlnm.Print_Area" localSheetId="14">'SO-02b3 - 3. rok pěstební...'!$C$4:$J$41,'SO-02b3 - 3. rok pěstební...'!$C$47:$J$64,'SO-02b3 - 3. rok pěstební...'!$C$70:$K$105</definedName>
    <definedName name="_xlnm.Print_Titles" localSheetId="14">'SO-02b3 - 3. rok pěstební...'!$84:$84</definedName>
    <definedName name="_xlnm._FilterDatabase" localSheetId="15" hidden="1">'VRN - Vedlejší rozpočtové..._02'!$C$84:$K$112</definedName>
    <definedName name="_xlnm.Print_Area" localSheetId="15">'VRN - Vedlejší rozpočtové..._02'!$C$4:$J$41,'VRN - Vedlejší rozpočtové..._02'!$C$47:$J$64,'VRN - Vedlejší rozpočtové..._02'!$C$70:$K$112</definedName>
    <definedName name="_xlnm.Print_Titles" localSheetId="15">'VRN - Vedlejší rozpočtové..._02'!$84:$84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J39"/>
  <c r="J38"/>
  <c i="1" r="AY72"/>
  <c i="16" r="J37"/>
  <c i="1" r="AX72"/>
  <c i="16"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15" r="J39"/>
  <c r="J38"/>
  <c i="1" r="AY71"/>
  <c i="15" r="J37"/>
  <c i="1" r="AX71"/>
  <c i="15"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14" r="J39"/>
  <c r="J38"/>
  <c i="1" r="AY70"/>
  <c i="14" r="J37"/>
  <c i="1" r="AX70"/>
  <c i="14"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13" r="J39"/>
  <c r="J38"/>
  <c i="1" r="AY69"/>
  <c i="13" r="J37"/>
  <c i="1" r="AX69"/>
  <c i="13"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12" r="J37"/>
  <c r="J36"/>
  <c i="1" r="AY68"/>
  <c i="12" r="J35"/>
  <c i="1" r="AX68"/>
  <c i="12"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48"/>
  <c i="11" r="J39"/>
  <c r="J38"/>
  <c i="1" r="AY66"/>
  <c i="11" r="J37"/>
  <c i="1" r="AX66"/>
  <c i="11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0" r="J39"/>
  <c r="J38"/>
  <c i="1" r="AY65"/>
  <c i="10" r="J37"/>
  <c i="1" r="AX65"/>
  <c i="10"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9" r="J39"/>
  <c r="J38"/>
  <c i="1" r="AY64"/>
  <c i="9" r="J37"/>
  <c i="1" r="AX64"/>
  <c i="9"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50"/>
  <c i="8" r="J39"/>
  <c r="J38"/>
  <c i="1" r="AY63"/>
  <c i="8" r="J37"/>
  <c i="1" r="AX63"/>
  <c i="8"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7" r="J37"/>
  <c r="J36"/>
  <c i="1" r="AY62"/>
  <c i="7" r="J35"/>
  <c i="1" r="AX62"/>
  <c i="7"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52"/>
  <c r="E7"/>
  <c r="E48"/>
  <c i="6" r="J39"/>
  <c r="J38"/>
  <c i="1" r="AY60"/>
  <c i="6" r="J37"/>
  <c i="1" r="AX60"/>
  <c i="6"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5" r="J39"/>
  <c r="J38"/>
  <c i="1" r="AY59"/>
  <c i="5" r="J37"/>
  <c i="1" r="AX59"/>
  <c i="5"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4" r="J39"/>
  <c r="J38"/>
  <c i="1" r="AY58"/>
  <c i="4" r="J37"/>
  <c i="1" r="AX58"/>
  <c i="4"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3" r="J39"/>
  <c r="J38"/>
  <c i="1" r="AY57"/>
  <c i="3" r="J37"/>
  <c i="1" r="AX57"/>
  <c i="3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2" r="J37"/>
  <c r="J36"/>
  <c i="1" r="AY56"/>
  <c i="2" r="J35"/>
  <c i="1" r="AX56"/>
  <c i="2"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55"/>
  <c r="J17"/>
  <c r="J12"/>
  <c r="J73"/>
  <c r="E7"/>
  <c r="E69"/>
  <c i="1" r="L50"/>
  <c r="AM50"/>
  <c r="AM49"/>
  <c r="L49"/>
  <c r="AM47"/>
  <c r="L47"/>
  <c r="L45"/>
  <c r="L44"/>
  <c i="2" r="J182"/>
  <c r="BK144"/>
  <c i="1" r="AS67"/>
  <c i="2" r="J120"/>
  <c r="BK149"/>
  <c r="J97"/>
  <c i="3" r="J103"/>
  <c i="5" r="BK86"/>
  <c i="6" r="BK95"/>
  <c r="BK103"/>
  <c i="7" r="BK148"/>
  <c r="BK80"/>
  <c r="J140"/>
  <c r="J185"/>
  <c r="J136"/>
  <c r="BK86"/>
  <c r="J108"/>
  <c i="9" r="BK89"/>
  <c i="11" r="BK105"/>
  <c i="12" r="BK182"/>
  <c r="J120"/>
  <c r="J142"/>
  <c r="J83"/>
  <c r="J141"/>
  <c r="J177"/>
  <c r="BK120"/>
  <c i="13" r="J92"/>
  <c i="14" r="J100"/>
  <c i="15" r="J86"/>
  <c i="16" r="BK105"/>
  <c r="BK86"/>
  <c i="2" r="BK140"/>
  <c r="BK83"/>
  <c r="J152"/>
  <c r="BK182"/>
  <c r="J145"/>
  <c r="J94"/>
  <c i="6" r="J86"/>
  <c i="7" r="BK147"/>
  <c r="BK106"/>
  <c r="BK164"/>
  <c r="J130"/>
  <c r="J187"/>
  <c r="J156"/>
  <c r="BK154"/>
  <c i="8" r="J106"/>
  <c r="J89"/>
  <c i="10" r="J100"/>
  <c i="11" r="J97"/>
  <c i="12" r="J160"/>
  <c r="BK83"/>
  <c r="BK147"/>
  <c r="J156"/>
  <c r="BK118"/>
  <c r="BK180"/>
  <c r="J94"/>
  <c i="13" r="BK89"/>
  <c i="15" r="BK100"/>
  <c i="16" r="J99"/>
  <c r="J95"/>
  <c i="1" r="AS61"/>
  <c i="2" r="BK147"/>
  <c i="3" r="BK86"/>
  <c i="4" r="BK98"/>
  <c i="5" r="J86"/>
  <c i="6" r="J99"/>
  <c i="7" r="J150"/>
  <c r="J154"/>
  <c r="J83"/>
  <c r="BK157"/>
  <c r="J142"/>
  <c i="8" r="J101"/>
  <c i="9" r="BK95"/>
  <c i="10" r="BK92"/>
  <c i="12" r="BK185"/>
  <c r="J133"/>
  <c r="BK175"/>
  <c r="J91"/>
  <c r="BK145"/>
  <c r="BK100"/>
  <c i="13" r="J95"/>
  <c i="14" r="BK92"/>
  <c i="15" r="J92"/>
  <c i="16" r="BK97"/>
  <c r="BK103"/>
  <c i="2" r="J151"/>
  <c r="J128"/>
  <c i="1" r="AS55"/>
  <c i="2" r="J149"/>
  <c r="BK97"/>
  <c r="J136"/>
  <c r="BK86"/>
  <c i="4" r="J100"/>
  <c i="5" r="J103"/>
  <c i="6" r="J89"/>
  <c i="7" r="BK175"/>
  <c r="J145"/>
  <c r="BK180"/>
  <c r="BK141"/>
  <c i="8" r="J92"/>
  <c i="9" r="J86"/>
  <c i="10" r="BK100"/>
  <c i="11" r="BK95"/>
  <c i="12" r="J164"/>
  <c r="BK103"/>
  <c r="BK141"/>
  <c r="BK160"/>
  <c r="J115"/>
  <c r="BK139"/>
  <c i="13" r="J104"/>
  <c i="14" r="BK98"/>
  <c i="15" r="BK103"/>
  <c i="16" r="J107"/>
  <c i="2" r="J147"/>
  <c r="J138"/>
  <c r="BK165"/>
  <c r="BK128"/>
  <c r="BK177"/>
  <c r="BK148"/>
  <c r="J103"/>
  <c r="BK142"/>
  <c i="3" r="J92"/>
  <c i="4" r="J95"/>
  <c i="5" r="BK100"/>
  <c i="6" r="J105"/>
  <c r="J103"/>
  <c i="7" r="BK153"/>
  <c r="BK125"/>
  <c r="J148"/>
  <c r="BK190"/>
  <c r="BK150"/>
  <c r="J103"/>
  <c r="BK145"/>
  <c i="8" r="BK86"/>
  <c i="9" r="J98"/>
  <c i="10" r="BK103"/>
  <c i="11" r="J89"/>
  <c i="12" r="BK143"/>
  <c r="J152"/>
  <c r="BK173"/>
  <c r="BK193"/>
  <c r="BK142"/>
  <c i="13" r="J106"/>
  <c i="14" r="J89"/>
  <c i="15" r="BK86"/>
  <c i="16" r="J89"/>
  <c i="2" r="BK162"/>
  <c r="BK145"/>
  <c r="J92"/>
  <c r="BK170"/>
  <c r="J101"/>
  <c r="J172"/>
  <c r="J123"/>
  <c r="J80"/>
  <c r="BK135"/>
  <c r="BK103"/>
  <c i="3" r="BK103"/>
  <c r="BK89"/>
  <c i="4" r="BK95"/>
  <c i="5" r="BK98"/>
  <c r="BK103"/>
  <c i="7" r="J177"/>
  <c r="J152"/>
  <c r="J123"/>
  <c r="J190"/>
  <c r="J143"/>
  <c r="BK91"/>
  <c r="J167"/>
  <c r="BK139"/>
  <c r="J144"/>
  <c i="8" r="J95"/>
  <c i="10" r="J98"/>
  <c i="11" r="BK103"/>
  <c i="12" r="BK190"/>
  <c r="J130"/>
  <c r="BK170"/>
  <c r="BK108"/>
  <c r="J149"/>
  <c r="BK191"/>
  <c r="BK149"/>
  <c i="13" r="BK86"/>
  <c i="14" r="J95"/>
  <c i="15" r="BK92"/>
  <c i="16" r="J110"/>
  <c i="2" r="J142"/>
  <c r="J150"/>
  <c r="BK118"/>
  <c r="J170"/>
  <c r="J110"/>
  <c i="4" r="BK86"/>
  <c i="5" r="J98"/>
  <c i="6" r="BK86"/>
  <c i="7" r="BK185"/>
  <c r="BK142"/>
  <c r="J100"/>
  <c r="BK146"/>
  <c r="J191"/>
  <c r="BK144"/>
  <c r="J120"/>
  <c i="8" r="BK95"/>
  <c i="10" r="J103"/>
  <c i="11" r="J99"/>
  <c r="J103"/>
  <c i="12" r="J145"/>
  <c r="J191"/>
  <c r="J112"/>
  <c r="J150"/>
  <c r="J185"/>
  <c r="J140"/>
  <c i="13" r="J101"/>
  <c i="14" r="BK100"/>
  <c i="16" r="J103"/>
  <c i="2" r="J188"/>
  <c r="BK137"/>
  <c r="J168"/>
  <c r="BK188"/>
  <c r="J162"/>
  <c r="J115"/>
  <c r="J180"/>
  <c r="BK113"/>
  <c i="3" r="BK92"/>
  <c i="4" r="BK89"/>
  <c i="5" r="J92"/>
  <c i="6" r="BK89"/>
  <c i="7" r="BK160"/>
  <c r="BK115"/>
  <c r="BK151"/>
  <c r="J175"/>
  <c r="J151"/>
  <c r="J133"/>
  <c r="BK100"/>
  <c r="J80"/>
  <c r="BK143"/>
  <c r="J97"/>
  <c i="8" r="J104"/>
  <c i="9" r="J95"/>
  <c r="J89"/>
  <c r="BK92"/>
  <c i="10" r="BK89"/>
  <c i="11" r="BK89"/>
  <c i="12" r="J147"/>
  <c r="BK80"/>
  <c r="J151"/>
  <c r="J80"/>
  <c r="J143"/>
  <c r="J175"/>
  <c r="J100"/>
  <c i="13" r="BK106"/>
  <c i="15" r="J103"/>
  <c i="16" r="J105"/>
  <c i="2" r="J155"/>
  <c r="BK90"/>
  <c r="J140"/>
  <c r="BK180"/>
  <c r="BK155"/>
  <c r="BK134"/>
  <c r="BK185"/>
  <c r="J118"/>
  <c i="3" r="J86"/>
  <c i="4" r="J92"/>
  <c i="5" r="J89"/>
  <c i="7" r="BK182"/>
  <c r="BK140"/>
  <c r="BK177"/>
  <c r="J125"/>
  <c r="BK173"/>
  <c r="J106"/>
  <c r="BK123"/>
  <c i="8" r="J98"/>
  <c i="10" r="J95"/>
  <c i="11" r="J105"/>
  <c i="12" r="BK167"/>
  <c r="BK94"/>
  <c r="J103"/>
  <c r="BK148"/>
  <c r="BK136"/>
  <c r="BK164"/>
  <c r="BK106"/>
  <c i="13" r="BK98"/>
  <c i="14" r="BK89"/>
  <c i="15" r="J89"/>
  <c i="16" r="BK99"/>
  <c i="2" r="BK152"/>
  <c r="BK136"/>
  <c r="J185"/>
  <c r="J143"/>
  <c r="J177"/>
  <c r="J137"/>
  <c r="BK143"/>
  <c r="BK120"/>
  <c r="J88"/>
  <c i="3" r="J89"/>
  <c r="J95"/>
  <c i="4" r="J98"/>
  <c r="J89"/>
  <c i="5" r="J100"/>
  <c i="6" r="J36"/>
  <c i="7" r="J193"/>
  <c r="BK83"/>
  <c i="8" r="BK101"/>
  <c i="10" r="J92"/>
  <c i="11" r="BK107"/>
  <c i="12" r="BK146"/>
  <c r="J190"/>
  <c r="J136"/>
  <c r="J182"/>
  <c r="BK144"/>
  <c r="J167"/>
  <c r="BK128"/>
  <c i="13" r="J98"/>
  <c i="14" r="BK86"/>
  <c i="15" r="J98"/>
  <c i="2" r="BK159"/>
  <c r="BK168"/>
  <c r="J131"/>
  <c r="BK92"/>
  <c r="J90"/>
  <c i="3" r="BK101"/>
  <c i="5" r="BK89"/>
  <c i="6" r="BK97"/>
  <c i="7" r="BK191"/>
  <c r="J155"/>
  <c r="BK120"/>
  <c r="J173"/>
  <c r="BK97"/>
  <c r="J182"/>
  <c r="BK149"/>
  <c i="8" r="BK106"/>
  <c i="9" r="BK100"/>
  <c i="10" r="BK86"/>
  <c i="11" r="J86"/>
  <c i="12" r="J170"/>
  <c r="BK112"/>
  <c r="J148"/>
  <c r="J193"/>
  <c r="J139"/>
  <c r="J173"/>
  <c r="BK115"/>
  <c i="13" r="BK95"/>
  <c i="15" r="BK95"/>
  <c r="BK89"/>
  <c i="16" r="BK95"/>
  <c i="2" r="J159"/>
  <c r="J141"/>
  <c r="BK94"/>
  <c r="J144"/>
  <c r="J107"/>
  <c r="J139"/>
  <c r="J83"/>
  <c r="BK123"/>
  <c i="3" r="BK98"/>
  <c i="4" r="BK100"/>
  <c i="5" r="BK92"/>
  <c i="6" r="BK105"/>
  <c i="7" r="BK187"/>
  <c r="J139"/>
  <c r="J157"/>
  <c r="BK128"/>
  <c r="J160"/>
  <c r="J141"/>
  <c r="BK108"/>
  <c r="J94"/>
  <c r="J146"/>
  <c r="J118"/>
  <c i="8" r="BK98"/>
  <c r="BK89"/>
  <c i="9" r="J92"/>
  <c r="J100"/>
  <c i="10" r="BK95"/>
  <c i="11" r="J95"/>
  <c i="12" r="J144"/>
  <c r="J187"/>
  <c r="BK125"/>
  <c r="J153"/>
  <c r="BK187"/>
  <c r="BK150"/>
  <c i="13" r="BK101"/>
  <c r="BK92"/>
  <c i="14" r="J98"/>
  <c i="15" r="J95"/>
  <c i="2" r="J186"/>
  <c r="BK115"/>
  <c r="J148"/>
  <c r="BK80"/>
  <c r="J175"/>
  <c r="BK141"/>
  <c r="J86"/>
  <c r="J134"/>
  <c i="3" r="J101"/>
  <c i="4" r="BK92"/>
  <c i="5" r="J95"/>
  <c i="6" r="BK107"/>
  <c i="7" r="BK167"/>
  <c r="BK112"/>
  <c r="BK155"/>
  <c r="J86"/>
  <c r="J153"/>
  <c r="BK130"/>
  <c r="BK156"/>
  <c i="8" r="BK104"/>
  <c r="J86"/>
  <c i="10" r="BK98"/>
  <c i="11" r="BK86"/>
  <c i="12" r="BK152"/>
  <c r="J128"/>
  <c r="BK155"/>
  <c r="J123"/>
  <c r="J154"/>
  <c r="BK86"/>
  <c i="13" r="J89"/>
  <c i="15" r="BK98"/>
  <c i="16" r="J97"/>
  <c i="2" r="BK186"/>
  <c r="BK150"/>
  <c r="BK125"/>
  <c r="BK172"/>
  <c r="BK131"/>
  <c r="BK151"/>
  <c r="J113"/>
  <c r="J165"/>
  <c i="7" r="J164"/>
  <c r="J128"/>
  <c r="BK152"/>
  <c r="BK118"/>
  <c r="J180"/>
  <c r="J147"/>
  <c r="J115"/>
  <c i="9" r="BK98"/>
  <c i="11" r="J107"/>
  <c i="12" r="BK177"/>
  <c r="J106"/>
  <c r="BK154"/>
  <c r="J86"/>
  <c r="BK133"/>
  <c r="J155"/>
  <c r="J108"/>
  <c i="13" r="BK104"/>
  <c i="14" r="J86"/>
  <c i="16" r="BK110"/>
  <c r="BK107"/>
  <c i="2" r="BK110"/>
  <c r="BK138"/>
  <c r="BK107"/>
  <c r="J125"/>
  <c i="3" r="BK95"/>
  <c i="4" r="J86"/>
  <c i="6" r="J107"/>
  <c r="J97"/>
  <c i="7" r="J170"/>
  <c r="BK136"/>
  <c r="BK193"/>
  <c r="BK133"/>
  <c r="BK170"/>
  <c r="J91"/>
  <c r="BK103"/>
  <c i="8" r="BK92"/>
  <c i="10" r="J89"/>
  <c i="11" r="BK97"/>
  <c i="12" r="BK153"/>
  <c r="BK91"/>
  <c r="BK140"/>
  <c r="BK157"/>
  <c r="J125"/>
  <c r="BK151"/>
  <c r="BK97"/>
  <c i="13" r="J86"/>
  <c i="14" r="BK95"/>
  <c i="16" r="J86"/>
  <c r="BK89"/>
  <c i="2" r="BK146"/>
  <c r="BK88"/>
  <c r="BK139"/>
  <c r="BK175"/>
  <c r="J135"/>
  <c r="J146"/>
  <c r="BK101"/>
  <c i="3" r="J98"/>
  <c i="5" r="BK95"/>
  <c i="6" r="BK99"/>
  <c r="J95"/>
  <c i="7" r="J149"/>
  <c r="BK94"/>
  <c r="J112"/>
  <c i="9" r="BK86"/>
  <c i="10" r="J86"/>
  <c i="11" r="BK99"/>
  <c i="12" r="J180"/>
  <c r="BK123"/>
  <c r="BK156"/>
  <c r="J97"/>
  <c r="J146"/>
  <c r="BK130"/>
  <c r="J157"/>
  <c r="J118"/>
  <c i="14" r="J92"/>
  <c i="15" r="J100"/>
  <c i="2" l="1" r="BK79"/>
  <c r="J79"/>
  <c r="J59"/>
  <c i="3" r="P85"/>
  <c i="1" r="AU57"/>
  <c i="6" r="T85"/>
  <c i="7" r="R79"/>
  <c i="8" r="P85"/>
  <c i="1" r="AU63"/>
  <c i="9" r="R85"/>
  <c i="10" r="R85"/>
  <c i="11" r="P85"/>
  <c i="1" r="AU66"/>
  <c i="12" r="T79"/>
  <c i="13" r="R85"/>
  <c i="14" r="T85"/>
  <c i="2" r="P79"/>
  <c i="1" r="AU56"/>
  <c i="3" r="BK85"/>
  <c r="J85"/>
  <c r="J63"/>
  <c i="4" r="T85"/>
  <c i="5" r="BK85"/>
  <c r="J85"/>
  <c r="P85"/>
  <c i="1" r="AU59"/>
  <c i="6" r="BK85"/>
  <c r="J85"/>
  <c r="J63"/>
  <c i="7" r="T79"/>
  <c i="8" r="BK85"/>
  <c r="J85"/>
  <c i="9" r="P85"/>
  <c i="1" r="AU64"/>
  <c i="10" r="BK85"/>
  <c r="J85"/>
  <c i="11" r="T85"/>
  <c i="12" r="P79"/>
  <c i="1" r="AU68"/>
  <c i="13" r="T85"/>
  <c i="14" r="P85"/>
  <c i="1" r="AU70"/>
  <c i="15" r="R85"/>
  <c i="2" r="R79"/>
  <c i="3" r="R85"/>
  <c i="4" r="BK85"/>
  <c r="J85"/>
  <c r="J63"/>
  <c r="R85"/>
  <c i="5" r="T85"/>
  <c i="6" r="P85"/>
  <c i="1" r="AU60"/>
  <c i="7" r="BK79"/>
  <c r="J79"/>
  <c i="8" r="T85"/>
  <c i="9" r="BK85"/>
  <c r="J85"/>
  <c r="J63"/>
  <c i="10" r="T85"/>
  <c i="11" r="R85"/>
  <c i="12" r="R79"/>
  <c i="14" r="BK85"/>
  <c r="J85"/>
  <c i="15" r="BK85"/>
  <c r="J85"/>
  <c r="J63"/>
  <c r="T85"/>
  <c i="2" r="T79"/>
  <c i="3" r="T85"/>
  <c i="4" r="P85"/>
  <c i="1" r="AU58"/>
  <c i="5" r="R85"/>
  <c i="6" r="R85"/>
  <c i="7" r="P79"/>
  <c i="1" r="AU62"/>
  <c i="8" r="R85"/>
  <c i="9" r="T85"/>
  <c i="10" r="P85"/>
  <c i="1" r="AU65"/>
  <c i="11" r="BK85"/>
  <c r="J85"/>
  <c r="J63"/>
  <c i="12" r="BK79"/>
  <c r="J79"/>
  <c r="J59"/>
  <c i="13" r="BK85"/>
  <c r="J85"/>
  <c r="J63"/>
  <c r="P85"/>
  <c i="1" r="AU69"/>
  <c i="14" r="R85"/>
  <c i="15" r="P85"/>
  <c i="1" r="AU71"/>
  <c i="16" r="BK85"/>
  <c r="J85"/>
  <c r="J63"/>
  <c r="P85"/>
  <c i="1" r="AU72"/>
  <c i="16" r="R85"/>
  <c r="T85"/>
  <c r="J56"/>
  <c r="BE95"/>
  <c r="BE110"/>
  <c r="BE86"/>
  <c r="BE103"/>
  <c r="BE105"/>
  <c r="E50"/>
  <c r="F59"/>
  <c r="BE89"/>
  <c r="BE97"/>
  <c r="BE99"/>
  <c r="BE107"/>
  <c i="14" r="J63"/>
  <c i="15" r="E73"/>
  <c r="J79"/>
  <c r="F82"/>
  <c r="BE92"/>
  <c r="BE89"/>
  <c r="BE98"/>
  <c r="BE100"/>
  <c r="BE103"/>
  <c r="BE95"/>
  <c r="BE86"/>
  <c i="14" r="F59"/>
  <c r="BE95"/>
  <c r="J79"/>
  <c r="BE86"/>
  <c r="BE89"/>
  <c r="BE98"/>
  <c r="BE100"/>
  <c r="E50"/>
  <c r="BE92"/>
  <c i="13" r="E50"/>
  <c r="BE86"/>
  <c r="BE89"/>
  <c r="BE95"/>
  <c r="BE101"/>
  <c r="BE106"/>
  <c r="J79"/>
  <c r="F82"/>
  <c r="BE104"/>
  <c r="BE92"/>
  <c r="BE98"/>
  <c i="12" r="E69"/>
  <c r="J73"/>
  <c r="F76"/>
  <c r="BE80"/>
  <c r="BE100"/>
  <c r="BE108"/>
  <c r="BE123"/>
  <c r="BE130"/>
  <c r="BE140"/>
  <c r="BE142"/>
  <c r="BE143"/>
  <c r="BE145"/>
  <c r="BE146"/>
  <c r="BE152"/>
  <c r="BE180"/>
  <c r="BE83"/>
  <c r="BE86"/>
  <c r="BE91"/>
  <c r="BE94"/>
  <c r="BE103"/>
  <c r="BE106"/>
  <c r="BE151"/>
  <c r="BE153"/>
  <c r="BE164"/>
  <c r="BE167"/>
  <c r="BE175"/>
  <c r="BE177"/>
  <c r="BE185"/>
  <c r="BE187"/>
  <c r="BE190"/>
  <c r="BE193"/>
  <c r="BE97"/>
  <c r="BE112"/>
  <c r="BE118"/>
  <c r="BE120"/>
  <c r="BE128"/>
  <c r="BE136"/>
  <c r="BE144"/>
  <c r="BE148"/>
  <c r="BE149"/>
  <c r="BE150"/>
  <c r="BE157"/>
  <c r="BE160"/>
  <c r="BE182"/>
  <c r="BE115"/>
  <c r="BE125"/>
  <c r="BE133"/>
  <c r="BE139"/>
  <c r="BE141"/>
  <c r="BE147"/>
  <c r="BE154"/>
  <c r="BE155"/>
  <c r="BE156"/>
  <c r="BE170"/>
  <c r="BE173"/>
  <c r="BE191"/>
  <c i="11" r="J56"/>
  <c r="BE95"/>
  <c r="BE97"/>
  <c r="BE99"/>
  <c r="BE103"/>
  <c r="BE107"/>
  <c i="10" r="J63"/>
  <c i="11" r="F59"/>
  <c r="E73"/>
  <c r="BE86"/>
  <c r="BE89"/>
  <c r="BE105"/>
  <c i="10" r="E50"/>
  <c r="F59"/>
  <c r="BE95"/>
  <c r="J79"/>
  <c r="BE86"/>
  <c r="BE98"/>
  <c r="BE100"/>
  <c r="BE103"/>
  <c r="BE89"/>
  <c r="BE92"/>
  <c i="9" r="E73"/>
  <c r="J79"/>
  <c r="BE100"/>
  <c i="8" r="J63"/>
  <c i="9" r="F59"/>
  <c r="BE89"/>
  <c r="BE95"/>
  <c r="BE98"/>
  <c r="BE86"/>
  <c r="BE92"/>
  <c i="7" r="J59"/>
  <c i="8" r="J56"/>
  <c r="E73"/>
  <c r="F82"/>
  <c r="BE86"/>
  <c r="BE95"/>
  <c r="BE89"/>
  <c r="BE98"/>
  <c r="BE101"/>
  <c r="BE104"/>
  <c r="BE106"/>
  <c r="BE92"/>
  <c i="7" r="E69"/>
  <c r="J73"/>
  <c r="F76"/>
  <c r="BE80"/>
  <c r="BE83"/>
  <c r="BE108"/>
  <c r="BE125"/>
  <c r="BE128"/>
  <c r="BE130"/>
  <c r="BE133"/>
  <c r="BE139"/>
  <c r="BE146"/>
  <c r="BE147"/>
  <c r="BE150"/>
  <c r="BE151"/>
  <c r="BE94"/>
  <c r="BE97"/>
  <c r="BE115"/>
  <c r="BE118"/>
  <c r="BE123"/>
  <c r="BE142"/>
  <c r="BE148"/>
  <c r="BE149"/>
  <c r="BE153"/>
  <c r="BE154"/>
  <c r="BE164"/>
  <c r="BE167"/>
  <c r="BE170"/>
  <c r="BE177"/>
  <c r="BE180"/>
  <c r="BE185"/>
  <c r="BE187"/>
  <c r="BE191"/>
  <c r="BE100"/>
  <c r="BE103"/>
  <c r="BE106"/>
  <c r="BE112"/>
  <c r="BE120"/>
  <c r="BE136"/>
  <c r="BE141"/>
  <c r="BE144"/>
  <c r="BE175"/>
  <c r="BE182"/>
  <c r="BE86"/>
  <c r="BE91"/>
  <c r="BE140"/>
  <c r="BE143"/>
  <c r="BE145"/>
  <c r="BE152"/>
  <c r="BE155"/>
  <c r="BE156"/>
  <c r="BE157"/>
  <c r="BE160"/>
  <c r="BE173"/>
  <c r="BE190"/>
  <c r="BE193"/>
  <c i="6" r="E50"/>
  <c r="J56"/>
  <c r="BE89"/>
  <c r="BE95"/>
  <c r="BE99"/>
  <c r="BE103"/>
  <c r="BE105"/>
  <c i="5" r="J63"/>
  <c i="6" r="BE86"/>
  <c r="BE97"/>
  <c r="F59"/>
  <c r="BE107"/>
  <c i="1" r="AW60"/>
  <c i="5" r="BE86"/>
  <c r="BE92"/>
  <c r="J56"/>
  <c r="BE89"/>
  <c r="BE95"/>
  <c r="BE98"/>
  <c r="BE100"/>
  <c r="E50"/>
  <c r="F59"/>
  <c r="BE103"/>
  <c i="4" r="E50"/>
  <c r="F59"/>
  <c r="BE89"/>
  <c r="BE92"/>
  <c r="BE98"/>
  <c r="J79"/>
  <c r="BE86"/>
  <c r="BE95"/>
  <c r="BE100"/>
  <c i="3" r="F82"/>
  <c r="BE89"/>
  <c r="E50"/>
  <c r="J56"/>
  <c r="BE98"/>
  <c r="BE86"/>
  <c r="BE92"/>
  <c r="BE95"/>
  <c r="BE101"/>
  <c r="BE103"/>
  <c i="2" r="E48"/>
  <c r="F76"/>
  <c r="BE103"/>
  <c r="BE128"/>
  <c r="BE136"/>
  <c r="BE137"/>
  <c r="BE138"/>
  <c r="BE139"/>
  <c r="BE140"/>
  <c r="BE147"/>
  <c r="J52"/>
  <c r="BE80"/>
  <c r="BE88"/>
  <c r="BE135"/>
  <c r="BE143"/>
  <c r="BE152"/>
  <c r="BE159"/>
  <c r="BE172"/>
  <c r="BE175"/>
  <c r="BE177"/>
  <c r="BE188"/>
  <c r="BE83"/>
  <c r="BE86"/>
  <c r="BE90"/>
  <c r="BE92"/>
  <c r="BE94"/>
  <c r="BE113"/>
  <c r="BE115"/>
  <c r="BE123"/>
  <c r="BE125"/>
  <c r="BE134"/>
  <c r="BE144"/>
  <c r="BE145"/>
  <c r="BE146"/>
  <c r="BE149"/>
  <c r="BE150"/>
  <c r="BE151"/>
  <c r="BE162"/>
  <c r="BE97"/>
  <c r="BE101"/>
  <c r="BE107"/>
  <c r="BE110"/>
  <c r="BE118"/>
  <c r="BE120"/>
  <c r="BE131"/>
  <c r="BE141"/>
  <c r="BE142"/>
  <c r="BE148"/>
  <c r="BE155"/>
  <c r="BE165"/>
  <c r="BE168"/>
  <c r="BE170"/>
  <c r="BE180"/>
  <c r="BE182"/>
  <c r="BE185"/>
  <c r="BE186"/>
  <c i="8" r="J32"/>
  <c i="1" r="AS54"/>
  <c i="3" r="F39"/>
  <c i="1" r="BD57"/>
  <c i="4" r="J32"/>
  <c i="6" r="F36"/>
  <c i="1" r="BA60"/>
  <c i="9" r="J36"/>
  <c i="1" r="AW64"/>
  <c i="11" r="F39"/>
  <c i="1" r="BD66"/>
  <c i="13" r="F36"/>
  <c i="1" r="BA69"/>
  <c i="10" r="J32"/>
  <c i="2" r="J34"/>
  <c i="1" r="AW56"/>
  <c i="4" r="J36"/>
  <c i="1" r="AW58"/>
  <c i="7" r="F34"/>
  <c i="1" r="BA62"/>
  <c i="11" r="F36"/>
  <c i="1" r="BA66"/>
  <c i="11" r="J32"/>
  <c i="12" r="F34"/>
  <c i="1" r="BA68"/>
  <c i="2" r="F35"/>
  <c i="1" r="BB56"/>
  <c i="9" r="F37"/>
  <c i="1" r="BB64"/>
  <c i="12" r="F36"/>
  <c i="1" r="BC68"/>
  <c i="6" r="J32"/>
  <c i="7" r="F36"/>
  <c i="1" r="BC62"/>
  <c i="12" r="J34"/>
  <c i="1" r="AW68"/>
  <c i="13" r="J32"/>
  <c i="15" r="F36"/>
  <c i="1" r="BA71"/>
  <c i="3" r="F38"/>
  <c i="1" r="BC57"/>
  <c i="3" r="J32"/>
  <c i="5" r="F37"/>
  <c i="1" r="BB59"/>
  <c i="8" r="F37"/>
  <c i="1" r="BB63"/>
  <c i="9" r="J32"/>
  <c i="10" r="F37"/>
  <c i="1" r="BB65"/>
  <c i="14" r="F36"/>
  <c i="1" r="BA70"/>
  <c i="15" r="F38"/>
  <c i="1" r="BC71"/>
  <c i="3" r="F37"/>
  <c i="1" r="BB57"/>
  <c i="6" r="F39"/>
  <c i="1" r="BD60"/>
  <c i="9" r="F36"/>
  <c i="1" r="BA64"/>
  <c i="13" r="F38"/>
  <c i="1" r="BC69"/>
  <c i="16" r="J36"/>
  <c i="1" r="AW72"/>
  <c i="5" r="J36"/>
  <c i="1" r="AW59"/>
  <c i="6" r="F38"/>
  <c i="1" r="BC60"/>
  <c i="8" r="F36"/>
  <c i="1" r="BA63"/>
  <c i="11" r="J36"/>
  <c i="1" r="AW66"/>
  <c i="13" r="F39"/>
  <c i="1" r="BD69"/>
  <c i="16" r="F39"/>
  <c i="1" r="BD72"/>
  <c i="5" r="F39"/>
  <c i="1" r="BD59"/>
  <c i="7" r="F37"/>
  <c i="1" r="BD62"/>
  <c i="14" r="J36"/>
  <c i="1" r="AW70"/>
  <c i="2" r="F34"/>
  <c i="1" r="BA56"/>
  <c i="9" r="F39"/>
  <c i="1" r="BD64"/>
  <c i="12" r="F37"/>
  <c i="1" r="BD68"/>
  <c i="3" r="J36"/>
  <c i="1" r="AW57"/>
  <c i="5" r="F36"/>
  <c i="1" r="BA59"/>
  <c i="8" r="F38"/>
  <c i="1" r="BC63"/>
  <c i="10" r="F39"/>
  <c i="1" r="BD65"/>
  <c i="12" r="F35"/>
  <c i="1" r="BB68"/>
  <c i="15" r="F39"/>
  <c i="1" r="BD71"/>
  <c i="4" r="F36"/>
  <c i="1" r="BA58"/>
  <c i="5" r="F38"/>
  <c i="1" r="BC59"/>
  <c i="7" r="J34"/>
  <c i="1" r="AW62"/>
  <c i="10" r="J36"/>
  <c i="1" r="AW65"/>
  <c i="13" r="F37"/>
  <c i="1" r="BB69"/>
  <c i="15" r="J36"/>
  <c i="1" r="AW71"/>
  <c i="2" r="F36"/>
  <c i="1" r="BC56"/>
  <c i="10" r="F38"/>
  <c i="1" r="BC65"/>
  <c i="13" r="J36"/>
  <c i="1" r="AW69"/>
  <c i="15" r="J32"/>
  <c i="16" r="F36"/>
  <c i="1" r="BA72"/>
  <c i="7" r="J30"/>
  <c i="3" r="F36"/>
  <c i="1" r="BA57"/>
  <c i="4" r="F39"/>
  <c i="1" r="BD58"/>
  <c i="7" r="F35"/>
  <c i="1" r="BB62"/>
  <c i="14" r="F37"/>
  <c i="1" r="BB70"/>
  <c i="16" r="F38"/>
  <c i="1" r="BC72"/>
  <c i="2" r="J30"/>
  <c i="4" r="F37"/>
  <c i="1" r="BB58"/>
  <c i="8" r="J36"/>
  <c i="1" r="AW63"/>
  <c i="9" r="F38"/>
  <c i="1" r="BC64"/>
  <c i="14" r="F39"/>
  <c i="1" r="BD70"/>
  <c i="5" r="J32"/>
  <c i="14" r="J32"/>
  <c i="2" r="F37"/>
  <c i="1" r="BD56"/>
  <c i="8" r="F39"/>
  <c i="1" r="BD63"/>
  <c i="11" r="F38"/>
  <c i="1" r="BC66"/>
  <c i="14" r="F38"/>
  <c i="1" r="BC70"/>
  <c i="16" r="F37"/>
  <c i="1" r="BB72"/>
  <c i="4" r="F38"/>
  <c i="1" r="BC58"/>
  <c i="6" r="F37"/>
  <c i="1" r="BB60"/>
  <c i="10" r="F36"/>
  <c i="1" r="BA65"/>
  <c i="11" r="F37"/>
  <c i="1" r="BB66"/>
  <c i="12" r="J30"/>
  <c i="15" r="F37"/>
  <c i="1" r="BB71"/>
  <c l="1" r="AG65"/>
  <c r="AG62"/>
  <c r="AG59"/>
  <c r="AG70"/>
  <c r="AG63"/>
  <c r="AG71"/>
  <c r="AG69"/>
  <c r="AG68"/>
  <c r="AG66"/>
  <c r="AG64"/>
  <c r="AG60"/>
  <c r="AG58"/>
  <c r="AG57"/>
  <c r="AG56"/>
  <c i="3" r="F35"/>
  <c i="1" r="AZ57"/>
  <c r="BC55"/>
  <c r="BA61"/>
  <c r="AW61"/>
  <c i="2" r="F33"/>
  <c i="1" r="AZ56"/>
  <c i="13" r="J35"/>
  <c i="1" r="AV69"/>
  <c r="AT69"/>
  <c r="AN69"/>
  <c i="16" r="J32"/>
  <c i="1" r="AG72"/>
  <c r="AG67"/>
  <c r="BD55"/>
  <c i="13" r="F35"/>
  <c i="1" r="AZ69"/>
  <c r="BD67"/>
  <c i="4" r="J35"/>
  <c i="1" r="AV58"/>
  <c r="AT58"/>
  <c r="AN58"/>
  <c r="BB61"/>
  <c r="AX61"/>
  <c i="16" r="F35"/>
  <c i="1" r="AZ72"/>
  <c r="AU55"/>
  <c i="5" r="J35"/>
  <c i="1" r="AV59"/>
  <c r="AT59"/>
  <c r="AN59"/>
  <c i="7" r="F33"/>
  <c i="1" r="AZ62"/>
  <c r="BD61"/>
  <c i="14" r="J35"/>
  <c i="1" r="AV70"/>
  <c r="AT70"/>
  <c r="AN70"/>
  <c r="AU61"/>
  <c i="11" r="J35"/>
  <c i="1" r="AV66"/>
  <c r="AT66"/>
  <c r="AN66"/>
  <c i="15" r="F35"/>
  <c i="1" r="AZ71"/>
  <c i="5" r="F35"/>
  <c i="1" r="AZ59"/>
  <c i="10" r="J35"/>
  <c i="1" r="AV65"/>
  <c r="AT65"/>
  <c r="AN65"/>
  <c r="BA67"/>
  <c r="AW67"/>
  <c i="4" r="F35"/>
  <c i="1" r="AZ58"/>
  <c i="12" r="F33"/>
  <c i="1" r="AZ68"/>
  <c r="AU67"/>
  <c r="BA55"/>
  <c i="8" r="F35"/>
  <c i="1" r="AZ63"/>
  <c i="10" r="F35"/>
  <c i="1" r="AZ65"/>
  <c r="BC67"/>
  <c r="AY67"/>
  <c i="2" r="J33"/>
  <c i="1" r="AV56"/>
  <c r="AT56"/>
  <c r="AN56"/>
  <c r="BC61"/>
  <c r="AY61"/>
  <c i="14" r="F35"/>
  <c i="1" r="AZ70"/>
  <c i="6" r="J35"/>
  <c i="1" r="AV60"/>
  <c r="AT60"/>
  <c r="AN60"/>
  <c i="9" r="F35"/>
  <c i="1" r="AZ64"/>
  <c i="11" r="F35"/>
  <c i="1" r="AZ66"/>
  <c r="BB67"/>
  <c r="AX67"/>
  <c i="16" r="J35"/>
  <c i="1" r="AV72"/>
  <c r="AT72"/>
  <c i="6" r="F35"/>
  <c i="1" r="AZ60"/>
  <c i="9" r="J35"/>
  <c i="1" r="AV64"/>
  <c r="AT64"/>
  <c r="AN64"/>
  <c r="AG61"/>
  <c i="15" r="J35"/>
  <c i="1" r="AV71"/>
  <c r="AT71"/>
  <c r="AN71"/>
  <c r="BB55"/>
  <c i="7" r="J33"/>
  <c i="1" r="AV62"/>
  <c r="AT62"/>
  <c r="AN62"/>
  <c i="3" r="J35"/>
  <c i="1" r="AV57"/>
  <c r="AT57"/>
  <c r="AN57"/>
  <c r="AG55"/>
  <c i="8" r="J35"/>
  <c i="1" r="AV63"/>
  <c r="AT63"/>
  <c r="AN63"/>
  <c i="12" r="J33"/>
  <c i="1" r="AV68"/>
  <c r="AT68"/>
  <c r="AN68"/>
  <c i="16" l="1" r="J41"/>
  <c i="15" r="J41"/>
  <c i="14" r="J41"/>
  <c i="13" r="J41"/>
  <c i="12" r="J39"/>
  <c i="11" r="J41"/>
  <c i="10" r="J41"/>
  <c i="9" r="J41"/>
  <c i="8" r="J41"/>
  <c i="7" r="J39"/>
  <c i="6" r="J41"/>
  <c i="5" r="J41"/>
  <c i="4" r="J41"/>
  <c i="3" r="J41"/>
  <c i="2" r="J39"/>
  <c i="1" r="AN72"/>
  <c r="AU54"/>
  <c r="BD54"/>
  <c r="W33"/>
  <c r="BB54"/>
  <c r="AX54"/>
  <c r="AZ55"/>
  <c r="AG54"/>
  <c r="AK26"/>
  <c r="BA54"/>
  <c r="W30"/>
  <c r="AX55"/>
  <c r="AZ61"/>
  <c r="AV61"/>
  <c r="AT61"/>
  <c r="AN61"/>
  <c r="AW55"/>
  <c r="AY55"/>
  <c r="BC54"/>
  <c r="W32"/>
  <c r="AZ67"/>
  <c r="AV67"/>
  <c r="AT67"/>
  <c r="AN67"/>
  <c l="1" r="AV55"/>
  <c r="AT55"/>
  <c r="AN55"/>
  <c r="W31"/>
  <c r="AZ54"/>
  <c r="W29"/>
  <c r="AW54"/>
  <c r="AK30"/>
  <c r="AY54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<sst xmlns="http://schemas.openxmlformats.org/spreadsheetml/2006/main">
  <si>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</si>
  <si>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</si>
  <si>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</si>
  <si>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</si>
  <si>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</si>
  <si>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{9c958e53-12c9-4c02-8415-a75b08fd62cf}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</si>
  <si>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</si>
  <si>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</si>
  <si>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</si>
  <si>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</si>
  <si>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</si>
  <si>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</si>
  <si>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</si>
  <si>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</si>
  <si>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117-3368-24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</si>
  <si>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</si>
  <si>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</si>
  <si>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Větrolamy PEO8 a PEO16 v k.ú. Kostice</t>
  </si>
  <si>
    <t>KSO:</t>
  </si>
  <si>
    <t>823 2</t>
  </si>
  <si>
    <t>CC-CZ:</t>
  </si>
  <si>
    <t/>
  </si>
  <si>
    <t>Místo:</t>
  </si>
  <si>
    <t>Kostice</t>
  </si>
  <si>
    <t>Datum:</t>
  </si>
  <si>
    <t>21. 5. 2024</t>
  </si>
  <si>
    <t>Zadavatel:</t>
  </si>
  <si>
    <t>IČ:</t>
  </si>
  <si>
    <t>01312774</t>
  </si>
  <si>
    <t>ČR-Státní pozemkový úřad</t>
  </si>
  <si>
    <t>DIČ:</t>
  </si>
  <si>
    <t>Uchazeč:</t>
  </si>
  <si>
    <t>Vyplň údaj</t>
  </si>
  <si>
    <t>Projektant:</t>
  </si>
  <si>
    <t>41601483</t>
  </si>
  <si>
    <t xml:space="preserve">AGROPROJEKT PSO s.r.o.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</si>
  <si>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</si>
  <si>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</si>
  <si>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</si>
  <si>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</si>
  <si>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</si>
  <si>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</si>
  <si>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</si>
  <si>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</si>
  <si>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</si>
  <si>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</si>
  <si>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</si>
  <si>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</si>
  <si>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</si>
  <si>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</si>
  <si>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</si>
  <si>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</si>
  <si>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</si>
  <si>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</si>
  <si>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</si>
  <si>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</si>
  <si>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</si>
  <si>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</si>
  <si>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</si>
  <si>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</si>
  <si>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</si>
  <si>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</si>
  <si>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</si>
  <si>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</si>
  <si>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</si>
  <si>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</si>
  <si>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</si>
  <si>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</si>
  <si>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</si>
  <si>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</si>
  <si>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</si>
  <si>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</si>
  <si>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</si>
  <si>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</si>
  <si>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</si>
  <si>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</si>
  <si>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</si>
  <si>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</si>
  <si>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</si>
  <si>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Větrolam PEO8</t>
  </si>
  <si>
    <t>STA</t>
  </si>
  <si>
    <t>1</t>
  </si>
  <si>
    <t>{ebcff785-7e12-47fe-bb38-e182815844d9}</t>
  </si>
  <si>
    <t>2</t>
  </si>
  <si>
    <t>/</t>
  </si>
  <si>
    <t>Soupis</t>
  </si>
  <si>
    <t>###NOINSERT###</t>
  </si>
  <si>
    <t>SO-011</t>
  </si>
  <si>
    <t>1. rok pěstební péče</t>
  </si>
  <si>
    <t>{35cac57a-c3cc-4639-bf8f-1502d9904b6f}</t>
  </si>
  <si>
    <t>SO-012</t>
  </si>
  <si>
    <t>2. rok pěstební péče</t>
  </si>
  <si>
    <t>{cfa7b309-0daa-4976-9f9c-b9a97c9a9c59}</t>
  </si>
  <si>
    <t>SO-013</t>
  </si>
  <si>
    <t>3. rok pěstební péče</t>
  </si>
  <si>
    <t>{378b86f0-a67f-4400-a7c0-368071eed046}</t>
  </si>
  <si>
    <t>VRN</t>
  </si>
  <si>
    <t>Vedlejší rozpočtové náklady SO-01</t>
  </si>
  <si>
    <t>{d207baa5-5fda-43be-af7c-1efec637791a}</t>
  </si>
  <si>
    <t>SO-02a</t>
  </si>
  <si>
    <t>Větrolam PEO16 (část a)</t>
  </si>
  <si>
    <t>{708124f2-638a-4ca5-89c7-953143e16fab}</t>
  </si>
  <si>
    <t>SO-02a1</t>
  </si>
  <si>
    <t>{ed003030-2ae2-40ac-9552-3598b6c40049}</t>
  </si>
  <si>
    <t>SO-02a2</t>
  </si>
  <si>
    <t>{8f3e9c15-8820-4b8e-b222-6b465a1829d3}</t>
  </si>
  <si>
    <t>SO-02a3</t>
  </si>
  <si>
    <t>{44e3cb7d-dab1-4e66-a12c-dee5d8cd9dc6}</t>
  </si>
  <si>
    <t>Vedlejší rozpočtové náklady SO-02a</t>
  </si>
  <si>
    <t>{63d6fc28-f86e-4aae-ba09-8ed636309a88}</t>
  </si>
  <si>
    <t>SO-02b</t>
  </si>
  <si>
    <t>Větrolam PEO16 (část b)</t>
  </si>
  <si>
    <t>{eefdf767-c566-4b59-af73-0ba09e58a7db}</t>
  </si>
  <si>
    <t>SO-02b1</t>
  </si>
  <si>
    <t>{bc72c5c4-ed2a-491b-8ae0-fd58eab1c73d}</t>
  </si>
  <si>
    <t>SO-02b2</t>
  </si>
  <si>
    <t>{677b79f3-de57-4524-bd41-5fd894904479}</t>
  </si>
  <si>
    <t>SO-02b3</t>
  </si>
  <si>
    <t>{ef2140d3-fa4d-49c4-ad46-0f09a91d9668}</t>
  </si>
  <si>
    <t>Vedlejší rozpočtové náklady SO-02b</t>
  </si>
  <si>
    <t>{0d855547-0c31-40fa-9d6f-0fad97eb2c56}</t>
  </si>
  <si>
    <t>KRYCÍ LIST SOUPISU PRACÍ</t>
  </si>
  <si>
    <t>Objekt:</t>
  </si>
  <si>
    <t>SO-01 - Větrolam PEO8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</si>
  <si>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</si>
  <si>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</si>
  <si>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</si>
  <si>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</si>
  <si>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</si>
  <si>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</si>
  <si>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</si>
  <si>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</si>
  <si>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</si>
  <si>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</si>
  <si>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</si>
  <si>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</si>
  <si>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</si>
  <si>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</si>
  <si>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</si>
  <si>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</si>
  <si>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</si>
  <si>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</si>
  <si>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111103212</t>
  </si>
  <si>
    <t>Kosení travin a vodních rostlin ve vegetačním období divokého porostu středně hustého</t>
  </si>
  <si>
    <t>ha</t>
  </si>
  <si>
    <t>CS ÚRS 2024 01</t>
  </si>
  <si>
    <t>4</t>
  </si>
  <si>
    <t>ROZPOCET</t>
  </si>
  <si>
    <t>448959900</t>
  </si>
  <si>
    <t>Online PSC</t>
  </si>
  <si>
    <t>https://podminky.urs.cz/item/CS_URS_2024_01/111103212</t>
  </si>
  <si>
    <t>VV</t>
  </si>
  <si>
    <t>"stávající trávobylinné porosty a okraje navazujících porostů před započetím prací" (495)/10000</t>
  </si>
  <si>
    <t>185803105</t>
  </si>
  <si>
    <t>Shrabání pokoseného porostu a organických naplavenin s odvozem do 20 km travního porostu</t>
  </si>
  <si>
    <t>-268637609</t>
  </si>
  <si>
    <t>https://podminky.urs.cz/item/CS_URS_2024_01/185803105</t>
  </si>
  <si>
    <t>3</t>
  </si>
  <si>
    <t>184813511</t>
  </si>
  <si>
    <t>Chemické odplevelení půdy před založením kultury, trávníku nebo zpevněných ploch ručně o jakékoli výměře postřikem na široko v rovině nebo na svahu do 1:5</t>
  </si>
  <si>
    <t>m2</t>
  </si>
  <si>
    <t>-1532321548</t>
  </si>
  <si>
    <t>https://podminky.urs.cz/item/CS_URS_2024_01/184813511</t>
  </si>
  <si>
    <t>183403112</t>
  </si>
  <si>
    <t>Obdělání půdy oráním hl. přes 100 do 200 mm v rovině nebo na svahu do 1:5</t>
  </si>
  <si>
    <t>-1446814462</t>
  </si>
  <si>
    <t>https://podminky.urs.cz/item/CS_URS_2024_01/183403112</t>
  </si>
  <si>
    <t>5</t>
  </si>
  <si>
    <t>183403151</t>
  </si>
  <si>
    <t>Obdělání půdy smykováním v rovině nebo na svahu do 1:5</t>
  </si>
  <si>
    <t>1505238398</t>
  </si>
  <si>
    <t>https://podminky.urs.cz/item/CS_URS_2024_01/183403151</t>
  </si>
  <si>
    <t>6</t>
  </si>
  <si>
    <t>183403152</t>
  </si>
  <si>
    <t>Obdělání půdy vláčením v rovině nebo na svahu do 1:5</t>
  </si>
  <si>
    <t>371598159</t>
  </si>
  <si>
    <t>https://podminky.urs.cz/item/CS_URS_2024_01/183403152</t>
  </si>
  <si>
    <t>7</t>
  </si>
  <si>
    <t>183403213</t>
  </si>
  <si>
    <t>Obdělání půdy frézováním na svahu přes 1:5 do 1:2</t>
  </si>
  <si>
    <t>959201251</t>
  </si>
  <si>
    <t>https://podminky.urs.cz/item/CS_URS_2024_01/183403213</t>
  </si>
  <si>
    <t>6193-1587</t>
  </si>
  <si>
    <t>8</t>
  </si>
  <si>
    <t>181451121</t>
  </si>
  <si>
    <t>Založení trávníku na půdě předem připravené plochy přes 1000 m2 výsevem včetně utažení lučního v rovině nebo na svahu do 1:5</t>
  </si>
  <si>
    <t>533092022</t>
  </si>
  <si>
    <t>https://podminky.urs.cz/item/CS_URS_2024_01/181451121</t>
  </si>
  <si>
    <t>"setí po výsadbě; bez mulčovaných ploch"</t>
  </si>
  <si>
    <t>9</t>
  </si>
  <si>
    <t>M</t>
  </si>
  <si>
    <t>00572472</t>
  </si>
  <si>
    <t>osivo směs travní krajinná-rovinná</t>
  </si>
  <si>
    <t>kg</t>
  </si>
  <si>
    <t>1068723918</t>
  </si>
  <si>
    <t>"travní směs viz TZ" (6193-1587)/100*2,5</t>
  </si>
  <si>
    <t>10</t>
  </si>
  <si>
    <t>111151231</t>
  </si>
  <si>
    <t>Pokosení trávníku při souvislé ploše přes 1000 do 10000 m2 lučního v rovině nebo svahu do 1:5</t>
  </si>
  <si>
    <t>-348348011</t>
  </si>
  <si>
    <t>https://podminky.urs.cz/item/CS_URS_2024_01/111151231</t>
  </si>
  <si>
    <t>"odplevelovací seč v rámci založení" 6193-1587</t>
  </si>
  <si>
    <t>Součet</t>
  </si>
  <si>
    <t>11</t>
  </si>
  <si>
    <t>171201211_R</t>
  </si>
  <si>
    <t>Poplatek za uložení shrabku v kompostárně</t>
  </si>
  <si>
    <t>t</t>
  </si>
  <si>
    <t>-148881579</t>
  </si>
  <si>
    <t>(6193-1587)/10000</t>
  </si>
  <si>
    <t>185802113</t>
  </si>
  <si>
    <t>Hnojení půdy nebo trávníku v rovině nebo na svahu do 1:5 umělým hnojivem na široko</t>
  </si>
  <si>
    <t>-1820898072</t>
  </si>
  <si>
    <t>https://podminky.urs.cz/item/CS_URS_2024_01/185802113</t>
  </si>
  <si>
    <t xml:space="preserve">"použití  v ploše trojřad (mulčovaná plocha); plošně 100g/m2" (1587)*0,0001</t>
  </si>
  <si>
    <t>13</t>
  </si>
  <si>
    <t>251111110_R</t>
  </si>
  <si>
    <t>půdní kondicionér</t>
  </si>
  <si>
    <t>-207444671</t>
  </si>
  <si>
    <t>"půdní kondicionér 100g/m2 viz TZ" (1587)*0,0001*1000</t>
  </si>
  <si>
    <t>14</t>
  </si>
  <si>
    <t>185802114_D</t>
  </si>
  <si>
    <t>Hnojení půdy nebo trávníku v rovině nebo na svahu do 1:5 umělým hnojivem s rozdělením k jednotlivým rostlinám</t>
  </si>
  <si>
    <t>-946255905</t>
  </si>
  <si>
    <t>https://podminky.urs.cz/item/CS_URS_2024_01/185802114_D</t>
  </si>
  <si>
    <t>"aplikace hydrogelu" (2540)*30/1000000</t>
  </si>
  <si>
    <t>15</t>
  </si>
  <si>
    <t>251111110_D</t>
  </si>
  <si>
    <t>hydrogel (bal. 25 kg)</t>
  </si>
  <si>
    <t>687456707</t>
  </si>
  <si>
    <t>"k dřevinám jednotlivě; stromy cca 30g/ks; keře 30g/ks" ((250*30)+((100+1400+790)*30))/1000</t>
  </si>
  <si>
    <t>16</t>
  </si>
  <si>
    <t>185802114</t>
  </si>
  <si>
    <t>-1025674877</t>
  </si>
  <si>
    <t>https://podminky.urs.cz/item/CS_URS_2024_01/185802114</t>
  </si>
  <si>
    <t>"50 dkg/ks nebo odpovídající množství tablet" (2540)*50/1000000</t>
  </si>
  <si>
    <t>17</t>
  </si>
  <si>
    <t>25191155_R</t>
  </si>
  <si>
    <t>hnojivo průmyslové</t>
  </si>
  <si>
    <t>-1542274959</t>
  </si>
  <si>
    <t>(2540)*50/1000</t>
  </si>
  <si>
    <t>18</t>
  </si>
  <si>
    <t>183101113</t>
  </si>
  <si>
    <t>Hloubení jamek pro vysazování rostlin v zemině skupiny 1 až 4 bez výměny půdy v rovině nebo na svahu do 1:5, objemu přes 0,02 do 0,05 m3</t>
  </si>
  <si>
    <t>kus</t>
  </si>
  <si>
    <t>-440452579</t>
  </si>
  <si>
    <t>https://podminky.urs.cz/item/CS_URS_2024_01/183101113</t>
  </si>
  <si>
    <t>"Stromy a keře" 250+100+1400+790</t>
  </si>
  <si>
    <t>19</t>
  </si>
  <si>
    <t>184102111</t>
  </si>
  <si>
    <t>Výsadba dřeviny s balem do předem vyhloubené jamky se zalitím v rovině nebo na svahu do 1:5, při průměru balu přes 100 do 200 mm</t>
  </si>
  <si>
    <t>1555242908</t>
  </si>
  <si>
    <t>https://podminky.urs.cz/item/CS_URS_2024_01/184102111</t>
  </si>
  <si>
    <t>"stromy listnaté do skupin; keře a stromovité keře" 250+100</t>
  </si>
  <si>
    <t>20</t>
  </si>
  <si>
    <t>184102110</t>
  </si>
  <si>
    <t>Výsadba dřeviny s balem do předem vyhloubené jamky se zalitím v rovině nebo na svahu do 1:5, při průměru balu do 100 mm</t>
  </si>
  <si>
    <t>925185596</t>
  </si>
  <si>
    <t>https://podminky.urs.cz/item/CS_URS_2024_01/184102110</t>
  </si>
  <si>
    <t>"keře podsadbové a keře výplňové" 1400+790</t>
  </si>
  <si>
    <t>0265300_D</t>
  </si>
  <si>
    <t>Acer platanoides (javor mléč); 125-150 cm; KK</t>
  </si>
  <si>
    <t>579680492</t>
  </si>
  <si>
    <t>22</t>
  </si>
  <si>
    <t>0265301_D</t>
  </si>
  <si>
    <t>Carpinus betulus (habr obecný); 125-150 cm; KK</t>
  </si>
  <si>
    <t>1980239979</t>
  </si>
  <si>
    <t>23</t>
  </si>
  <si>
    <t>0265302_D</t>
  </si>
  <si>
    <t>Prunus avium (třešeň ptačí); 125-150 cm; KK</t>
  </si>
  <si>
    <t>812918365</t>
  </si>
  <si>
    <t>24</t>
  </si>
  <si>
    <t>0265303_D</t>
  </si>
  <si>
    <t>Quercus petraea (dub zimní); 125-150 cm; KK</t>
  </si>
  <si>
    <t>653010675</t>
  </si>
  <si>
    <t>25</t>
  </si>
  <si>
    <t>0265304_D</t>
  </si>
  <si>
    <t>Sorbus torminalis (jeřáb břek); 125-150 cm; KK</t>
  </si>
  <si>
    <t>-817658434</t>
  </si>
  <si>
    <t>26</t>
  </si>
  <si>
    <t>0265306_D</t>
  </si>
  <si>
    <t>Tilia cordata (lípa malolistá); 125-150 cm; KK</t>
  </si>
  <si>
    <t>1216309397</t>
  </si>
  <si>
    <t>27</t>
  </si>
  <si>
    <t>0265330_D</t>
  </si>
  <si>
    <t>Ulmus minor (jilm habrolistý); 125-150 cm; KK</t>
  </si>
  <si>
    <t>-1269017070</t>
  </si>
  <si>
    <t>28</t>
  </si>
  <si>
    <t>0265320_D</t>
  </si>
  <si>
    <t>Acer campestre (javor babyka); 125-150 cm; KK</t>
  </si>
  <si>
    <t>861809146</t>
  </si>
  <si>
    <t>29</t>
  </si>
  <si>
    <t>0265322_D</t>
  </si>
  <si>
    <t>Crateagus monogyna (hloh jednosemenný); 125-150 cm; KK</t>
  </si>
  <si>
    <t>1941954761</t>
  </si>
  <si>
    <t>30</t>
  </si>
  <si>
    <t>0265324_D</t>
  </si>
  <si>
    <t>Rhamnus cathartica (řeštlák počistivý); 125-150 cm; KK</t>
  </si>
  <si>
    <t>1499096253</t>
  </si>
  <si>
    <t>31</t>
  </si>
  <si>
    <t>0265161_D</t>
  </si>
  <si>
    <t>Cornus sanguinea (svída obecná); 40-60 cm; KK</t>
  </si>
  <si>
    <t>1783944686</t>
  </si>
  <si>
    <t>32</t>
  </si>
  <si>
    <t>0265163_D</t>
  </si>
  <si>
    <t>Lonicera xylosteum (zimolez obecný); 40-60 cm; KK</t>
  </si>
  <si>
    <t>-10924032</t>
  </si>
  <si>
    <t>33</t>
  </si>
  <si>
    <t>0265162_D</t>
  </si>
  <si>
    <t>Ligustrum vulgare (ptačí zob); 40-60 cm; KK</t>
  </si>
  <si>
    <t>2078813769</t>
  </si>
  <si>
    <t>34</t>
  </si>
  <si>
    <t>0265164_D</t>
  </si>
  <si>
    <t>Prunus spinosa (trnka obecná); 40-60 cm; KK</t>
  </si>
  <si>
    <t>409613184</t>
  </si>
  <si>
    <t>35</t>
  </si>
  <si>
    <t>0265165_D</t>
  </si>
  <si>
    <t>Rosa canina (růže šípková); 40-60 cm; KK</t>
  </si>
  <si>
    <t>1456601548</t>
  </si>
  <si>
    <t>36</t>
  </si>
  <si>
    <t>0265173_D</t>
  </si>
  <si>
    <t>Berberis vulgaris (dřišťál obecný); 40-60 cm; KK</t>
  </si>
  <si>
    <t>-249440788</t>
  </si>
  <si>
    <t>37</t>
  </si>
  <si>
    <t>0265166_D</t>
  </si>
  <si>
    <t>Corylus avellana (líska obecná); 40-60 cm; KK</t>
  </si>
  <si>
    <t>2072805550</t>
  </si>
  <si>
    <t>38</t>
  </si>
  <si>
    <t>0265172_D</t>
  </si>
  <si>
    <t>Euonymus europaeus (brslen evropský); 40-60 cm; KK</t>
  </si>
  <si>
    <t>918179465</t>
  </si>
  <si>
    <t>39</t>
  </si>
  <si>
    <t>184215112</t>
  </si>
  <si>
    <t>Ukotvení dřeviny kůly v rovině nebo na svahu do 1:5 jedním kůlem, délky přes 1 do 2 m</t>
  </si>
  <si>
    <t>591619668</t>
  </si>
  <si>
    <t>https://podminky.urs.cz/item/CS_URS_2024_01/184215112</t>
  </si>
  <si>
    <t>"jen stromy a stromovité keře do skupin" 250+100</t>
  </si>
  <si>
    <t>40</t>
  </si>
  <si>
    <t>60591253_d</t>
  </si>
  <si>
    <t>kůl vyvazovací dřevěný impregnovaný D 8cm dl 1,5m</t>
  </si>
  <si>
    <t>686314652</t>
  </si>
  <si>
    <t>"lze použít i hranol odpovédající velikosti - kůl má především funkci signalizační viz TZ"</t>
  </si>
  <si>
    <t>41</t>
  </si>
  <si>
    <t>184813121</t>
  </si>
  <si>
    <t>Ochrana dřevin před okusem zvěří ručně v rovině nebo ve svahu do 1:5, pletivem, výšky do 2 m</t>
  </si>
  <si>
    <t>165281678</t>
  </si>
  <si>
    <t>https://podminky.urs.cz/item/CS_URS_2024_01/184813121</t>
  </si>
  <si>
    <t>"jen stromy, pokud to tvar výpěstku dovolí" 250</t>
  </si>
  <si>
    <t>42</t>
  </si>
  <si>
    <t>184813134</t>
  </si>
  <si>
    <t>Ochrana dřevin před okusem zvěří chemicky nátěrem, v rovině nebo ve svahu do 1:5 listnatých, výšky přes 70 cm</t>
  </si>
  <si>
    <t>100 kus</t>
  </si>
  <si>
    <t>788687699</t>
  </si>
  <si>
    <t>https://podminky.urs.cz/item/CS_URS_2024_01/184813134</t>
  </si>
  <si>
    <t>(250+100)/100</t>
  </si>
  <si>
    <t>43</t>
  </si>
  <si>
    <t>184813133</t>
  </si>
  <si>
    <t>Ochrana dřevin před okusem zvěří chemicky nátěrem, v rovině nebo ve svahu do 1:5 listnatých, výšky do 70 cm</t>
  </si>
  <si>
    <t>867539278</t>
  </si>
  <si>
    <t>https://podminky.urs.cz/item/CS_URS_2024_01/184813133</t>
  </si>
  <si>
    <t>(1400+790)/100</t>
  </si>
  <si>
    <t>44</t>
  </si>
  <si>
    <t>184911421</t>
  </si>
  <si>
    <t>Mulčování vysazených rostlin mulčovací kůrou, tl. do 100 mm v rovině nebo na svahu do 1:5</t>
  </si>
  <si>
    <t>403706746</t>
  </si>
  <si>
    <t>https://podminky.urs.cz/item/CS_URS_2024_01/184911421</t>
  </si>
  <si>
    <t>45</t>
  </si>
  <si>
    <t>103911001_R</t>
  </si>
  <si>
    <t xml:space="preserve">štěpka mulčovací VL </t>
  </si>
  <si>
    <t>m3</t>
  </si>
  <si>
    <t>-1751356030</t>
  </si>
  <si>
    <t>1587/10</t>
  </si>
  <si>
    <t>46</t>
  </si>
  <si>
    <t>185804312</t>
  </si>
  <si>
    <t>Zalití rostlin vodou plochy záhonů jednotlivě přes 20 m2</t>
  </si>
  <si>
    <t>520158966</t>
  </si>
  <si>
    <t>https://podminky.urs.cz/item/CS_URS_2024_01/185804312</t>
  </si>
  <si>
    <t>"stromy 15l a keře 5l (2x)" ((250+100)*0,015+(1400+790)*0,005)*2</t>
  </si>
  <si>
    <t>47</t>
  </si>
  <si>
    <t>185851121</t>
  </si>
  <si>
    <t>Dovoz vody pro zálivku rostlin na vzdálenost do 1000 m</t>
  </si>
  <si>
    <t>-830043959</t>
  </si>
  <si>
    <t>https://podminky.urs.cz/item/CS_URS_2024_01/185851121</t>
  </si>
  <si>
    <t>48</t>
  </si>
  <si>
    <t>185851129</t>
  </si>
  <si>
    <t>Dovoz vody pro zálivku rostlin Příplatek k ceně za každých dalších i započatých 1000 m</t>
  </si>
  <si>
    <t>-126726116</t>
  </si>
  <si>
    <t>https://podminky.urs.cz/item/CS_URS_2024_01/185851129</t>
  </si>
  <si>
    <t>"+ 3km" 3*32,4</t>
  </si>
  <si>
    <t>49</t>
  </si>
  <si>
    <t>348951250_R</t>
  </si>
  <si>
    <t xml:space="preserve">Oplocení lesních kultur dřevěnými kůly hoblovanými, bez impregnace, nebo odkorněnými s impregnací, v osové vzdálenosti 3 m, v oplocení výšky 1,6 m, s drátěným pletivem </t>
  </si>
  <si>
    <t>m</t>
  </si>
  <si>
    <t>-976988230</t>
  </si>
  <si>
    <t>"viz TZ" 922</t>
  </si>
  <si>
    <t>50</t>
  </si>
  <si>
    <t>348952262</t>
  </si>
  <si>
    <t>Osazení oplocení lesních kultur vrata z plotových tyček výšky do 1,5 m plochy přes 2 do 10 m2</t>
  </si>
  <si>
    <t>-491196713</t>
  </si>
  <si>
    <t>https://podminky.urs.cz/item/CS_URS_2024_01/348952262</t>
  </si>
  <si>
    <t>"1ks bran šířky cca 4m" 6*4</t>
  </si>
  <si>
    <t>51</t>
  </si>
  <si>
    <t>R konstrukce</t>
  </si>
  <si>
    <t>Přelez tvaru "A" z dřevěných kuláčů přes oplocenku u každé brány v 1,6 m; zřízení, včetně materiálu</t>
  </si>
  <si>
    <t>ks</t>
  </si>
  <si>
    <t>-2030098853</t>
  </si>
  <si>
    <t>52</t>
  </si>
  <si>
    <t>R konstrukce 02</t>
  </si>
  <si>
    <t>Berlička; odsedávka pro drace ve tvaru T, min. 2 m nad zemí, příčka 30 cm</t>
  </si>
  <si>
    <t>1345507153</t>
  </si>
  <si>
    <t>"viz TZ" 5</t>
  </si>
  <si>
    <t>53</t>
  </si>
  <si>
    <t>998231311</t>
  </si>
  <si>
    <t>Přesun hmot pro sadovnické a krajinářské úpravy strojně dopravní vzdálenost do 5000 m</t>
  </si>
  <si>
    <t>1953442820</t>
  </si>
  <si>
    <t>https://podminky.urs.cz/item/CS_URS_2024_01/998231311</t>
  </si>
  <si>
    <t>Soupis:</t>
  </si>
  <si>
    <t>SO-011 - 1. rok pěstební péče</t>
  </si>
  <si>
    <t>184851256</t>
  </si>
  <si>
    <t>Strojní ožínání sazenic celoplošné sklon do 1:5 při viditelnosti střední, výšky od 30 do 60 cm</t>
  </si>
  <si>
    <t>-1483508246</t>
  </si>
  <si>
    <t>https://podminky.urs.cz/item/CS_URS_2024_01/184851256</t>
  </si>
  <si>
    <t>"ožínání, případně kosení, plošných výsadeb (včetně okrajů vně plotu) 3x ročně" (6193-1587)*3*0,0001</t>
  </si>
  <si>
    <t>185804214</t>
  </si>
  <si>
    <t>Vypletí v rovině nebo na svahu do 1:5 dřevin ve skupinách</t>
  </si>
  <si>
    <t>-450991555</t>
  </si>
  <si>
    <t>https://podminky.urs.cz/item/CS_URS_2024_01/185804214</t>
  </si>
  <si>
    <t>"mulčovaná plocha"1587</t>
  </si>
  <si>
    <t>184911111</t>
  </si>
  <si>
    <t>Znovuuvázání dřeviny jedním úvazkem ke stávajícímu kůlu</t>
  </si>
  <si>
    <t>356742442</t>
  </si>
  <si>
    <t>https://podminky.urs.cz/item/CS_URS_2024_01/184911111</t>
  </si>
  <si>
    <t>"1x ročně" 250+100</t>
  </si>
  <si>
    <t>184808211</t>
  </si>
  <si>
    <t>Ochrana sazenic proti škodám zvěří nátěrem nebo postřikem ochranným prostředkem</t>
  </si>
  <si>
    <t>469548440</t>
  </si>
  <si>
    <t>https://podminky.urs.cz/item/CS_URS_2024_01/184808211</t>
  </si>
  <si>
    <t>"1x ročně" 250+100+1400+790</t>
  </si>
  <si>
    <t>922046807</t>
  </si>
  <si>
    <t>"stromy a keř. stromy 15l a keře 5l (10x)" ((250+100)*0,015+(1400+790)*0,005)*10</t>
  </si>
  <si>
    <t>1034184224</t>
  </si>
  <si>
    <t>-1285044638</t>
  </si>
  <si>
    <t>"+ 3km" 3*162,0</t>
  </si>
  <si>
    <t>SO-012 - 2. rok pěstební péče</t>
  </si>
  <si>
    <t>1864017837</t>
  </si>
  <si>
    <t>"ožínání, případně kosení, plošných výsadeb (včetně okrajů vně plotu) 2x ročně" (6193-1587)*2*0,0001</t>
  </si>
  <si>
    <t>-995841923</t>
  </si>
  <si>
    <t>-808174416</t>
  </si>
  <si>
    <t>-604061954</t>
  </si>
  <si>
    <t>"stromy a keř. stromy 15l a keře 5l (6x)" ((250+100)*0,015+(1400+790)*0,005)*6</t>
  </si>
  <si>
    <t>181517928</t>
  </si>
  <si>
    <t>-1639692899</t>
  </si>
  <si>
    <t>"+ 3km" 3*97,2</t>
  </si>
  <si>
    <t>SO-013 - 3. rok pěstební péče</t>
  </si>
  <si>
    <t>1909045624</t>
  </si>
  <si>
    <t>2022300989</t>
  </si>
  <si>
    <t>-112011698</t>
  </si>
  <si>
    <t>-780030243</t>
  </si>
  <si>
    <t>"stromy a keř. stromy 15l a keře 5l (2x)" ((250+100)*0,015+(1400+790)*0,005)*2</t>
  </si>
  <si>
    <t>-1067971478</t>
  </si>
  <si>
    <t>-749435354</t>
  </si>
  <si>
    <t>184806111</t>
  </si>
  <si>
    <t>Řez stromů, keřů nebo růží průklestem stromů netrnitých, o průměru koruny do 2 m</t>
  </si>
  <si>
    <t>-1604981112</t>
  </si>
  <si>
    <t>https://podminky.urs.cz/item/CS_URS_2024_01/184806111</t>
  </si>
  <si>
    <t>"stromy podle potřeby; cca 1/2 stromů"(250+100)/2</t>
  </si>
  <si>
    <t>VRN - Vedlejší rozpočtové náklady SO-01</t>
  </si>
  <si>
    <t>012002000</t>
  </si>
  <si>
    <t>Geodetické práce</t>
  </si>
  <si>
    <t>soubor</t>
  </si>
  <si>
    <t>1024</t>
  </si>
  <si>
    <t>2080792578</t>
  </si>
  <si>
    <t>https://podminky.urs.cz/item/CS_URS_2024_01/012002000</t>
  </si>
  <si>
    <t>"vytyčení pozemku před výsadbou; vytyčení inženýrských sítí" 1</t>
  </si>
  <si>
    <t>011002000</t>
  </si>
  <si>
    <t>Průzkumné práce</t>
  </si>
  <si>
    <t>CS ÚRS 2022 01</t>
  </si>
  <si>
    <t>-862924922</t>
  </si>
  <si>
    <t>https://podminky.urs.cz/item/CS_URS_2022_01/011002000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</si>
  <si>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</si>
  <si>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</si>
  <si>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</si>
  <si>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</si>
  <si>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011303000</t>
  </si>
  <si>
    <t>Archeologická činnost bez rozlišení</t>
  </si>
  <si>
    <t>136986822</t>
  </si>
  <si>
    <t>https://podminky.urs.cz/item/CS_URS_2022_01/011303000</t>
  </si>
  <si>
    <t>013254000</t>
  </si>
  <si>
    <t>Dokumentace skutečného provedení stavby</t>
  </si>
  <si>
    <t>stavba</t>
  </si>
  <si>
    <t>1966733752</t>
  </si>
  <si>
    <t>https://podminky.urs.cz/item/CS_URS_2024_01/013254000</t>
  </si>
  <si>
    <t>091504000</t>
  </si>
  <si>
    <t>Náklady související s publikační činností</t>
  </si>
  <si>
    <t>-1216370581</t>
  </si>
  <si>
    <t>https://podminky.urs.cz/item/CS_URS_2022_01/091504000</t>
  </si>
  <si>
    <t>"informační cedule trvalá (způsob financování) dle zadání" 1</t>
  </si>
  <si>
    <t>"(formát mim. A3 - trvanlivý, voděodolný materiál s potiskem na podpůrné konstrukci pevně ukotvené v terénu)"</t>
  </si>
  <si>
    <t>25000</t>
  </si>
  <si>
    <t>Zařízení staveniště</t>
  </si>
  <si>
    <t>839265667</t>
  </si>
  <si>
    <t>https://podminky.urs.cz/item/CS_URS_2024_01/25000</t>
  </si>
  <si>
    <t>039002000</t>
  </si>
  <si>
    <t>Zrušení zařízení staveniště</t>
  </si>
  <si>
    <t>-1053002610</t>
  </si>
  <si>
    <t>https://podminky.urs.cz/item/CS_URS_2024_01/039002000</t>
  </si>
  <si>
    <t>013294000</t>
  </si>
  <si>
    <t>Ostatní dokumentace</t>
  </si>
  <si>
    <t>98760182</t>
  </si>
  <si>
    <t>https://podminky.urs.cz/item/CS_URS_2024_01/013294000</t>
  </si>
  <si>
    <t>"Fotodokumentace stavby – náklady na pořizování fotodokumentace z realizace výsadeb, vč. fotodokumentace z provádění následné péče"1</t>
  </si>
  <si>
    <t>SO-02a - Větrolam PEO16 (část a)</t>
  </si>
  <si>
    <t>-1098312385</t>
  </si>
  <si>
    <t>"stávající trávobylinné porosty a okraje navazujících porostů před započetím prací" (348)/10000</t>
  </si>
  <si>
    <t>-155264036</t>
  </si>
  <si>
    <t>-547116694</t>
  </si>
  <si>
    <t>"je uvedena celá plocha, přestože se bude odplevelovat jen cca 2/3,"</t>
  </si>
  <si>
    <t>"zbývající 1/3 je kalkulována na opakovanou bodovou likvidaci přítomné ambrozie - viz TZ"</t>
  </si>
  <si>
    <t>"je nezbytné zohlednit a ochránit linii stávající výsadby" 6229</t>
  </si>
  <si>
    <t>-476478053</t>
  </si>
  <si>
    <t>2077394895</t>
  </si>
  <si>
    <t>-1717050470</t>
  </si>
  <si>
    <t>-1110475702</t>
  </si>
  <si>
    <t>"setí po výsadbě; bez mulčovaných ploch a bez linie stávající výsadby" 6229-1674</t>
  </si>
  <si>
    <t>-1414928</t>
  </si>
  <si>
    <t>1926992189</t>
  </si>
  <si>
    <t>"travní směs viz TZ" (6229-1674)/100*2,5</t>
  </si>
  <si>
    <t>148132427</t>
  </si>
  <si>
    <t>"odplevelovací seč v rámci založení" 6229-1674</t>
  </si>
  <si>
    <t>1492794627</t>
  </si>
  <si>
    <t>(6229-1674)/10000</t>
  </si>
  <si>
    <t>1275957955</t>
  </si>
  <si>
    <t xml:space="preserve">"použití  v ploše trojřad (mulčovaná plocha); plošně 100g/m2" (1674)*0,0001</t>
  </si>
  <si>
    <t>-1823838083</t>
  </si>
  <si>
    <t>"půdní kondicionér 100g/m2 viz TZ" (1674)*0,0001*1000</t>
  </si>
  <si>
    <t>-1041160097</t>
  </si>
  <si>
    <t>"50 dkg/ks nebo odpovídající množství tablet" (2680)*50/1000000</t>
  </si>
  <si>
    <t>-12606430</t>
  </si>
  <si>
    <t>(2680)*50/1000</t>
  </si>
  <si>
    <t>887638794</t>
  </si>
  <si>
    <t>"aplikace hydrogelu" (2680)*30/1000000</t>
  </si>
  <si>
    <t>-1118915291</t>
  </si>
  <si>
    <t>"k dřevinám jednotlivě; stromy cca 30g/ks; keře 30g/ks" ((280*30)+((110+1560+730)*30))/1000</t>
  </si>
  <si>
    <t>226877946</t>
  </si>
  <si>
    <t>"Stromy a keře" 280+110+1560+730</t>
  </si>
  <si>
    <t>-1710730632</t>
  </si>
  <si>
    <t>"stromy listnaté do skupin; keře a stromovité keře" 280+110</t>
  </si>
  <si>
    <t>-873796410</t>
  </si>
  <si>
    <t>"keře podsadbové a keře výplňové" 1560+730</t>
  </si>
  <si>
    <t>695393360</t>
  </si>
  <si>
    <t>1745735262</t>
  </si>
  <si>
    <t>-881655022</t>
  </si>
  <si>
    <t>688208794</t>
  </si>
  <si>
    <t>1342427136</t>
  </si>
  <si>
    <t>1688203690</t>
  </si>
  <si>
    <t>2071474206</t>
  </si>
  <si>
    <t>952524568</t>
  </si>
  <si>
    <t>3594641</t>
  </si>
  <si>
    <t>-1730106271</t>
  </si>
  <si>
    <t>-940730946</t>
  </si>
  <si>
    <t>-1400104274</t>
  </si>
  <si>
    <t>-885133867</t>
  </si>
  <si>
    <t>-1879963693</t>
  </si>
  <si>
    <t>-459474125</t>
  </si>
  <si>
    <t>1077427136</t>
  </si>
  <si>
    <t>538897003</t>
  </si>
  <si>
    <t>-2030140750</t>
  </si>
  <si>
    <t>-1603898458</t>
  </si>
  <si>
    <t>"jen stromy a stromovité keře do skupin" 280+110</t>
  </si>
  <si>
    <t>-2045580498</t>
  </si>
  <si>
    <t>1796748323</t>
  </si>
  <si>
    <t>"jen stromy, pokud to tvar výpěstku dovolí" 280</t>
  </si>
  <si>
    <t>-320336504</t>
  </si>
  <si>
    <t>(280+110)/100</t>
  </si>
  <si>
    <t>1574214938</t>
  </si>
  <si>
    <t>(1560+730)/100</t>
  </si>
  <si>
    <t>1536615693</t>
  </si>
  <si>
    <t>153051910</t>
  </si>
  <si>
    <t>1674/10</t>
  </si>
  <si>
    <t>1928192039</t>
  </si>
  <si>
    <t>"stromy 15l a keře 5l (2x)" ((280+110)*0,015+(1560+730)*0,005)*2</t>
  </si>
  <si>
    <t>8652679</t>
  </si>
  <si>
    <t>1733278372</t>
  </si>
  <si>
    <t>"+ 3km" 3*34,6</t>
  </si>
  <si>
    <t>-526713750</t>
  </si>
  <si>
    <t>"viz TZ" 960</t>
  </si>
  <si>
    <t>-229493210</t>
  </si>
  <si>
    <t>"1ks bran šířky cca 4m" 4*4</t>
  </si>
  <si>
    <t>-467981855</t>
  </si>
  <si>
    <t>1744845521</t>
  </si>
  <si>
    <t>-1706422829</t>
  </si>
  <si>
    <t>SO-02a1 - 1. rok pěstební péče</t>
  </si>
  <si>
    <t>-256609200</t>
  </si>
  <si>
    <t>"ožínání, případně kosení, plošných výsadeb (včetně okrajů vně plotu) 3x ročně" (6299-1674)*3*0,0001</t>
  </si>
  <si>
    <t>1744523625</t>
  </si>
  <si>
    <t>"mulčovaná plocha"1674</t>
  </si>
  <si>
    <t>184813541</t>
  </si>
  <si>
    <t>Chemické odplevelení po založení kultury ručně postřikem hnízdově v rovině nebo na svahu do 1:5</t>
  </si>
  <si>
    <t>330058839</t>
  </si>
  <si>
    <t>https://podminky.urs.cz/item/CS_URS_2024_01/184813541</t>
  </si>
  <si>
    <t>"1/3 celkové plochy je kalkulována na opakovanou bodovou likvidaci přítomné ambrozie - viz TZ" 6229/3</t>
  </si>
  <si>
    <t>-45132706</t>
  </si>
  <si>
    <t>"1x ročně" 280+110</t>
  </si>
  <si>
    <t>1676419212</t>
  </si>
  <si>
    <t>"1x ročně" 280+110+1560+730</t>
  </si>
  <si>
    <t>-112044585</t>
  </si>
  <si>
    <t>"stromy a keř. stromy 15l a keře 5l (10x)" ((280+110)*0,015+(1560+730)*0,005)*10</t>
  </si>
  <si>
    <t>-1580079164</t>
  </si>
  <si>
    <t>-605763264</t>
  </si>
  <si>
    <t>"+ 3km" 3*173</t>
  </si>
  <si>
    <t>SO-02a2 - 2. rok pěstební péče</t>
  </si>
  <si>
    <t>-450816355</t>
  </si>
  <si>
    <t>"ožínání, případně kosení, plošných výsadeb (včetně okrajů vně plotu) 2x ročně" (6299-1674)*2*0,0001</t>
  </si>
  <si>
    <t>-164195991</t>
  </si>
  <si>
    <t>1923276321</t>
  </si>
  <si>
    <t>-526771043</t>
  </si>
  <si>
    <t>"stromy a keř. stromy 15l a keře 5l (6x)" ((280+110)*0,015+(1560+730)*0,005)*6</t>
  </si>
  <si>
    <t>-925750292</t>
  </si>
  <si>
    <t>838155333</t>
  </si>
  <si>
    <t>"+ 3km" 3*103,8</t>
  </si>
  <si>
    <t>SO-02a3 - 3. rok pěstební péče</t>
  </si>
  <si>
    <t>-993912701</t>
  </si>
  <si>
    <t>-760246140</t>
  </si>
  <si>
    <t>1205695213</t>
  </si>
  <si>
    <t>1279290398</t>
  </si>
  <si>
    <t>"stromy a keř. stromy 15l a keře 5l (2x)" ((280+110)*0,015+(1560+730)*0,005)*2</t>
  </si>
  <si>
    <t>-1147153172</t>
  </si>
  <si>
    <t>1416056104</t>
  </si>
  <si>
    <t>852898883</t>
  </si>
  <si>
    <t>"stromy podle potřeby; cca 1/2 stromů"(280+110)/2</t>
  </si>
  <si>
    <t>VRN - Vedlejší rozpočtové náklady SO-02a</t>
  </si>
  <si>
    <t>-1045295875</t>
  </si>
  <si>
    <t>-1213463030</t>
  </si>
  <si>
    <t>https://podminky.urs.cz/item/CS_URS_2024_01/011002000</t>
  </si>
  <si>
    <t>-661522471</t>
  </si>
  <si>
    <t>https://podminky.urs.cz/item/CS_URS_2024_01/011303000</t>
  </si>
  <si>
    <t>-1285794431</t>
  </si>
  <si>
    <t>-1120838127</t>
  </si>
  <si>
    <t>https://podminky.urs.cz/item/CS_URS_2024_01/091504000</t>
  </si>
  <si>
    <t>-1608902843</t>
  </si>
  <si>
    <t>1265010026</t>
  </si>
  <si>
    <t>-1723036569</t>
  </si>
  <si>
    <t>SO-02b - Větrolam PEO16 (část b)</t>
  </si>
  <si>
    <t>-892095761</t>
  </si>
  <si>
    <t>"stávající trávobylinné porosty a okraje navazujících porostů před započetím prací" (169)/10000</t>
  </si>
  <si>
    <t>-271957702</t>
  </si>
  <si>
    <t>-1411400290</t>
  </si>
  <si>
    <t>"je nezbytné zohlednit a ochránit linii stávající výsadby" 5072</t>
  </si>
  <si>
    <t>1364816928</t>
  </si>
  <si>
    <t>762327893</t>
  </si>
  <si>
    <t>1795533615</t>
  </si>
  <si>
    <t>-215911492</t>
  </si>
  <si>
    <t>"setí po výsadbě; bez mulčovaných ploch a bez linie stávající výsadby" 5072-1100</t>
  </si>
  <si>
    <t>-1468328024</t>
  </si>
  <si>
    <t>1940794106</t>
  </si>
  <si>
    <t>"travní směs viz TZ" (5072-1100)/100*2,5</t>
  </si>
  <si>
    <t>-383979344</t>
  </si>
  <si>
    <t>"odplevelovací seč v rámci založení" 5072-1100</t>
  </si>
  <si>
    <t>-1673361820</t>
  </si>
  <si>
    <t>-1791209439</t>
  </si>
  <si>
    <t xml:space="preserve">"použití  v ploše trojřad (mulčovaná plocha); plošně 100g/m2" (1100)*0,0001</t>
  </si>
  <si>
    <t>873453772</t>
  </si>
  <si>
    <t>"půdní kondicionér 100g/m2 viz TZ" (1100)*0,0001*1000</t>
  </si>
  <si>
    <t>171531841</t>
  </si>
  <si>
    <t>"50 dkg/ks nebo odpovídající množství tablet" (1760)*50/1000000</t>
  </si>
  <si>
    <t>567343682</t>
  </si>
  <si>
    <t>(1760)*50/1000</t>
  </si>
  <si>
    <t>1177485384</t>
  </si>
  <si>
    <t>"aplikace hydrogelu" (1760)*30/1000000</t>
  </si>
  <si>
    <t>-1083604778</t>
  </si>
  <si>
    <t>"k dřevinám jednotlivě; stromy cca 30g/ks; keře 30g/ks" ((180*30)+((70+1000+510)*30))/1000</t>
  </si>
  <si>
    <t>-1560939310</t>
  </si>
  <si>
    <t>"Stromy a keře" 180+70+1000+510</t>
  </si>
  <si>
    <t>-591508233</t>
  </si>
  <si>
    <t>"stromy listnaté do skupin; keře a stromovité keře" 180+70</t>
  </si>
  <si>
    <t>-2052114253</t>
  </si>
  <si>
    <t>"keře podsadbové a keře výplňové" 1000+510</t>
  </si>
  <si>
    <t>890622816</t>
  </si>
  <si>
    <t>2090865978</t>
  </si>
  <si>
    <t>259953682</t>
  </si>
  <si>
    <t>-926981397</t>
  </si>
  <si>
    <t>207208926</t>
  </si>
  <si>
    <t>-1112718868</t>
  </si>
  <si>
    <t>1637782806</t>
  </si>
  <si>
    <t>-916094169</t>
  </si>
  <si>
    <t>-1937386878</t>
  </si>
  <si>
    <t>-1413063561</t>
  </si>
  <si>
    <t>-1304234315</t>
  </si>
  <si>
    <t>-1331145005</t>
  </si>
  <si>
    <t>-461082672</t>
  </si>
  <si>
    <t>1045348874</t>
  </si>
  <si>
    <t>-2059411020</t>
  </si>
  <si>
    <t>-1901432636</t>
  </si>
  <si>
    <t>632166932</t>
  </si>
  <si>
    <t>-1333856683</t>
  </si>
  <si>
    <t>-981688471</t>
  </si>
  <si>
    <t>"jen stromy a stromovité keře do skupin" 180+70</t>
  </si>
  <si>
    <t>-683487280</t>
  </si>
  <si>
    <t>-226021184</t>
  </si>
  <si>
    <t>"jen stromy, pokud to tvar výpěstku dovolí" 180</t>
  </si>
  <si>
    <t>728453283</t>
  </si>
  <si>
    <t>(180+70)/100</t>
  </si>
  <si>
    <t>682720757</t>
  </si>
  <si>
    <t>(1000+510)/100</t>
  </si>
  <si>
    <t>-2037357460</t>
  </si>
  <si>
    <t>-1763228049</t>
  </si>
  <si>
    <t>1100/10</t>
  </si>
  <si>
    <t>84874353</t>
  </si>
  <si>
    <t>"stromy 15l a keře 5l (2x)" ((180+70)*0,015+(1000+510)*0,005)*2</t>
  </si>
  <si>
    <t>2059400820</t>
  </si>
  <si>
    <t>-1289182729</t>
  </si>
  <si>
    <t>"+ 3km" 3*22,6</t>
  </si>
  <si>
    <t>-1902327127</t>
  </si>
  <si>
    <t>"viz TZ" 766</t>
  </si>
  <si>
    <t>200673715</t>
  </si>
  <si>
    <t>-398298653</t>
  </si>
  <si>
    <t>-887196008</t>
  </si>
  <si>
    <t>-1502745123</t>
  </si>
  <si>
    <t>SO-02b1 - 1. rok pěstební péče</t>
  </si>
  <si>
    <t>1965052071</t>
  </si>
  <si>
    <t>"ožínání, případně kosení, plošných výsadeb (včetně okrajů vně plotu) 3x ročně" (5072-1100)*3*0,0001</t>
  </si>
  <si>
    <t>-906714009</t>
  </si>
  <si>
    <t>"mulčovaná plocha"1100</t>
  </si>
  <si>
    <t>-1032683677</t>
  </si>
  <si>
    <t>"1/3 celkové plochy je kalkulována na opakovanou bodovou likvidaci přítomné ambrozie - viz TZ" 5072/3</t>
  </si>
  <si>
    <t>-232672328</t>
  </si>
  <si>
    <t>"1x ročně" 180+70</t>
  </si>
  <si>
    <t>-821284940</t>
  </si>
  <si>
    <t>"1x ročně" 180+70+1000+510</t>
  </si>
  <si>
    <t>-1603691093</t>
  </si>
  <si>
    <t>"stromy a keř. stromy 15l a keře 5l (10x)" ((180+70)*0,015+(1000+510)*0,005)*10</t>
  </si>
  <si>
    <t>-1728307742</t>
  </si>
  <si>
    <t>-770194523</t>
  </si>
  <si>
    <t>"+ 3km" 3*113</t>
  </si>
  <si>
    <t>SO-02b2 - 2. rok pěstební péče</t>
  </si>
  <si>
    <t>-23437124</t>
  </si>
  <si>
    <t>"ožínání, případně kosení, plošných výsadeb (včetně okrajů vně plotu) 2x ročně" (5072-1100)*2*0,0001</t>
  </si>
  <si>
    <t>-382063972</t>
  </si>
  <si>
    <t>-1131505572</t>
  </si>
  <si>
    <t>-671124961</t>
  </si>
  <si>
    <t>"stromy a keř. stromy 15l a keře 5l (6x)" ((180+70)*0,015+(1000+510)*0,005)*6</t>
  </si>
  <si>
    <t>2090377236</t>
  </si>
  <si>
    <t>-1720502550</t>
  </si>
  <si>
    <t>"+ 3km" 3*67,8</t>
  </si>
  <si>
    <t>SO-02b3 - 3. rok pěstební péče</t>
  </si>
  <si>
    <t>40728885</t>
  </si>
  <si>
    <t>-1803647376</t>
  </si>
  <si>
    <t>1961616765</t>
  </si>
  <si>
    <t>-103897574</t>
  </si>
  <si>
    <t>"stromy a keř. stromy 15l a keře 5l (2x)" ((180+70)*0,015+(1000+510)*0,005)*2</t>
  </si>
  <si>
    <t>-1499595847</t>
  </si>
  <si>
    <t>-1834329920</t>
  </si>
  <si>
    <t>-2104912991</t>
  </si>
  <si>
    <t>"stromy podle potřeby; cca 1/2 stromů"(180+70)/2</t>
  </si>
  <si>
    <t>VRN - Vedlejší rozpočtové náklady SO-02b</t>
  </si>
  <si>
    <t>-103687895</t>
  </si>
  <si>
    <t>-1560232892</t>
  </si>
  <si>
    <t>1536235999</t>
  </si>
  <si>
    <t>-1729335457</t>
  </si>
  <si>
    <t>-307980518</t>
  </si>
  <si>
    <t>119590911</t>
  </si>
  <si>
    <t>-796393495</t>
  </si>
  <si>
    <t>-1182261297</t>
  </si>
  <si>
    <t>075603000</t>
  </si>
  <si>
    <t>Jiná ochranná pásma</t>
  </si>
  <si>
    <t>-503567103</t>
  </si>
  <si>
    <t>https://podminky.urs.cz/item/CS_URS_2024_01/075603000</t>
  </si>
  <si>
    <t>"práce v OP plynovodu" 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</si>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</sst>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hyperlink" Target="https://podminky.urs.cz/item/CS_URS_2024_01/184806111" TargetMode="External" /><Relationship Id="rId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1002000" TargetMode="External" /><Relationship Id="rId3" Type="http://schemas.openxmlformats.org/officeDocument/2006/relationships/hyperlink" Target="https://podminky.urs.cz/item/CS_URS_2024_01/011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91504000" TargetMode="External" /><Relationship Id="rId6" Type="http://schemas.openxmlformats.org/officeDocument/2006/relationships/hyperlink" Target="https://podminky.urs.cz/item/CS_URS_2024_01/25000" TargetMode="External" /><Relationship Id="rId7" Type="http://schemas.openxmlformats.org/officeDocument/2006/relationships/hyperlink" Target="https://podminky.urs.cz/item/CS_URS_2024_01/039002000" TargetMode="External" /><Relationship Id="rId8" Type="http://schemas.openxmlformats.org/officeDocument/2006/relationships/hyperlink" Target="https://podminky.urs.cz/item/CS_URS_2024_01/013294000" TargetMode="External" /><Relationship Id="rId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12" TargetMode="External" /><Relationship Id="rId2" Type="http://schemas.openxmlformats.org/officeDocument/2006/relationships/hyperlink" Target="https://podminky.urs.cz/item/CS_URS_2024_01/185803105" TargetMode="External" /><Relationship Id="rId3" Type="http://schemas.openxmlformats.org/officeDocument/2006/relationships/hyperlink" Target="https://podminky.urs.cz/item/CS_URS_2024_01/184813511" TargetMode="External" /><Relationship Id="rId4" Type="http://schemas.openxmlformats.org/officeDocument/2006/relationships/hyperlink" Target="https://podminky.urs.cz/item/CS_URS_2024_01/183403112" TargetMode="External" /><Relationship Id="rId5" Type="http://schemas.openxmlformats.org/officeDocument/2006/relationships/hyperlink" Target="https://podminky.urs.cz/item/CS_URS_2024_01/183403151" TargetMode="External" /><Relationship Id="rId6" Type="http://schemas.openxmlformats.org/officeDocument/2006/relationships/hyperlink" Target="https://podminky.urs.cz/item/CS_URS_2024_01/183403152" TargetMode="External" /><Relationship Id="rId7" Type="http://schemas.openxmlformats.org/officeDocument/2006/relationships/hyperlink" Target="https://podminky.urs.cz/item/CS_URS_2024_01/183403213" TargetMode="External" /><Relationship Id="rId8" Type="http://schemas.openxmlformats.org/officeDocument/2006/relationships/hyperlink" Target="https://podminky.urs.cz/item/CS_URS_2024_01/181451121" TargetMode="External" /><Relationship Id="rId9" Type="http://schemas.openxmlformats.org/officeDocument/2006/relationships/hyperlink" Target="https://podminky.urs.cz/item/CS_URS_2024_01/111151231" TargetMode="External" /><Relationship Id="rId10" Type="http://schemas.openxmlformats.org/officeDocument/2006/relationships/hyperlink" Target="https://podminky.urs.cz/item/CS_URS_2024_01/185802113" TargetMode="External" /><Relationship Id="rId11" Type="http://schemas.openxmlformats.org/officeDocument/2006/relationships/hyperlink" Target="https://podminky.urs.cz/item/CS_URS_2024_01/185802114" TargetMode="External" /><Relationship Id="rId12" Type="http://schemas.openxmlformats.org/officeDocument/2006/relationships/hyperlink" Target="https://podminky.urs.cz/item/CS_URS_2024_01/185802114_D" TargetMode="External" /><Relationship Id="rId13" Type="http://schemas.openxmlformats.org/officeDocument/2006/relationships/hyperlink" Target="https://podminky.urs.cz/item/CS_URS_2024_01/183101113" TargetMode="External" /><Relationship Id="rId14" Type="http://schemas.openxmlformats.org/officeDocument/2006/relationships/hyperlink" Target="https://podminky.urs.cz/item/CS_URS_2024_01/184102111" TargetMode="External" /><Relationship Id="rId15" Type="http://schemas.openxmlformats.org/officeDocument/2006/relationships/hyperlink" Target="https://podminky.urs.cz/item/CS_URS_2024_01/184102110" TargetMode="External" /><Relationship Id="rId16" Type="http://schemas.openxmlformats.org/officeDocument/2006/relationships/hyperlink" Target="https://podminky.urs.cz/item/CS_URS_2024_01/184215112" TargetMode="External" /><Relationship Id="rId17" Type="http://schemas.openxmlformats.org/officeDocument/2006/relationships/hyperlink" Target="https://podminky.urs.cz/item/CS_URS_2024_01/184813121" TargetMode="External" /><Relationship Id="rId18" Type="http://schemas.openxmlformats.org/officeDocument/2006/relationships/hyperlink" Target="https://podminky.urs.cz/item/CS_URS_2024_01/184813134" TargetMode="External" /><Relationship Id="rId19" Type="http://schemas.openxmlformats.org/officeDocument/2006/relationships/hyperlink" Target="https://podminky.urs.cz/item/CS_URS_2024_01/184813133" TargetMode="External" /><Relationship Id="rId20" Type="http://schemas.openxmlformats.org/officeDocument/2006/relationships/hyperlink" Target="https://podminky.urs.cz/item/CS_URS_2024_01/184911421" TargetMode="External" /><Relationship Id="rId21" Type="http://schemas.openxmlformats.org/officeDocument/2006/relationships/hyperlink" Target="https://podminky.urs.cz/item/CS_URS_2024_01/185804312" TargetMode="External" /><Relationship Id="rId22" Type="http://schemas.openxmlformats.org/officeDocument/2006/relationships/hyperlink" Target="https://podminky.urs.cz/item/CS_URS_2024_01/185851121" TargetMode="External" /><Relationship Id="rId23" Type="http://schemas.openxmlformats.org/officeDocument/2006/relationships/hyperlink" Target="https://podminky.urs.cz/item/CS_URS_2024_01/185851129" TargetMode="External" /><Relationship Id="rId24" Type="http://schemas.openxmlformats.org/officeDocument/2006/relationships/hyperlink" Target="https://podminky.urs.cz/item/CS_URS_2024_01/348952262" TargetMode="External" /><Relationship Id="rId25" Type="http://schemas.openxmlformats.org/officeDocument/2006/relationships/hyperlink" Target="https://podminky.urs.cz/item/CS_URS_2024_01/998231311" TargetMode="External" /><Relationship Id="rId26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5804214" TargetMode="External" /><Relationship Id="rId3" Type="http://schemas.openxmlformats.org/officeDocument/2006/relationships/hyperlink" Target="https://podminky.urs.cz/item/CS_URS_2024_01/184813541" TargetMode="External" /><Relationship Id="rId4" Type="http://schemas.openxmlformats.org/officeDocument/2006/relationships/hyperlink" Target="https://podminky.urs.cz/item/CS_URS_2024_01/184911111" TargetMode="External" /><Relationship Id="rId5" Type="http://schemas.openxmlformats.org/officeDocument/2006/relationships/hyperlink" Target="https://podminky.urs.cz/item/CS_URS_2024_01/18480821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51129" TargetMode="External" /><Relationship Id="rId9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hyperlink" Target="https://podminky.urs.cz/item/CS_URS_2024_01/184806111" TargetMode="External" /><Relationship Id="rId8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4_01/011002000" TargetMode="External" /><Relationship Id="rId3" Type="http://schemas.openxmlformats.org/officeDocument/2006/relationships/hyperlink" Target="https://podminky.urs.cz/item/CS_URS_2024_01/011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4_01/091504000" TargetMode="External" /><Relationship Id="rId6" Type="http://schemas.openxmlformats.org/officeDocument/2006/relationships/hyperlink" Target="https://podminky.urs.cz/item/CS_URS_2024_01/25000" TargetMode="External" /><Relationship Id="rId7" Type="http://schemas.openxmlformats.org/officeDocument/2006/relationships/hyperlink" Target="https://podminky.urs.cz/item/CS_URS_2024_01/039002000" TargetMode="External" /><Relationship Id="rId8" Type="http://schemas.openxmlformats.org/officeDocument/2006/relationships/hyperlink" Target="https://podminky.urs.cz/item/CS_URS_2024_01/013294000" TargetMode="External" /><Relationship Id="rId9" Type="http://schemas.openxmlformats.org/officeDocument/2006/relationships/hyperlink" Target="https://podminky.urs.cz/item/CS_URS_2024_01/075603000" TargetMode="External" /><Relationship Id="rId10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12" TargetMode="External" /><Relationship Id="rId2" Type="http://schemas.openxmlformats.org/officeDocument/2006/relationships/hyperlink" Target="https://podminky.urs.cz/item/CS_URS_2024_01/185803105" TargetMode="External" /><Relationship Id="rId3" Type="http://schemas.openxmlformats.org/officeDocument/2006/relationships/hyperlink" Target="https://podminky.urs.cz/item/CS_URS_2024_01/184813511" TargetMode="External" /><Relationship Id="rId4" Type="http://schemas.openxmlformats.org/officeDocument/2006/relationships/hyperlink" Target="https://podminky.urs.cz/item/CS_URS_2024_01/183403112" TargetMode="External" /><Relationship Id="rId5" Type="http://schemas.openxmlformats.org/officeDocument/2006/relationships/hyperlink" Target="https://podminky.urs.cz/item/CS_URS_2024_01/183403151" TargetMode="External" /><Relationship Id="rId6" Type="http://schemas.openxmlformats.org/officeDocument/2006/relationships/hyperlink" Target="https://podminky.urs.cz/item/CS_URS_2024_01/183403152" TargetMode="External" /><Relationship Id="rId7" Type="http://schemas.openxmlformats.org/officeDocument/2006/relationships/hyperlink" Target="https://podminky.urs.cz/item/CS_URS_2024_01/183403213" TargetMode="External" /><Relationship Id="rId8" Type="http://schemas.openxmlformats.org/officeDocument/2006/relationships/hyperlink" Target="https://podminky.urs.cz/item/CS_URS_2024_01/181451121" TargetMode="External" /><Relationship Id="rId9" Type="http://schemas.openxmlformats.org/officeDocument/2006/relationships/hyperlink" Target="https://podminky.urs.cz/item/CS_URS_2024_01/111151231" TargetMode="External" /><Relationship Id="rId10" Type="http://schemas.openxmlformats.org/officeDocument/2006/relationships/hyperlink" Target="https://podminky.urs.cz/item/CS_URS_2024_01/185802113" TargetMode="External" /><Relationship Id="rId11" Type="http://schemas.openxmlformats.org/officeDocument/2006/relationships/hyperlink" Target="https://podminky.urs.cz/item/CS_URS_2024_01/185802114_D" TargetMode="External" /><Relationship Id="rId12" Type="http://schemas.openxmlformats.org/officeDocument/2006/relationships/hyperlink" Target="https://podminky.urs.cz/item/CS_URS_2024_01/185802114" TargetMode="External" /><Relationship Id="rId13" Type="http://schemas.openxmlformats.org/officeDocument/2006/relationships/hyperlink" Target="https://podminky.urs.cz/item/CS_URS_2024_01/183101113" TargetMode="External" /><Relationship Id="rId14" Type="http://schemas.openxmlformats.org/officeDocument/2006/relationships/hyperlink" Target="https://podminky.urs.cz/item/CS_URS_2024_01/184102111" TargetMode="External" /><Relationship Id="rId15" Type="http://schemas.openxmlformats.org/officeDocument/2006/relationships/hyperlink" Target="https://podminky.urs.cz/item/CS_URS_2024_01/184102110" TargetMode="External" /><Relationship Id="rId16" Type="http://schemas.openxmlformats.org/officeDocument/2006/relationships/hyperlink" Target="https://podminky.urs.cz/item/CS_URS_2024_01/184215112" TargetMode="External" /><Relationship Id="rId17" Type="http://schemas.openxmlformats.org/officeDocument/2006/relationships/hyperlink" Target="https://podminky.urs.cz/item/CS_URS_2024_01/184813121" TargetMode="External" /><Relationship Id="rId18" Type="http://schemas.openxmlformats.org/officeDocument/2006/relationships/hyperlink" Target="https://podminky.urs.cz/item/CS_URS_2024_01/184813134" TargetMode="External" /><Relationship Id="rId19" Type="http://schemas.openxmlformats.org/officeDocument/2006/relationships/hyperlink" Target="https://podminky.urs.cz/item/CS_URS_2024_01/184813133" TargetMode="External" /><Relationship Id="rId20" Type="http://schemas.openxmlformats.org/officeDocument/2006/relationships/hyperlink" Target="https://podminky.urs.cz/item/CS_URS_2024_01/184911421" TargetMode="External" /><Relationship Id="rId21" Type="http://schemas.openxmlformats.org/officeDocument/2006/relationships/hyperlink" Target="https://podminky.urs.cz/item/CS_URS_2024_01/185804312" TargetMode="External" /><Relationship Id="rId22" Type="http://schemas.openxmlformats.org/officeDocument/2006/relationships/hyperlink" Target="https://podminky.urs.cz/item/CS_URS_2024_01/185851121" TargetMode="External" /><Relationship Id="rId23" Type="http://schemas.openxmlformats.org/officeDocument/2006/relationships/hyperlink" Target="https://podminky.urs.cz/item/CS_URS_2024_01/185851129" TargetMode="External" /><Relationship Id="rId24" Type="http://schemas.openxmlformats.org/officeDocument/2006/relationships/hyperlink" Target="https://podminky.urs.cz/item/CS_URS_2024_01/348952262" TargetMode="External" /><Relationship Id="rId25" Type="http://schemas.openxmlformats.org/officeDocument/2006/relationships/hyperlink" Target="https://podminky.urs.cz/item/CS_URS_2024_01/9982313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5804214" TargetMode="External" /><Relationship Id="rId3" Type="http://schemas.openxmlformats.org/officeDocument/2006/relationships/hyperlink" Target="https://podminky.urs.cz/item/CS_URS_2024_01/184911111" TargetMode="External" /><Relationship Id="rId4" Type="http://schemas.openxmlformats.org/officeDocument/2006/relationships/hyperlink" Target="https://podminky.urs.cz/item/CS_URS_2024_01/1848082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hyperlink" Target="https://podminky.urs.cz/item/CS_URS_2024_01/1848061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012002000" TargetMode="External" /><Relationship Id="rId2" Type="http://schemas.openxmlformats.org/officeDocument/2006/relationships/hyperlink" Target="https://podminky.urs.cz/item/CS_URS_2022_01/011002000" TargetMode="External" /><Relationship Id="rId3" Type="http://schemas.openxmlformats.org/officeDocument/2006/relationships/hyperlink" Target="https://podminky.urs.cz/item/CS_URS_2022_01/011303000" TargetMode="External" /><Relationship Id="rId4" Type="http://schemas.openxmlformats.org/officeDocument/2006/relationships/hyperlink" Target="https://podminky.urs.cz/item/CS_URS_2024_01/013254000" TargetMode="External" /><Relationship Id="rId5" Type="http://schemas.openxmlformats.org/officeDocument/2006/relationships/hyperlink" Target="https://podminky.urs.cz/item/CS_URS_2022_01/091504000" TargetMode="External" /><Relationship Id="rId6" Type="http://schemas.openxmlformats.org/officeDocument/2006/relationships/hyperlink" Target="https://podminky.urs.cz/item/CS_URS_2024_01/25000" TargetMode="External" /><Relationship Id="rId7" Type="http://schemas.openxmlformats.org/officeDocument/2006/relationships/hyperlink" Target="https://podminky.urs.cz/item/CS_URS_2024_01/039002000" TargetMode="External" /><Relationship Id="rId8" Type="http://schemas.openxmlformats.org/officeDocument/2006/relationships/hyperlink" Target="https://podminky.urs.cz/item/CS_URS_2024_01/013294000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12" TargetMode="External" /><Relationship Id="rId2" Type="http://schemas.openxmlformats.org/officeDocument/2006/relationships/hyperlink" Target="https://podminky.urs.cz/item/CS_URS_2024_01/185803105" TargetMode="External" /><Relationship Id="rId3" Type="http://schemas.openxmlformats.org/officeDocument/2006/relationships/hyperlink" Target="https://podminky.urs.cz/item/CS_URS_2024_01/184813511" TargetMode="External" /><Relationship Id="rId4" Type="http://schemas.openxmlformats.org/officeDocument/2006/relationships/hyperlink" Target="https://podminky.urs.cz/item/CS_URS_2024_01/183403112" TargetMode="External" /><Relationship Id="rId5" Type="http://schemas.openxmlformats.org/officeDocument/2006/relationships/hyperlink" Target="https://podminky.urs.cz/item/CS_URS_2024_01/183403151" TargetMode="External" /><Relationship Id="rId6" Type="http://schemas.openxmlformats.org/officeDocument/2006/relationships/hyperlink" Target="https://podminky.urs.cz/item/CS_URS_2024_01/183403152" TargetMode="External" /><Relationship Id="rId7" Type="http://schemas.openxmlformats.org/officeDocument/2006/relationships/hyperlink" Target="https://podminky.urs.cz/item/CS_URS_2024_01/183403213" TargetMode="External" /><Relationship Id="rId8" Type="http://schemas.openxmlformats.org/officeDocument/2006/relationships/hyperlink" Target="https://podminky.urs.cz/item/CS_URS_2024_01/181451121" TargetMode="External" /><Relationship Id="rId9" Type="http://schemas.openxmlformats.org/officeDocument/2006/relationships/hyperlink" Target="https://podminky.urs.cz/item/CS_URS_2024_01/111151231" TargetMode="External" /><Relationship Id="rId10" Type="http://schemas.openxmlformats.org/officeDocument/2006/relationships/hyperlink" Target="https://podminky.urs.cz/item/CS_URS_2024_01/185802113" TargetMode="External" /><Relationship Id="rId11" Type="http://schemas.openxmlformats.org/officeDocument/2006/relationships/hyperlink" Target="https://podminky.urs.cz/item/CS_URS_2024_01/185802114" TargetMode="External" /><Relationship Id="rId12" Type="http://schemas.openxmlformats.org/officeDocument/2006/relationships/hyperlink" Target="https://podminky.urs.cz/item/CS_URS_2024_01/185802114_D" TargetMode="External" /><Relationship Id="rId13" Type="http://schemas.openxmlformats.org/officeDocument/2006/relationships/hyperlink" Target="https://podminky.urs.cz/item/CS_URS_2024_01/183101113" TargetMode="External" /><Relationship Id="rId14" Type="http://schemas.openxmlformats.org/officeDocument/2006/relationships/hyperlink" Target="https://podminky.urs.cz/item/CS_URS_2024_01/184102111" TargetMode="External" /><Relationship Id="rId15" Type="http://schemas.openxmlformats.org/officeDocument/2006/relationships/hyperlink" Target="https://podminky.urs.cz/item/CS_URS_2024_01/184102110" TargetMode="External" /><Relationship Id="rId16" Type="http://schemas.openxmlformats.org/officeDocument/2006/relationships/hyperlink" Target="https://podminky.urs.cz/item/CS_URS_2024_01/184215112" TargetMode="External" /><Relationship Id="rId17" Type="http://schemas.openxmlformats.org/officeDocument/2006/relationships/hyperlink" Target="https://podminky.urs.cz/item/CS_URS_2024_01/184813121" TargetMode="External" /><Relationship Id="rId18" Type="http://schemas.openxmlformats.org/officeDocument/2006/relationships/hyperlink" Target="https://podminky.urs.cz/item/CS_URS_2024_01/184813134" TargetMode="External" /><Relationship Id="rId19" Type="http://schemas.openxmlformats.org/officeDocument/2006/relationships/hyperlink" Target="https://podminky.urs.cz/item/CS_URS_2024_01/184813133" TargetMode="External" /><Relationship Id="rId20" Type="http://schemas.openxmlformats.org/officeDocument/2006/relationships/hyperlink" Target="https://podminky.urs.cz/item/CS_URS_2024_01/184911421" TargetMode="External" /><Relationship Id="rId21" Type="http://schemas.openxmlformats.org/officeDocument/2006/relationships/hyperlink" Target="https://podminky.urs.cz/item/CS_URS_2024_01/185804312" TargetMode="External" /><Relationship Id="rId22" Type="http://schemas.openxmlformats.org/officeDocument/2006/relationships/hyperlink" Target="https://podminky.urs.cz/item/CS_URS_2024_01/185851121" TargetMode="External" /><Relationship Id="rId23" Type="http://schemas.openxmlformats.org/officeDocument/2006/relationships/hyperlink" Target="https://podminky.urs.cz/item/CS_URS_2024_01/185851129" TargetMode="External" /><Relationship Id="rId24" Type="http://schemas.openxmlformats.org/officeDocument/2006/relationships/hyperlink" Target="https://podminky.urs.cz/item/CS_URS_2024_01/348952262" TargetMode="External" /><Relationship Id="rId25" Type="http://schemas.openxmlformats.org/officeDocument/2006/relationships/hyperlink" Target="https://podminky.urs.cz/item/CS_URS_2024_01/998231311" TargetMode="External" /><Relationship Id="rId2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5804214" TargetMode="External" /><Relationship Id="rId3" Type="http://schemas.openxmlformats.org/officeDocument/2006/relationships/hyperlink" Target="https://podminky.urs.cz/item/CS_URS_2024_01/184813541" TargetMode="External" /><Relationship Id="rId4" Type="http://schemas.openxmlformats.org/officeDocument/2006/relationships/hyperlink" Target="https://podminky.urs.cz/item/CS_URS_2024_01/184911111" TargetMode="External" /><Relationship Id="rId5" Type="http://schemas.openxmlformats.org/officeDocument/2006/relationships/hyperlink" Target="https://podminky.urs.cz/item/CS_URS_2024_01/18480821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51129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30</v>
      </c>
      <c r="AL11" s="21"/>
      <c r="AM11" s="21"/>
      <c r="AN11" s="26" t="s">
        <v>21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27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30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27</v>
      </c>
      <c r="AL16" s="21"/>
      <c r="AM16" s="21"/>
      <c r="AN16" s="26" t="s">
        <v>34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30</v>
      </c>
      <c r="AL17" s="21"/>
      <c r="AM17" s="21"/>
      <c r="AN17" s="26" t="s">
        <v>21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27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30</v>
      </c>
      <c r="AL20" s="21"/>
      <c r="AM20" s="21"/>
      <c r="AN20" s="26" t="s">
        <v>21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117-3368-24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Větrolamy PEO8 a PEO16 v k.ú. Kostice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Kostice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71" t="str">
        <f>IF(AN8= "","",AN8)</f>
        <v>21. 5. 2024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26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ČR-Státní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AGROPROJEKT PSO s.r.o. 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25.6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 xml:space="preserve">AGROPROJEKT PSO s.r.o.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ROUND(AG55+AG61+AG67,2)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21</v>
      </c>
      <c r="AR54" s="103"/>
      <c r="AS54" s="104">
        <f>ROUND(AS55+AS61+AS67,2)</f>
        <v>0</v>
      </c>
      <c r="AT54" s="105">
        <f>ROUND(SUM(AV54:AW54),2)</f>
        <v>0</v>
      </c>
      <c r="AU54" s="106">
        <f>ROUND(AU55+AU61+AU67,5)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ROUND(AZ55+AZ61+AZ67,2)</f>
        <v>0</v>
      </c>
      <c r="BA54" s="105">
        <f>ROUND(BA55+BA61+BA67,2)</f>
        <v>0</v>
      </c>
      <c r="BB54" s="105">
        <f>ROUND(BB55+BB61+BB67,2)</f>
        <v>0</v>
      </c>
      <c r="BC54" s="105">
        <f>ROUND(BC55+BC61+BC67,2)</f>
        <v>0</v>
      </c>
      <c r="BD54" s="107">
        <f>ROUND(BD55+BD61+BD67,2)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7"/>
      <c r="B55" s="110"/>
      <c r="C55" s="111"/>
      <c r="D55" s="112" t="s">
        <v>78</v>
      </c>
      <c r="E55" s="112"/>
      <c r="F55" s="112"/>
      <c r="G55" s="112"/>
      <c r="H55" s="112"/>
      <c r="I55" s="113"/>
      <c r="J55" s="112" t="s">
        <v>79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ROUND(SUM(AG56:AG60),2)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80</v>
      </c>
      <c r="AR55" s="117"/>
      <c r="AS55" s="118">
        <f>ROUND(SUM(AS56:AS60),2)</f>
        <v>0</v>
      </c>
      <c r="AT55" s="119">
        <f>ROUND(SUM(AV55:AW55),2)</f>
        <v>0</v>
      </c>
      <c r="AU55" s="120">
        <f>ROUND(SUM(AU56:AU60),5)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ROUND(SUM(AZ56:AZ60),2)</f>
        <v>0</v>
      </c>
      <c r="BA55" s="119">
        <f>ROUND(SUM(BA56:BA60),2)</f>
        <v>0</v>
      </c>
      <c r="BB55" s="119">
        <f>ROUND(SUM(BB56:BB60),2)</f>
        <v>0</v>
      </c>
      <c r="BC55" s="119">
        <f>ROUND(SUM(BC56:BC60),2)</f>
        <v>0</v>
      </c>
      <c r="BD55" s="121">
        <f>ROUND(SUM(BD56:BD60),2)</f>
        <v>0</v>
      </c>
      <c r="BE55" s="7"/>
      <c r="BS55" s="122" t="s">
        <v>73</v>
      </c>
      <c r="BT55" s="122" t="s">
        <v>81</v>
      </c>
      <c r="BV55" s="122" t="s">
        <v>76</v>
      </c>
      <c r="BW55" s="122" t="s">
        <v>82</v>
      </c>
      <c r="BX55" s="122" t="s">
        <v>5</v>
      </c>
      <c r="CL55" s="122" t="s">
        <v>19</v>
      </c>
      <c r="CM55" s="122" t="s">
        <v>83</v>
      </c>
    </row>
    <row r="56" s="4" customFormat="1" ht="16.5" customHeight="1">
      <c r="A56" s="123" t="s">
        <v>84</v>
      </c>
      <c r="B56" s="62"/>
      <c r="C56" s="124"/>
      <c r="D56" s="124"/>
      <c r="E56" s="125" t="s">
        <v>78</v>
      </c>
      <c r="F56" s="125"/>
      <c r="G56" s="125"/>
      <c r="H56" s="125"/>
      <c r="I56" s="125"/>
      <c r="J56" s="124"/>
      <c r="K56" s="125" t="s">
        <v>79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'SO-01 - Větrolam PEO8'!J30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85</v>
      </c>
      <c r="AR56" s="64"/>
      <c r="AS56" s="128">
        <v>0</v>
      </c>
      <c r="AT56" s="129">
        <f>ROUND(SUM(AV56:AW56),2)</f>
        <v>0</v>
      </c>
      <c r="AU56" s="130">
        <f>'SO-01 - Větrolam PEO8'!P79</f>
        <v>0</v>
      </c>
      <c r="AV56" s="129">
        <f>'SO-01 - Větrolam PEO8'!J33</f>
        <v>0</v>
      </c>
      <c r="AW56" s="129">
        <f>'SO-01 - Větrolam PEO8'!J34</f>
        <v>0</v>
      </c>
      <c r="AX56" s="129">
        <f>'SO-01 - Větrolam PEO8'!J35</f>
        <v>0</v>
      </c>
      <c r="AY56" s="129">
        <f>'SO-01 - Větrolam PEO8'!J36</f>
        <v>0</v>
      </c>
      <c r="AZ56" s="129">
        <f>'SO-01 - Větrolam PEO8'!F33</f>
        <v>0</v>
      </c>
      <c r="BA56" s="129">
        <f>'SO-01 - Větrolam PEO8'!F34</f>
        <v>0</v>
      </c>
      <c r="BB56" s="129">
        <f>'SO-01 - Větrolam PEO8'!F35</f>
        <v>0</v>
      </c>
      <c r="BC56" s="129">
        <f>'SO-01 - Větrolam PEO8'!F36</f>
        <v>0</v>
      </c>
      <c r="BD56" s="131">
        <f>'SO-01 - Větrolam PEO8'!F37</f>
        <v>0</v>
      </c>
      <c r="BE56" s="4"/>
      <c r="BT56" s="132" t="s">
        <v>83</v>
      </c>
      <c r="BU56" s="132" t="s">
        <v>86</v>
      </c>
      <c r="BV56" s="132" t="s">
        <v>76</v>
      </c>
      <c r="BW56" s="132" t="s">
        <v>82</v>
      </c>
      <c r="BX56" s="132" t="s">
        <v>5</v>
      </c>
      <c r="CL56" s="132" t="s">
        <v>19</v>
      </c>
      <c r="CM56" s="132" t="s">
        <v>83</v>
      </c>
    </row>
    <row r="57" s="4" customFormat="1" ht="16.5" customHeight="1">
      <c r="A57" s="123" t="s">
        <v>84</v>
      </c>
      <c r="B57" s="62"/>
      <c r="C57" s="124"/>
      <c r="D57" s="124"/>
      <c r="E57" s="125" t="s">
        <v>87</v>
      </c>
      <c r="F57" s="125"/>
      <c r="G57" s="125"/>
      <c r="H57" s="125"/>
      <c r="I57" s="125"/>
      <c r="J57" s="124"/>
      <c r="K57" s="125" t="s">
        <v>88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'SO-011 - 1. rok pěstební 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85</v>
      </c>
      <c r="AR57" s="64"/>
      <c r="AS57" s="128">
        <v>0</v>
      </c>
      <c r="AT57" s="129">
        <f>ROUND(SUM(AV57:AW57),2)</f>
        <v>0</v>
      </c>
      <c r="AU57" s="130">
        <f>'SO-011 - 1. rok pěstební ...'!P85</f>
        <v>0</v>
      </c>
      <c r="AV57" s="129">
        <f>'SO-011 - 1. rok pěstební ...'!J35</f>
        <v>0</v>
      </c>
      <c r="AW57" s="129">
        <f>'SO-011 - 1. rok pěstební ...'!J36</f>
        <v>0</v>
      </c>
      <c r="AX57" s="129">
        <f>'SO-011 - 1. rok pěstební ...'!J37</f>
        <v>0</v>
      </c>
      <c r="AY57" s="129">
        <f>'SO-011 - 1. rok pěstební ...'!J38</f>
        <v>0</v>
      </c>
      <c r="AZ57" s="129">
        <f>'SO-011 - 1. rok pěstební ...'!F35</f>
        <v>0</v>
      </c>
      <c r="BA57" s="129">
        <f>'SO-011 - 1. rok pěstební ...'!F36</f>
        <v>0</v>
      </c>
      <c r="BB57" s="129">
        <f>'SO-011 - 1. rok pěstební ...'!F37</f>
        <v>0</v>
      </c>
      <c r="BC57" s="129">
        <f>'SO-011 - 1. rok pěstební ...'!F38</f>
        <v>0</v>
      </c>
      <c r="BD57" s="131">
        <f>'SO-011 - 1. rok pěstební ...'!F39</f>
        <v>0</v>
      </c>
      <c r="BE57" s="4"/>
      <c r="BT57" s="132" t="s">
        <v>83</v>
      </c>
      <c r="BV57" s="132" t="s">
        <v>76</v>
      </c>
      <c r="BW57" s="132" t="s">
        <v>89</v>
      </c>
      <c r="BX57" s="132" t="s">
        <v>82</v>
      </c>
      <c r="CL57" s="132" t="s">
        <v>19</v>
      </c>
    </row>
    <row r="58" s="4" customFormat="1" ht="16.5" customHeight="1">
      <c r="A58" s="123" t="s">
        <v>84</v>
      </c>
      <c r="B58" s="62"/>
      <c r="C58" s="124"/>
      <c r="D58" s="124"/>
      <c r="E58" s="125" t="s">
        <v>90</v>
      </c>
      <c r="F58" s="125"/>
      <c r="G58" s="125"/>
      <c r="H58" s="125"/>
      <c r="I58" s="125"/>
      <c r="J58" s="124"/>
      <c r="K58" s="125" t="s">
        <v>91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'SO-012 - 2. rok pěstební 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85</v>
      </c>
      <c r="AR58" s="64"/>
      <c r="AS58" s="128">
        <v>0</v>
      </c>
      <c r="AT58" s="129">
        <f>ROUND(SUM(AV58:AW58),2)</f>
        <v>0</v>
      </c>
      <c r="AU58" s="130">
        <f>'SO-012 - 2. rok pěstební ...'!P85</f>
        <v>0</v>
      </c>
      <c r="AV58" s="129">
        <f>'SO-012 - 2. rok pěstební ...'!J35</f>
        <v>0</v>
      </c>
      <c r="AW58" s="129">
        <f>'SO-012 - 2. rok pěstební ...'!J36</f>
        <v>0</v>
      </c>
      <c r="AX58" s="129">
        <f>'SO-012 - 2. rok pěstební ...'!J37</f>
        <v>0</v>
      </c>
      <c r="AY58" s="129">
        <f>'SO-012 - 2. rok pěstební ...'!J38</f>
        <v>0</v>
      </c>
      <c r="AZ58" s="129">
        <f>'SO-012 - 2. rok pěstební ...'!F35</f>
        <v>0</v>
      </c>
      <c r="BA58" s="129">
        <f>'SO-012 - 2. rok pěstební ...'!F36</f>
        <v>0</v>
      </c>
      <c r="BB58" s="129">
        <f>'SO-012 - 2. rok pěstební ...'!F37</f>
        <v>0</v>
      </c>
      <c r="BC58" s="129">
        <f>'SO-012 - 2. rok pěstební ...'!F38</f>
        <v>0</v>
      </c>
      <c r="BD58" s="131">
        <f>'SO-012 - 2. rok pěstební ...'!F39</f>
        <v>0</v>
      </c>
      <c r="BE58" s="4"/>
      <c r="BT58" s="132" t="s">
        <v>83</v>
      </c>
      <c r="BV58" s="132" t="s">
        <v>76</v>
      </c>
      <c r="BW58" s="132" t="s">
        <v>92</v>
      </c>
      <c r="BX58" s="132" t="s">
        <v>82</v>
      </c>
      <c r="CL58" s="132" t="s">
        <v>19</v>
      </c>
    </row>
    <row r="59" s="4" customFormat="1" ht="16.5" customHeight="1">
      <c r="A59" s="123" t="s">
        <v>84</v>
      </c>
      <c r="B59" s="62"/>
      <c r="C59" s="124"/>
      <c r="D59" s="124"/>
      <c r="E59" s="125" t="s">
        <v>93</v>
      </c>
      <c r="F59" s="125"/>
      <c r="G59" s="125"/>
      <c r="H59" s="125"/>
      <c r="I59" s="125"/>
      <c r="J59" s="124"/>
      <c r="K59" s="125" t="s">
        <v>94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'SO-013 - 3. rok pěstební 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85</v>
      </c>
      <c r="AR59" s="64"/>
      <c r="AS59" s="128">
        <v>0</v>
      </c>
      <c r="AT59" s="129">
        <f>ROUND(SUM(AV59:AW59),2)</f>
        <v>0</v>
      </c>
      <c r="AU59" s="130">
        <f>'SO-013 - 3. rok pěstební ...'!P85</f>
        <v>0</v>
      </c>
      <c r="AV59" s="129">
        <f>'SO-013 - 3. rok pěstební ...'!J35</f>
        <v>0</v>
      </c>
      <c r="AW59" s="129">
        <f>'SO-013 - 3. rok pěstební ...'!J36</f>
        <v>0</v>
      </c>
      <c r="AX59" s="129">
        <f>'SO-013 - 3. rok pěstební ...'!J37</f>
        <v>0</v>
      </c>
      <c r="AY59" s="129">
        <f>'SO-013 - 3. rok pěstební ...'!J38</f>
        <v>0</v>
      </c>
      <c r="AZ59" s="129">
        <f>'SO-013 - 3. rok pěstební ...'!F35</f>
        <v>0</v>
      </c>
      <c r="BA59" s="129">
        <f>'SO-013 - 3. rok pěstební ...'!F36</f>
        <v>0</v>
      </c>
      <c r="BB59" s="129">
        <f>'SO-013 - 3. rok pěstební ...'!F37</f>
        <v>0</v>
      </c>
      <c r="BC59" s="129">
        <f>'SO-013 - 3. rok pěstební ...'!F38</f>
        <v>0</v>
      </c>
      <c r="BD59" s="131">
        <f>'SO-013 - 3. rok pěstební ...'!F39</f>
        <v>0</v>
      </c>
      <c r="BE59" s="4"/>
      <c r="BT59" s="132" t="s">
        <v>83</v>
      </c>
      <c r="BV59" s="132" t="s">
        <v>76</v>
      </c>
      <c r="BW59" s="132" t="s">
        <v>95</v>
      </c>
      <c r="BX59" s="132" t="s">
        <v>82</v>
      </c>
      <c r="CL59" s="132" t="s">
        <v>19</v>
      </c>
    </row>
    <row r="60" s="4" customFormat="1" ht="16.5" customHeight="1">
      <c r="A60" s="123" t="s">
        <v>84</v>
      </c>
      <c r="B60" s="62"/>
      <c r="C60" s="124"/>
      <c r="D60" s="124"/>
      <c r="E60" s="125" t="s">
        <v>96</v>
      </c>
      <c r="F60" s="125"/>
      <c r="G60" s="125"/>
      <c r="H60" s="125"/>
      <c r="I60" s="125"/>
      <c r="J60" s="124"/>
      <c r="K60" s="125" t="s">
        <v>97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'VRN - Vedlejší rozpočtové...'!J32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85</v>
      </c>
      <c r="AR60" s="64"/>
      <c r="AS60" s="128">
        <v>0</v>
      </c>
      <c r="AT60" s="129">
        <f>ROUND(SUM(AV60:AW60),2)</f>
        <v>0</v>
      </c>
      <c r="AU60" s="130">
        <f>'VRN - Vedlejší rozpočtové...'!P85</f>
        <v>0</v>
      </c>
      <c r="AV60" s="129">
        <f>'VRN - Vedlejší rozpočtové...'!J35</f>
        <v>0</v>
      </c>
      <c r="AW60" s="129">
        <f>'VRN - Vedlejší rozpočtové...'!J36</f>
        <v>0</v>
      </c>
      <c r="AX60" s="129">
        <f>'VRN - Vedlejší rozpočtové...'!J37</f>
        <v>0</v>
      </c>
      <c r="AY60" s="129">
        <f>'VRN - Vedlejší rozpočtové...'!J38</f>
        <v>0</v>
      </c>
      <c r="AZ60" s="129">
        <f>'VRN - Vedlejší rozpočtové...'!F35</f>
        <v>0</v>
      </c>
      <c r="BA60" s="129">
        <f>'VRN - Vedlejší rozpočtové...'!F36</f>
        <v>0</v>
      </c>
      <c r="BB60" s="129">
        <f>'VRN - Vedlejší rozpočtové...'!F37</f>
        <v>0</v>
      </c>
      <c r="BC60" s="129">
        <f>'VRN - Vedlejší rozpočtové...'!F38</f>
        <v>0</v>
      </c>
      <c r="BD60" s="131">
        <f>'VRN - Vedlejší rozpočtové...'!F39</f>
        <v>0</v>
      </c>
      <c r="BE60" s="4"/>
      <c r="BT60" s="132" t="s">
        <v>83</v>
      </c>
      <c r="BV60" s="132" t="s">
        <v>76</v>
      </c>
      <c r="BW60" s="132" t="s">
        <v>98</v>
      </c>
      <c r="BX60" s="132" t="s">
        <v>82</v>
      </c>
      <c r="CL60" s="132" t="s">
        <v>19</v>
      </c>
    </row>
    <row r="61" s="7" customFormat="1" ht="16.5" customHeight="1">
      <c r="A61" s="7"/>
      <c r="B61" s="110"/>
      <c r="C61" s="111"/>
      <c r="D61" s="112" t="s">
        <v>99</v>
      </c>
      <c r="E61" s="112"/>
      <c r="F61" s="112"/>
      <c r="G61" s="112"/>
      <c r="H61" s="112"/>
      <c r="I61" s="113"/>
      <c r="J61" s="112" t="s">
        <v>100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ROUND(SUM(AG62:AG66),2)</f>
        <v>0</v>
      </c>
      <c r="AH61" s="113"/>
      <c r="AI61" s="113"/>
      <c r="AJ61" s="113"/>
      <c r="AK61" s="113"/>
      <c r="AL61" s="113"/>
      <c r="AM61" s="113"/>
      <c r="AN61" s="115">
        <f>SUM(AG61,AT61)</f>
        <v>0</v>
      </c>
      <c r="AO61" s="113"/>
      <c r="AP61" s="113"/>
      <c r="AQ61" s="116" t="s">
        <v>80</v>
      </c>
      <c r="AR61" s="117"/>
      <c r="AS61" s="118">
        <f>ROUND(SUM(AS62:AS66),2)</f>
        <v>0</v>
      </c>
      <c r="AT61" s="119">
        <f>ROUND(SUM(AV61:AW61),2)</f>
        <v>0</v>
      </c>
      <c r="AU61" s="120">
        <f>ROUND(SUM(AU62:AU66),5)</f>
        <v>0</v>
      </c>
      <c r="AV61" s="119">
        <f>ROUND(AZ61*L29,2)</f>
        <v>0</v>
      </c>
      <c r="AW61" s="119">
        <f>ROUND(BA61*L30,2)</f>
        <v>0</v>
      </c>
      <c r="AX61" s="119">
        <f>ROUND(BB61*L29,2)</f>
        <v>0</v>
      </c>
      <c r="AY61" s="119">
        <f>ROUND(BC61*L30,2)</f>
        <v>0</v>
      </c>
      <c r="AZ61" s="119">
        <f>ROUND(SUM(AZ62:AZ66),2)</f>
        <v>0</v>
      </c>
      <c r="BA61" s="119">
        <f>ROUND(SUM(BA62:BA66),2)</f>
        <v>0</v>
      </c>
      <c r="BB61" s="119">
        <f>ROUND(SUM(BB62:BB66),2)</f>
        <v>0</v>
      </c>
      <c r="BC61" s="119">
        <f>ROUND(SUM(BC62:BC66),2)</f>
        <v>0</v>
      </c>
      <c r="BD61" s="121">
        <f>ROUND(SUM(BD62:BD66),2)</f>
        <v>0</v>
      </c>
      <c r="BE61" s="7"/>
      <c r="BS61" s="122" t="s">
        <v>73</v>
      </c>
      <c r="BT61" s="122" t="s">
        <v>81</v>
      </c>
      <c r="BV61" s="122" t="s">
        <v>76</v>
      </c>
      <c r="BW61" s="122" t="s">
        <v>101</v>
      </c>
      <c r="BX61" s="122" t="s">
        <v>5</v>
      </c>
      <c r="CL61" s="122" t="s">
        <v>19</v>
      </c>
      <c r="CM61" s="122" t="s">
        <v>83</v>
      </c>
    </row>
    <row r="62" s="4" customFormat="1" ht="16.5" customHeight="1">
      <c r="A62" s="123" t="s">
        <v>84</v>
      </c>
      <c r="B62" s="62"/>
      <c r="C62" s="124"/>
      <c r="D62" s="124"/>
      <c r="E62" s="125" t="s">
        <v>99</v>
      </c>
      <c r="F62" s="125"/>
      <c r="G62" s="125"/>
      <c r="H62" s="125"/>
      <c r="I62" s="125"/>
      <c r="J62" s="124"/>
      <c r="K62" s="125" t="s">
        <v>100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'SO-02a - Větrolam PEO16 (...'!J30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85</v>
      </c>
      <c r="AR62" s="64"/>
      <c r="AS62" s="128">
        <v>0</v>
      </c>
      <c r="AT62" s="129">
        <f>ROUND(SUM(AV62:AW62),2)</f>
        <v>0</v>
      </c>
      <c r="AU62" s="130">
        <f>'SO-02a - Větrolam PEO16 (...'!P79</f>
        <v>0</v>
      </c>
      <c r="AV62" s="129">
        <f>'SO-02a - Větrolam PEO16 (...'!J33</f>
        <v>0</v>
      </c>
      <c r="AW62" s="129">
        <f>'SO-02a - Větrolam PEO16 (...'!J34</f>
        <v>0</v>
      </c>
      <c r="AX62" s="129">
        <f>'SO-02a - Větrolam PEO16 (...'!J35</f>
        <v>0</v>
      </c>
      <c r="AY62" s="129">
        <f>'SO-02a - Větrolam PEO16 (...'!J36</f>
        <v>0</v>
      </c>
      <c r="AZ62" s="129">
        <f>'SO-02a - Větrolam PEO16 (...'!F33</f>
        <v>0</v>
      </c>
      <c r="BA62" s="129">
        <f>'SO-02a - Větrolam PEO16 (...'!F34</f>
        <v>0</v>
      </c>
      <c r="BB62" s="129">
        <f>'SO-02a - Větrolam PEO16 (...'!F35</f>
        <v>0</v>
      </c>
      <c r="BC62" s="129">
        <f>'SO-02a - Větrolam PEO16 (...'!F36</f>
        <v>0</v>
      </c>
      <c r="BD62" s="131">
        <f>'SO-02a - Větrolam PEO16 (...'!F37</f>
        <v>0</v>
      </c>
      <c r="BE62" s="4"/>
      <c r="BT62" s="132" t="s">
        <v>83</v>
      </c>
      <c r="BU62" s="132" t="s">
        <v>86</v>
      </c>
      <c r="BV62" s="132" t="s">
        <v>76</v>
      </c>
      <c r="BW62" s="132" t="s">
        <v>101</v>
      </c>
      <c r="BX62" s="132" t="s">
        <v>5</v>
      </c>
      <c r="CL62" s="132" t="s">
        <v>19</v>
      </c>
      <c r="CM62" s="132" t="s">
        <v>83</v>
      </c>
    </row>
    <row r="63" s="4" customFormat="1" ht="16.5" customHeight="1">
      <c r="A63" s="123" t="s">
        <v>84</v>
      </c>
      <c r="B63" s="62"/>
      <c r="C63" s="124"/>
      <c r="D63" s="124"/>
      <c r="E63" s="125" t="s">
        <v>102</v>
      </c>
      <c r="F63" s="125"/>
      <c r="G63" s="125"/>
      <c r="H63" s="125"/>
      <c r="I63" s="125"/>
      <c r="J63" s="124"/>
      <c r="K63" s="125" t="s">
        <v>88</v>
      </c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6">
        <f>'SO-02a1 - 1. rok pěstební...'!J32</f>
        <v>0</v>
      </c>
      <c r="AH63" s="124"/>
      <c r="AI63" s="124"/>
      <c r="AJ63" s="124"/>
      <c r="AK63" s="124"/>
      <c r="AL63" s="124"/>
      <c r="AM63" s="124"/>
      <c r="AN63" s="126">
        <f>SUM(AG63,AT63)</f>
        <v>0</v>
      </c>
      <c r="AO63" s="124"/>
      <c r="AP63" s="124"/>
      <c r="AQ63" s="127" t="s">
        <v>85</v>
      </c>
      <c r="AR63" s="64"/>
      <c r="AS63" s="128">
        <v>0</v>
      </c>
      <c r="AT63" s="129">
        <f>ROUND(SUM(AV63:AW63),2)</f>
        <v>0</v>
      </c>
      <c r="AU63" s="130">
        <f>'SO-02a1 - 1. rok pěstební...'!P85</f>
        <v>0</v>
      </c>
      <c r="AV63" s="129">
        <f>'SO-02a1 - 1. rok pěstební...'!J35</f>
        <v>0</v>
      </c>
      <c r="AW63" s="129">
        <f>'SO-02a1 - 1. rok pěstební...'!J36</f>
        <v>0</v>
      </c>
      <c r="AX63" s="129">
        <f>'SO-02a1 - 1. rok pěstební...'!J37</f>
        <v>0</v>
      </c>
      <c r="AY63" s="129">
        <f>'SO-02a1 - 1. rok pěstební...'!J38</f>
        <v>0</v>
      </c>
      <c r="AZ63" s="129">
        <f>'SO-02a1 - 1. rok pěstební...'!F35</f>
        <v>0</v>
      </c>
      <c r="BA63" s="129">
        <f>'SO-02a1 - 1. rok pěstební...'!F36</f>
        <v>0</v>
      </c>
      <c r="BB63" s="129">
        <f>'SO-02a1 - 1. rok pěstební...'!F37</f>
        <v>0</v>
      </c>
      <c r="BC63" s="129">
        <f>'SO-02a1 - 1. rok pěstební...'!F38</f>
        <v>0</v>
      </c>
      <c r="BD63" s="131">
        <f>'SO-02a1 - 1. rok pěstební...'!F39</f>
        <v>0</v>
      </c>
      <c r="BE63" s="4"/>
      <c r="BT63" s="132" t="s">
        <v>83</v>
      </c>
      <c r="BV63" s="132" t="s">
        <v>76</v>
      </c>
      <c r="BW63" s="132" t="s">
        <v>103</v>
      </c>
      <c r="BX63" s="132" t="s">
        <v>101</v>
      </c>
      <c r="CL63" s="132" t="s">
        <v>19</v>
      </c>
    </row>
    <row r="64" s="4" customFormat="1" ht="16.5" customHeight="1">
      <c r="A64" s="123" t="s">
        <v>84</v>
      </c>
      <c r="B64" s="62"/>
      <c r="C64" s="124"/>
      <c r="D64" s="124"/>
      <c r="E64" s="125" t="s">
        <v>104</v>
      </c>
      <c r="F64" s="125"/>
      <c r="G64" s="125"/>
      <c r="H64" s="125"/>
      <c r="I64" s="125"/>
      <c r="J64" s="124"/>
      <c r="K64" s="125" t="s">
        <v>91</v>
      </c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6">
        <f>'SO-02a2 - 2. rok pěstební...'!J32</f>
        <v>0</v>
      </c>
      <c r="AH64" s="124"/>
      <c r="AI64" s="124"/>
      <c r="AJ64" s="124"/>
      <c r="AK64" s="124"/>
      <c r="AL64" s="124"/>
      <c r="AM64" s="124"/>
      <c r="AN64" s="126">
        <f>SUM(AG64,AT64)</f>
        <v>0</v>
      </c>
      <c r="AO64" s="124"/>
      <c r="AP64" s="124"/>
      <c r="AQ64" s="127" t="s">
        <v>85</v>
      </c>
      <c r="AR64" s="64"/>
      <c r="AS64" s="128">
        <v>0</v>
      </c>
      <c r="AT64" s="129">
        <f>ROUND(SUM(AV64:AW64),2)</f>
        <v>0</v>
      </c>
      <c r="AU64" s="130">
        <f>'SO-02a2 - 2. rok pěstební...'!P85</f>
        <v>0</v>
      </c>
      <c r="AV64" s="129">
        <f>'SO-02a2 - 2. rok pěstební...'!J35</f>
        <v>0</v>
      </c>
      <c r="AW64" s="129">
        <f>'SO-02a2 - 2. rok pěstební...'!J36</f>
        <v>0</v>
      </c>
      <c r="AX64" s="129">
        <f>'SO-02a2 - 2. rok pěstební...'!J37</f>
        <v>0</v>
      </c>
      <c r="AY64" s="129">
        <f>'SO-02a2 - 2. rok pěstební...'!J38</f>
        <v>0</v>
      </c>
      <c r="AZ64" s="129">
        <f>'SO-02a2 - 2. rok pěstební...'!F35</f>
        <v>0</v>
      </c>
      <c r="BA64" s="129">
        <f>'SO-02a2 - 2. rok pěstební...'!F36</f>
        <v>0</v>
      </c>
      <c r="BB64" s="129">
        <f>'SO-02a2 - 2. rok pěstební...'!F37</f>
        <v>0</v>
      </c>
      <c r="BC64" s="129">
        <f>'SO-02a2 - 2. rok pěstební...'!F38</f>
        <v>0</v>
      </c>
      <c r="BD64" s="131">
        <f>'SO-02a2 - 2. rok pěstební...'!F39</f>
        <v>0</v>
      </c>
      <c r="BE64" s="4"/>
      <c r="BT64" s="132" t="s">
        <v>83</v>
      </c>
      <c r="BV64" s="132" t="s">
        <v>76</v>
      </c>
      <c r="BW64" s="132" t="s">
        <v>105</v>
      </c>
      <c r="BX64" s="132" t="s">
        <v>101</v>
      </c>
      <c r="CL64" s="132" t="s">
        <v>19</v>
      </c>
    </row>
    <row r="65" s="4" customFormat="1" ht="16.5" customHeight="1">
      <c r="A65" s="123" t="s">
        <v>84</v>
      </c>
      <c r="B65" s="62"/>
      <c r="C65" s="124"/>
      <c r="D65" s="124"/>
      <c r="E65" s="125" t="s">
        <v>106</v>
      </c>
      <c r="F65" s="125"/>
      <c r="G65" s="125"/>
      <c r="H65" s="125"/>
      <c r="I65" s="125"/>
      <c r="J65" s="124"/>
      <c r="K65" s="125" t="s">
        <v>94</v>
      </c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6">
        <f>'SO-02a3 - 3. rok pěstební...'!J32</f>
        <v>0</v>
      </c>
      <c r="AH65" s="124"/>
      <c r="AI65" s="124"/>
      <c r="AJ65" s="124"/>
      <c r="AK65" s="124"/>
      <c r="AL65" s="124"/>
      <c r="AM65" s="124"/>
      <c r="AN65" s="126">
        <f>SUM(AG65,AT65)</f>
        <v>0</v>
      </c>
      <c r="AO65" s="124"/>
      <c r="AP65" s="124"/>
      <c r="AQ65" s="127" t="s">
        <v>85</v>
      </c>
      <c r="AR65" s="64"/>
      <c r="AS65" s="128">
        <v>0</v>
      </c>
      <c r="AT65" s="129">
        <f>ROUND(SUM(AV65:AW65),2)</f>
        <v>0</v>
      </c>
      <c r="AU65" s="130">
        <f>'SO-02a3 - 3. rok pěstební...'!P85</f>
        <v>0</v>
      </c>
      <c r="AV65" s="129">
        <f>'SO-02a3 - 3. rok pěstební...'!J35</f>
        <v>0</v>
      </c>
      <c r="AW65" s="129">
        <f>'SO-02a3 - 3. rok pěstební...'!J36</f>
        <v>0</v>
      </c>
      <c r="AX65" s="129">
        <f>'SO-02a3 - 3. rok pěstební...'!J37</f>
        <v>0</v>
      </c>
      <c r="AY65" s="129">
        <f>'SO-02a3 - 3. rok pěstební...'!J38</f>
        <v>0</v>
      </c>
      <c r="AZ65" s="129">
        <f>'SO-02a3 - 3. rok pěstební...'!F35</f>
        <v>0</v>
      </c>
      <c r="BA65" s="129">
        <f>'SO-02a3 - 3. rok pěstební...'!F36</f>
        <v>0</v>
      </c>
      <c r="BB65" s="129">
        <f>'SO-02a3 - 3. rok pěstební...'!F37</f>
        <v>0</v>
      </c>
      <c r="BC65" s="129">
        <f>'SO-02a3 - 3. rok pěstební...'!F38</f>
        <v>0</v>
      </c>
      <c r="BD65" s="131">
        <f>'SO-02a3 - 3. rok pěstební...'!F39</f>
        <v>0</v>
      </c>
      <c r="BE65" s="4"/>
      <c r="BT65" s="132" t="s">
        <v>83</v>
      </c>
      <c r="BV65" s="132" t="s">
        <v>76</v>
      </c>
      <c r="BW65" s="132" t="s">
        <v>107</v>
      </c>
      <c r="BX65" s="132" t="s">
        <v>101</v>
      </c>
      <c r="CL65" s="132" t="s">
        <v>19</v>
      </c>
    </row>
    <row r="66" s="4" customFormat="1" ht="16.5" customHeight="1">
      <c r="A66" s="123" t="s">
        <v>84</v>
      </c>
      <c r="B66" s="62"/>
      <c r="C66" s="124"/>
      <c r="D66" s="124"/>
      <c r="E66" s="125" t="s">
        <v>96</v>
      </c>
      <c r="F66" s="125"/>
      <c r="G66" s="125"/>
      <c r="H66" s="125"/>
      <c r="I66" s="125"/>
      <c r="J66" s="124"/>
      <c r="K66" s="125" t="s">
        <v>108</v>
      </c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6">
        <f>'VRN - Vedlejší rozpočtové..._01'!J32</f>
        <v>0</v>
      </c>
      <c r="AH66" s="124"/>
      <c r="AI66" s="124"/>
      <c r="AJ66" s="124"/>
      <c r="AK66" s="124"/>
      <c r="AL66" s="124"/>
      <c r="AM66" s="124"/>
      <c r="AN66" s="126">
        <f>SUM(AG66,AT66)</f>
        <v>0</v>
      </c>
      <c r="AO66" s="124"/>
      <c r="AP66" s="124"/>
      <c r="AQ66" s="127" t="s">
        <v>85</v>
      </c>
      <c r="AR66" s="64"/>
      <c r="AS66" s="128">
        <v>0</v>
      </c>
      <c r="AT66" s="129">
        <f>ROUND(SUM(AV66:AW66),2)</f>
        <v>0</v>
      </c>
      <c r="AU66" s="130">
        <f>'VRN - Vedlejší rozpočtové..._01'!P85</f>
        <v>0</v>
      </c>
      <c r="AV66" s="129">
        <f>'VRN - Vedlejší rozpočtové..._01'!J35</f>
        <v>0</v>
      </c>
      <c r="AW66" s="129">
        <f>'VRN - Vedlejší rozpočtové..._01'!J36</f>
        <v>0</v>
      </c>
      <c r="AX66" s="129">
        <f>'VRN - Vedlejší rozpočtové..._01'!J37</f>
        <v>0</v>
      </c>
      <c r="AY66" s="129">
        <f>'VRN - Vedlejší rozpočtové..._01'!J38</f>
        <v>0</v>
      </c>
      <c r="AZ66" s="129">
        <f>'VRN - Vedlejší rozpočtové..._01'!F35</f>
        <v>0</v>
      </c>
      <c r="BA66" s="129">
        <f>'VRN - Vedlejší rozpočtové..._01'!F36</f>
        <v>0</v>
      </c>
      <c r="BB66" s="129">
        <f>'VRN - Vedlejší rozpočtové..._01'!F37</f>
        <v>0</v>
      </c>
      <c r="BC66" s="129">
        <f>'VRN - Vedlejší rozpočtové..._01'!F38</f>
        <v>0</v>
      </c>
      <c r="BD66" s="131">
        <f>'VRN - Vedlejší rozpočtové..._01'!F39</f>
        <v>0</v>
      </c>
      <c r="BE66" s="4"/>
      <c r="BT66" s="132" t="s">
        <v>83</v>
      </c>
      <c r="BV66" s="132" t="s">
        <v>76</v>
      </c>
      <c r="BW66" s="132" t="s">
        <v>109</v>
      </c>
      <c r="BX66" s="132" t="s">
        <v>101</v>
      </c>
      <c r="CL66" s="132" t="s">
        <v>19</v>
      </c>
    </row>
    <row r="67" s="7" customFormat="1" ht="16.5" customHeight="1">
      <c r="A67" s="7"/>
      <c r="B67" s="110"/>
      <c r="C67" s="111"/>
      <c r="D67" s="112" t="s">
        <v>110</v>
      </c>
      <c r="E67" s="112"/>
      <c r="F67" s="112"/>
      <c r="G67" s="112"/>
      <c r="H67" s="112"/>
      <c r="I67" s="113"/>
      <c r="J67" s="112" t="s">
        <v>111</v>
      </c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4">
        <f>ROUND(SUM(AG68:AG72),2)</f>
        <v>0</v>
      </c>
      <c r="AH67" s="113"/>
      <c r="AI67" s="113"/>
      <c r="AJ67" s="113"/>
      <c r="AK67" s="113"/>
      <c r="AL67" s="113"/>
      <c r="AM67" s="113"/>
      <c r="AN67" s="115">
        <f>SUM(AG67,AT67)</f>
        <v>0</v>
      </c>
      <c r="AO67" s="113"/>
      <c r="AP67" s="113"/>
      <c r="AQ67" s="116" t="s">
        <v>80</v>
      </c>
      <c r="AR67" s="117"/>
      <c r="AS67" s="118">
        <f>ROUND(SUM(AS68:AS72),2)</f>
        <v>0</v>
      </c>
      <c r="AT67" s="119">
        <f>ROUND(SUM(AV67:AW67),2)</f>
        <v>0</v>
      </c>
      <c r="AU67" s="120">
        <f>ROUND(SUM(AU68:AU72),5)</f>
        <v>0</v>
      </c>
      <c r="AV67" s="119">
        <f>ROUND(AZ67*L29,2)</f>
        <v>0</v>
      </c>
      <c r="AW67" s="119">
        <f>ROUND(BA67*L30,2)</f>
        <v>0</v>
      </c>
      <c r="AX67" s="119">
        <f>ROUND(BB67*L29,2)</f>
        <v>0</v>
      </c>
      <c r="AY67" s="119">
        <f>ROUND(BC67*L30,2)</f>
        <v>0</v>
      </c>
      <c r="AZ67" s="119">
        <f>ROUND(SUM(AZ68:AZ72),2)</f>
        <v>0</v>
      </c>
      <c r="BA67" s="119">
        <f>ROUND(SUM(BA68:BA72),2)</f>
        <v>0</v>
      </c>
      <c r="BB67" s="119">
        <f>ROUND(SUM(BB68:BB72),2)</f>
        <v>0</v>
      </c>
      <c r="BC67" s="119">
        <f>ROUND(SUM(BC68:BC72),2)</f>
        <v>0</v>
      </c>
      <c r="BD67" s="121">
        <f>ROUND(SUM(BD68:BD72),2)</f>
        <v>0</v>
      </c>
      <c r="BE67" s="7"/>
      <c r="BS67" s="122" t="s">
        <v>73</v>
      </c>
      <c r="BT67" s="122" t="s">
        <v>81</v>
      </c>
      <c r="BV67" s="122" t="s">
        <v>76</v>
      </c>
      <c r="BW67" s="122" t="s">
        <v>112</v>
      </c>
      <c r="BX67" s="122" t="s">
        <v>5</v>
      </c>
      <c r="CL67" s="122" t="s">
        <v>19</v>
      </c>
      <c r="CM67" s="122" t="s">
        <v>83</v>
      </c>
    </row>
    <row r="68" s="4" customFormat="1" ht="16.5" customHeight="1">
      <c r="A68" s="123" t="s">
        <v>84</v>
      </c>
      <c r="B68" s="62"/>
      <c r="C68" s="124"/>
      <c r="D68" s="124"/>
      <c r="E68" s="125" t="s">
        <v>110</v>
      </c>
      <c r="F68" s="125"/>
      <c r="G68" s="125"/>
      <c r="H68" s="125"/>
      <c r="I68" s="125"/>
      <c r="J68" s="124"/>
      <c r="K68" s="125" t="s">
        <v>111</v>
      </c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6">
        <f>'SO-02b - Větrolam PEO16 (...'!J30</f>
        <v>0</v>
      </c>
      <c r="AH68" s="124"/>
      <c r="AI68" s="124"/>
      <c r="AJ68" s="124"/>
      <c r="AK68" s="124"/>
      <c r="AL68" s="124"/>
      <c r="AM68" s="124"/>
      <c r="AN68" s="126">
        <f>SUM(AG68,AT68)</f>
        <v>0</v>
      </c>
      <c r="AO68" s="124"/>
      <c r="AP68" s="124"/>
      <c r="AQ68" s="127" t="s">
        <v>85</v>
      </c>
      <c r="AR68" s="64"/>
      <c r="AS68" s="128">
        <v>0</v>
      </c>
      <c r="AT68" s="129">
        <f>ROUND(SUM(AV68:AW68),2)</f>
        <v>0</v>
      </c>
      <c r="AU68" s="130">
        <f>'SO-02b - Větrolam PEO16 (...'!P79</f>
        <v>0</v>
      </c>
      <c r="AV68" s="129">
        <f>'SO-02b - Větrolam PEO16 (...'!J33</f>
        <v>0</v>
      </c>
      <c r="AW68" s="129">
        <f>'SO-02b - Větrolam PEO16 (...'!J34</f>
        <v>0</v>
      </c>
      <c r="AX68" s="129">
        <f>'SO-02b - Větrolam PEO16 (...'!J35</f>
        <v>0</v>
      </c>
      <c r="AY68" s="129">
        <f>'SO-02b - Větrolam PEO16 (...'!J36</f>
        <v>0</v>
      </c>
      <c r="AZ68" s="129">
        <f>'SO-02b - Větrolam PEO16 (...'!F33</f>
        <v>0</v>
      </c>
      <c r="BA68" s="129">
        <f>'SO-02b - Větrolam PEO16 (...'!F34</f>
        <v>0</v>
      </c>
      <c r="BB68" s="129">
        <f>'SO-02b - Větrolam PEO16 (...'!F35</f>
        <v>0</v>
      </c>
      <c r="BC68" s="129">
        <f>'SO-02b - Větrolam PEO16 (...'!F36</f>
        <v>0</v>
      </c>
      <c r="BD68" s="131">
        <f>'SO-02b - Větrolam PEO16 (...'!F37</f>
        <v>0</v>
      </c>
      <c r="BE68" s="4"/>
      <c r="BT68" s="132" t="s">
        <v>83</v>
      </c>
      <c r="BU68" s="132" t="s">
        <v>86</v>
      </c>
      <c r="BV68" s="132" t="s">
        <v>76</v>
      </c>
      <c r="BW68" s="132" t="s">
        <v>112</v>
      </c>
      <c r="BX68" s="132" t="s">
        <v>5</v>
      </c>
      <c r="CL68" s="132" t="s">
        <v>19</v>
      </c>
      <c r="CM68" s="132" t="s">
        <v>83</v>
      </c>
    </row>
    <row r="69" s="4" customFormat="1" ht="16.5" customHeight="1">
      <c r="A69" s="123" t="s">
        <v>84</v>
      </c>
      <c r="B69" s="62"/>
      <c r="C69" s="124"/>
      <c r="D69" s="124"/>
      <c r="E69" s="125" t="s">
        <v>113</v>
      </c>
      <c r="F69" s="125"/>
      <c r="G69" s="125"/>
      <c r="H69" s="125"/>
      <c r="I69" s="125"/>
      <c r="J69" s="124"/>
      <c r="K69" s="125" t="s">
        <v>88</v>
      </c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6">
        <f>'SO-02b1 - 1. rok pěstební...'!J32</f>
        <v>0</v>
      </c>
      <c r="AH69" s="124"/>
      <c r="AI69" s="124"/>
      <c r="AJ69" s="124"/>
      <c r="AK69" s="124"/>
      <c r="AL69" s="124"/>
      <c r="AM69" s="124"/>
      <c r="AN69" s="126">
        <f>SUM(AG69,AT69)</f>
        <v>0</v>
      </c>
      <c r="AO69" s="124"/>
      <c r="AP69" s="124"/>
      <c r="AQ69" s="127" t="s">
        <v>85</v>
      </c>
      <c r="AR69" s="64"/>
      <c r="AS69" s="128">
        <v>0</v>
      </c>
      <c r="AT69" s="129">
        <f>ROUND(SUM(AV69:AW69),2)</f>
        <v>0</v>
      </c>
      <c r="AU69" s="130">
        <f>'SO-02b1 - 1. rok pěstební...'!P85</f>
        <v>0</v>
      </c>
      <c r="AV69" s="129">
        <f>'SO-02b1 - 1. rok pěstební...'!J35</f>
        <v>0</v>
      </c>
      <c r="AW69" s="129">
        <f>'SO-02b1 - 1. rok pěstební...'!J36</f>
        <v>0</v>
      </c>
      <c r="AX69" s="129">
        <f>'SO-02b1 - 1. rok pěstební...'!J37</f>
        <v>0</v>
      </c>
      <c r="AY69" s="129">
        <f>'SO-02b1 - 1. rok pěstební...'!J38</f>
        <v>0</v>
      </c>
      <c r="AZ69" s="129">
        <f>'SO-02b1 - 1. rok pěstební...'!F35</f>
        <v>0</v>
      </c>
      <c r="BA69" s="129">
        <f>'SO-02b1 - 1. rok pěstební...'!F36</f>
        <v>0</v>
      </c>
      <c r="BB69" s="129">
        <f>'SO-02b1 - 1. rok pěstební...'!F37</f>
        <v>0</v>
      </c>
      <c r="BC69" s="129">
        <f>'SO-02b1 - 1. rok pěstební...'!F38</f>
        <v>0</v>
      </c>
      <c r="BD69" s="131">
        <f>'SO-02b1 - 1. rok pěstební...'!F39</f>
        <v>0</v>
      </c>
      <c r="BE69" s="4"/>
      <c r="BT69" s="132" t="s">
        <v>83</v>
      </c>
      <c r="BV69" s="132" t="s">
        <v>76</v>
      </c>
      <c r="BW69" s="132" t="s">
        <v>114</v>
      </c>
      <c r="BX69" s="132" t="s">
        <v>112</v>
      </c>
      <c r="CL69" s="132" t="s">
        <v>19</v>
      </c>
    </row>
    <row r="70" s="4" customFormat="1" ht="16.5" customHeight="1">
      <c r="A70" s="123" t="s">
        <v>84</v>
      </c>
      <c r="B70" s="62"/>
      <c r="C70" s="124"/>
      <c r="D70" s="124"/>
      <c r="E70" s="125" t="s">
        <v>115</v>
      </c>
      <c r="F70" s="125"/>
      <c r="G70" s="125"/>
      <c r="H70" s="125"/>
      <c r="I70" s="125"/>
      <c r="J70" s="124"/>
      <c r="K70" s="125" t="s">
        <v>91</v>
      </c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6">
        <f>'SO-02b2 - 2. rok pěstební...'!J32</f>
        <v>0</v>
      </c>
      <c r="AH70" s="124"/>
      <c r="AI70" s="124"/>
      <c r="AJ70" s="124"/>
      <c r="AK70" s="124"/>
      <c r="AL70" s="124"/>
      <c r="AM70" s="124"/>
      <c r="AN70" s="126">
        <f>SUM(AG70,AT70)</f>
        <v>0</v>
      </c>
      <c r="AO70" s="124"/>
      <c r="AP70" s="124"/>
      <c r="AQ70" s="127" t="s">
        <v>85</v>
      </c>
      <c r="AR70" s="64"/>
      <c r="AS70" s="128">
        <v>0</v>
      </c>
      <c r="AT70" s="129">
        <f>ROUND(SUM(AV70:AW70),2)</f>
        <v>0</v>
      </c>
      <c r="AU70" s="130">
        <f>'SO-02b2 - 2. rok pěstební...'!P85</f>
        <v>0</v>
      </c>
      <c r="AV70" s="129">
        <f>'SO-02b2 - 2. rok pěstební...'!J35</f>
        <v>0</v>
      </c>
      <c r="AW70" s="129">
        <f>'SO-02b2 - 2. rok pěstební...'!J36</f>
        <v>0</v>
      </c>
      <c r="AX70" s="129">
        <f>'SO-02b2 - 2. rok pěstební...'!J37</f>
        <v>0</v>
      </c>
      <c r="AY70" s="129">
        <f>'SO-02b2 - 2. rok pěstební...'!J38</f>
        <v>0</v>
      </c>
      <c r="AZ70" s="129">
        <f>'SO-02b2 - 2. rok pěstební...'!F35</f>
        <v>0</v>
      </c>
      <c r="BA70" s="129">
        <f>'SO-02b2 - 2. rok pěstební...'!F36</f>
        <v>0</v>
      </c>
      <c r="BB70" s="129">
        <f>'SO-02b2 - 2. rok pěstební...'!F37</f>
        <v>0</v>
      </c>
      <c r="BC70" s="129">
        <f>'SO-02b2 - 2. rok pěstební...'!F38</f>
        <v>0</v>
      </c>
      <c r="BD70" s="131">
        <f>'SO-02b2 - 2. rok pěstební...'!F39</f>
        <v>0</v>
      </c>
      <c r="BE70" s="4"/>
      <c r="BT70" s="132" t="s">
        <v>83</v>
      </c>
      <c r="BV70" s="132" t="s">
        <v>76</v>
      </c>
      <c r="BW70" s="132" t="s">
        <v>116</v>
      </c>
      <c r="BX70" s="132" t="s">
        <v>112</v>
      </c>
      <c r="CL70" s="132" t="s">
        <v>19</v>
      </c>
    </row>
    <row r="71" s="4" customFormat="1" ht="16.5" customHeight="1">
      <c r="A71" s="123" t="s">
        <v>84</v>
      </c>
      <c r="B71" s="62"/>
      <c r="C71" s="124"/>
      <c r="D71" s="124"/>
      <c r="E71" s="125" t="s">
        <v>117</v>
      </c>
      <c r="F71" s="125"/>
      <c r="G71" s="125"/>
      <c r="H71" s="125"/>
      <c r="I71" s="125"/>
      <c r="J71" s="124"/>
      <c r="K71" s="125" t="s">
        <v>94</v>
      </c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6">
        <f>'SO-02b3 - 3. rok pěstební...'!J32</f>
        <v>0</v>
      </c>
      <c r="AH71" s="124"/>
      <c r="AI71" s="124"/>
      <c r="AJ71" s="124"/>
      <c r="AK71" s="124"/>
      <c r="AL71" s="124"/>
      <c r="AM71" s="124"/>
      <c r="AN71" s="126">
        <f>SUM(AG71,AT71)</f>
        <v>0</v>
      </c>
      <c r="AO71" s="124"/>
      <c r="AP71" s="124"/>
      <c r="AQ71" s="127" t="s">
        <v>85</v>
      </c>
      <c r="AR71" s="64"/>
      <c r="AS71" s="128">
        <v>0</v>
      </c>
      <c r="AT71" s="129">
        <f>ROUND(SUM(AV71:AW71),2)</f>
        <v>0</v>
      </c>
      <c r="AU71" s="130">
        <f>'SO-02b3 - 3. rok pěstební...'!P85</f>
        <v>0</v>
      </c>
      <c r="AV71" s="129">
        <f>'SO-02b3 - 3. rok pěstební...'!J35</f>
        <v>0</v>
      </c>
      <c r="AW71" s="129">
        <f>'SO-02b3 - 3. rok pěstební...'!J36</f>
        <v>0</v>
      </c>
      <c r="AX71" s="129">
        <f>'SO-02b3 - 3. rok pěstební...'!J37</f>
        <v>0</v>
      </c>
      <c r="AY71" s="129">
        <f>'SO-02b3 - 3. rok pěstební...'!J38</f>
        <v>0</v>
      </c>
      <c r="AZ71" s="129">
        <f>'SO-02b3 - 3. rok pěstební...'!F35</f>
        <v>0</v>
      </c>
      <c r="BA71" s="129">
        <f>'SO-02b3 - 3. rok pěstební...'!F36</f>
        <v>0</v>
      </c>
      <c r="BB71" s="129">
        <f>'SO-02b3 - 3. rok pěstební...'!F37</f>
        <v>0</v>
      </c>
      <c r="BC71" s="129">
        <f>'SO-02b3 - 3. rok pěstební...'!F38</f>
        <v>0</v>
      </c>
      <c r="BD71" s="131">
        <f>'SO-02b3 - 3. rok pěstební...'!F39</f>
        <v>0</v>
      </c>
      <c r="BE71" s="4"/>
      <c r="BT71" s="132" t="s">
        <v>83</v>
      </c>
      <c r="BV71" s="132" t="s">
        <v>76</v>
      </c>
      <c r="BW71" s="132" t="s">
        <v>118</v>
      </c>
      <c r="BX71" s="132" t="s">
        <v>112</v>
      </c>
      <c r="CL71" s="132" t="s">
        <v>19</v>
      </c>
    </row>
    <row r="72" s="4" customFormat="1" ht="16.5" customHeight="1">
      <c r="A72" s="123" t="s">
        <v>84</v>
      </c>
      <c r="B72" s="62"/>
      <c r="C72" s="124"/>
      <c r="D72" s="124"/>
      <c r="E72" s="125" t="s">
        <v>96</v>
      </c>
      <c r="F72" s="125"/>
      <c r="G72" s="125"/>
      <c r="H72" s="125"/>
      <c r="I72" s="125"/>
      <c r="J72" s="124"/>
      <c r="K72" s="125" t="s">
        <v>119</v>
      </c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6">
        <f>'VRN - Vedlejší rozpočtové..._02'!J32</f>
        <v>0</v>
      </c>
      <c r="AH72" s="124"/>
      <c r="AI72" s="124"/>
      <c r="AJ72" s="124"/>
      <c r="AK72" s="124"/>
      <c r="AL72" s="124"/>
      <c r="AM72" s="124"/>
      <c r="AN72" s="126">
        <f>SUM(AG72,AT72)</f>
        <v>0</v>
      </c>
      <c r="AO72" s="124"/>
      <c r="AP72" s="124"/>
      <c r="AQ72" s="127" t="s">
        <v>85</v>
      </c>
      <c r="AR72" s="64"/>
      <c r="AS72" s="133">
        <v>0</v>
      </c>
      <c r="AT72" s="134">
        <f>ROUND(SUM(AV72:AW72),2)</f>
        <v>0</v>
      </c>
      <c r="AU72" s="135">
        <f>'VRN - Vedlejší rozpočtové..._02'!P85</f>
        <v>0</v>
      </c>
      <c r="AV72" s="134">
        <f>'VRN - Vedlejší rozpočtové..._02'!J35</f>
        <v>0</v>
      </c>
      <c r="AW72" s="134">
        <f>'VRN - Vedlejší rozpočtové..._02'!J36</f>
        <v>0</v>
      </c>
      <c r="AX72" s="134">
        <f>'VRN - Vedlejší rozpočtové..._02'!J37</f>
        <v>0</v>
      </c>
      <c r="AY72" s="134">
        <f>'VRN - Vedlejší rozpočtové..._02'!J38</f>
        <v>0</v>
      </c>
      <c r="AZ72" s="134">
        <f>'VRN - Vedlejší rozpočtové..._02'!F35</f>
        <v>0</v>
      </c>
      <c r="BA72" s="134">
        <f>'VRN - Vedlejší rozpočtové..._02'!F36</f>
        <v>0</v>
      </c>
      <c r="BB72" s="134">
        <f>'VRN - Vedlejší rozpočtové..._02'!F37</f>
        <v>0</v>
      </c>
      <c r="BC72" s="134">
        <f>'VRN - Vedlejší rozpočtové..._02'!F38</f>
        <v>0</v>
      </c>
      <c r="BD72" s="136">
        <f>'VRN - Vedlejší rozpočtové..._02'!F39</f>
        <v>0</v>
      </c>
      <c r="BE72" s="4"/>
      <c r="BT72" s="132" t="s">
        <v>83</v>
      </c>
      <c r="BV72" s="132" t="s">
        <v>76</v>
      </c>
      <c r="BW72" s="132" t="s">
        <v>120</v>
      </c>
      <c r="BX72" s="132" t="s">
        <v>112</v>
      </c>
      <c r="CL72" s="132" t="s">
        <v>19</v>
      </c>
    </row>
    <row r="73" s="2" customFormat="1" ht="30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43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</row>
    <row r="74" s="2" customFormat="1" ht="6.96" customHeight="1">
      <c r="A74" s="37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43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</row>
  </sheetData>
  <sheetProtection sheet="1" formatColumns="0" formatRows="0" objects="1" scenarios="1" spinCount="100000" saltValue="SxLP5MZKUGFZEWFbkNGqecEmLX0W2HRIiCmjgZbar9dTN7xcAmNXDzJA03zM8Jw2xPDTu3qmMtBBxNz8lMv7+w==" hashValue="DTxMgJjGFmFq5aDA+/y96ajkRe5chf4qA5MQVPfnmUZUs/GhyvkZm3wSmVCmqmkCAri3Z8ua6qdiUov5tSDTqg==" algorithmName="SHA-512" password="CC35"/>
  <mergeCells count="110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E71:I71"/>
    <mergeCell ref="K71:AF71"/>
    <mergeCell ref="E72:I72"/>
    <mergeCell ref="K72:AF72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SO-01 - Větrolam PEO8'!C2" display="/"/>
    <hyperlink ref="A57" location="'SO-011 - 1. rok pěstební ...'!C2" display="/"/>
    <hyperlink ref="A58" location="'SO-012 - 2. rok pěstební ...'!C2" display="/"/>
    <hyperlink ref="A59" location="'SO-013 - 3. rok pěstební ...'!C2" display="/"/>
    <hyperlink ref="A60" location="'VRN - Vedlejší rozpočtové...'!C2" display="/"/>
    <hyperlink ref="A62" location="'SO-02a - Větrolam PEO16 (...'!C2" display="/"/>
    <hyperlink ref="A63" location="'SO-02a1 - 1. rok pěstební...'!C2" display="/"/>
    <hyperlink ref="A64" location="'SO-02a2 - 2. rok pěstební...'!C2" display="/"/>
    <hyperlink ref="A65" location="'SO-02a3 - 3. rok pěstební...'!C2" display="/"/>
    <hyperlink ref="A66" location="'VRN - Vedlejší rozpočtové..._01'!C2" display="/"/>
    <hyperlink ref="A68" location="'SO-02b - Větrolam PEO16 (...'!C2" display="/"/>
    <hyperlink ref="A69" location="'SO-02b1 - 1. rok pěstební...'!C2" display="/"/>
    <hyperlink ref="A70" location="'SO-02b2 - 2. rok pěstební...'!C2" display="/"/>
    <hyperlink ref="A71" location="'SO-02b3 - 3. rok pěstební...'!C2" display="/"/>
    <hyperlink ref="A72" location="'VRN - Vedlejší rozpočtové..._0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510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619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ROUND((SUM(BE85:BE105)),  2)</f>
        <v>0</v>
      </c>
      <c r="G35" s="37"/>
      <c r="H35" s="37"/>
      <c r="I35" s="156">
        <v>0.20999999999999999</v>
      </c>
      <c r="J35" s="155">
        <f>ROUND(((SUM(BE85:BE105))*I35),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ROUND((SUM(BF85:BF105)),  2)</f>
        <v>0</v>
      </c>
      <c r="G36" s="37"/>
      <c r="H36" s="37"/>
      <c r="I36" s="156">
        <v>0.12</v>
      </c>
      <c r="J36" s="155">
        <f>ROUND(((SUM(BF85:BF105))*I36),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510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SO-02a3 - 3.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510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SO-02a3 - 3.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SUM(P86:P105)</f>
        <v>0</v>
      </c>
      <c r="Q85" s="95"/>
      <c r="R85" s="181">
        <f>SUM(R86:R105)</f>
        <v>0.0078000000000000005</v>
      </c>
      <c r="S85" s="95"/>
      <c r="T85" s="182">
        <f>SUM(T86:T105)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SUM(BK86:BK105)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0.92500000000000004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620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611</v>
      </c>
      <c r="G88" s="203"/>
      <c r="H88" s="207">
        <v>0.92500000000000004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427</v>
      </c>
      <c r="F89" s="186" t="s">
        <v>428</v>
      </c>
      <c r="G89" s="187" t="s">
        <v>243</v>
      </c>
      <c r="H89" s="188">
        <v>390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2.0000000000000002E-05</v>
      </c>
      <c r="R89" s="193">
        <f>Q89*H89</f>
        <v>0.0078000000000000005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621</v>
      </c>
    </row>
    <row r="90" s="2" customFormat="1">
      <c r="A90" s="37"/>
      <c r="B90" s="38"/>
      <c r="C90" s="39"/>
      <c r="D90" s="197" t="s">
        <v>149</v>
      </c>
      <c r="E90" s="39"/>
      <c r="F90" s="198" t="s">
        <v>430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601</v>
      </c>
      <c r="G91" s="203"/>
      <c r="H91" s="207">
        <v>390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432</v>
      </c>
      <c r="F92" s="186" t="s">
        <v>433</v>
      </c>
      <c r="G92" s="187" t="s">
        <v>243</v>
      </c>
      <c r="H92" s="188">
        <v>2680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622</v>
      </c>
    </row>
    <row r="93" s="2" customFormat="1">
      <c r="A93" s="37"/>
      <c r="B93" s="38"/>
      <c r="C93" s="39"/>
      <c r="D93" s="197" t="s">
        <v>149</v>
      </c>
      <c r="E93" s="39"/>
      <c r="F93" s="198" t="s">
        <v>435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603</v>
      </c>
      <c r="G94" s="203"/>
      <c r="H94" s="207">
        <v>2680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372</v>
      </c>
      <c r="F95" s="186" t="s">
        <v>373</v>
      </c>
      <c r="G95" s="187" t="s">
        <v>368</v>
      </c>
      <c r="H95" s="188">
        <v>34.600000000000001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623</v>
      </c>
    </row>
    <row r="96" s="2" customFormat="1">
      <c r="A96" s="37"/>
      <c r="B96" s="38"/>
      <c r="C96" s="39"/>
      <c r="D96" s="197" t="s">
        <v>149</v>
      </c>
      <c r="E96" s="39"/>
      <c r="F96" s="198" t="s">
        <v>375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624</v>
      </c>
      <c r="G97" s="203"/>
      <c r="H97" s="207">
        <v>34.600000000000001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378</v>
      </c>
      <c r="F98" s="186" t="s">
        <v>379</v>
      </c>
      <c r="G98" s="187" t="s">
        <v>368</v>
      </c>
      <c r="H98" s="188">
        <v>34.600000000000001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625</v>
      </c>
    </row>
    <row r="99" s="2" customFormat="1">
      <c r="A99" s="37"/>
      <c r="B99" s="38"/>
      <c r="C99" s="39"/>
      <c r="D99" s="197" t="s">
        <v>149</v>
      </c>
      <c r="E99" s="39"/>
      <c r="F99" s="198" t="s">
        <v>381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2" customFormat="1" ht="16.5" customHeight="1">
      <c r="A100" s="37"/>
      <c r="B100" s="38"/>
      <c r="C100" s="184" t="s">
        <v>172</v>
      </c>
      <c r="D100" s="184" t="s">
        <v>141</v>
      </c>
      <c r="E100" s="185" t="s">
        <v>383</v>
      </c>
      <c r="F100" s="186" t="s">
        <v>384</v>
      </c>
      <c r="G100" s="187" t="s">
        <v>368</v>
      </c>
      <c r="H100" s="188">
        <v>103.8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626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582</v>
      </c>
      <c r="G102" s="203"/>
      <c r="H102" s="207">
        <v>103.8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16.5" customHeight="1">
      <c r="A103" s="37"/>
      <c r="B103" s="38"/>
      <c r="C103" s="184" t="s">
        <v>177</v>
      </c>
      <c r="D103" s="184" t="s">
        <v>141</v>
      </c>
      <c r="E103" s="185" t="s">
        <v>460</v>
      </c>
      <c r="F103" s="186" t="s">
        <v>461</v>
      </c>
      <c r="G103" s="187" t="s">
        <v>243</v>
      </c>
      <c r="H103" s="188">
        <v>195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627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463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628</v>
      </c>
      <c r="G105" s="203"/>
      <c r="H105" s="207">
        <v>195</v>
      </c>
      <c r="I105" s="208"/>
      <c r="J105" s="203"/>
      <c r="K105" s="203"/>
      <c r="L105" s="209"/>
      <c r="M105" s="249"/>
      <c r="N105" s="250"/>
      <c r="O105" s="250"/>
      <c r="P105" s="250"/>
      <c r="Q105" s="250"/>
      <c r="R105" s="250"/>
      <c r="S105" s="250"/>
      <c r="T105" s="25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81</v>
      </c>
      <c r="AY105" s="213" t="s">
        <v>147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4/RyscjqUmPgRJhWyHd3Hip1dWbclXeuk+RvzGMwaVBG5xQbx14YtW/kscyDITmkXdtsCVmLMsvG2/bnlUz8TA==" hashValue="lm7fB7Ud+aJN07S2rDeGUOdOf191ubsBNSApChpE/4S7w0a80uNF0UsKTttCUYA0xxG8DJhrJouoR3lMWKL9Rw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  <hyperlink ref="F104" r:id="rId7" display="https://podminky.urs.cz/item/CS_URS_2024_01/184806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510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629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ROUND((SUM(BE85:BE109)),  2)</f>
        <v>0</v>
      </c>
      <c r="G35" s="37"/>
      <c r="H35" s="37"/>
      <c r="I35" s="156">
        <v>0.20999999999999999</v>
      </c>
      <c r="J35" s="155">
        <f>ROUND(((SUM(BE85:BE109))*I35),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ROUND((SUM(BF85:BF109)),  2)</f>
        <v>0</v>
      </c>
      <c r="G36" s="37"/>
      <c r="H36" s="37"/>
      <c r="I36" s="156">
        <v>0.12</v>
      </c>
      <c r="J36" s="155">
        <f>ROUND(((SUM(BF85:BF109))*I36),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ROUND((SUM(BH85:BH109)),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510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VRN - Vedlejší rozpočtové náklady SO-02a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510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VRN - Vedlejší rozpočtové náklady SO-02a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SUM(P86:P109)</f>
        <v>0</v>
      </c>
      <c r="Q85" s="95"/>
      <c r="R85" s="181">
        <f>SUM(R86:R109)</f>
        <v>0</v>
      </c>
      <c r="S85" s="95"/>
      <c r="T85" s="182">
        <f>SUM(T86:T109)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SUM(BK86:BK109)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466</v>
      </c>
      <c r="F86" s="186" t="s">
        <v>467</v>
      </c>
      <c r="G86" s="187" t="s">
        <v>468</v>
      </c>
      <c r="H86" s="188">
        <v>1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469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469</v>
      </c>
      <c r="BM86" s="195" t="s">
        <v>630</v>
      </c>
    </row>
    <row r="87" s="2" customFormat="1">
      <c r="A87" s="37"/>
      <c r="B87" s="38"/>
      <c r="C87" s="39"/>
      <c r="D87" s="197" t="s">
        <v>149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472</v>
      </c>
      <c r="G88" s="203"/>
      <c r="H88" s="207">
        <v>1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473</v>
      </c>
      <c r="F89" s="186" t="s">
        <v>474</v>
      </c>
      <c r="G89" s="187" t="s">
        <v>468</v>
      </c>
      <c r="H89" s="188">
        <v>1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469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469</v>
      </c>
      <c r="BM89" s="195" t="s">
        <v>631</v>
      </c>
    </row>
    <row r="90" s="2" customFormat="1">
      <c r="A90" s="37"/>
      <c r="B90" s="38"/>
      <c r="C90" s="39"/>
      <c r="D90" s="197" t="s">
        <v>149</v>
      </c>
      <c r="E90" s="39"/>
      <c r="F90" s="198" t="s">
        <v>632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1" customFormat="1">
      <c r="A91" s="11"/>
      <c r="B91" s="214"/>
      <c r="C91" s="215"/>
      <c r="D91" s="204" t="s">
        <v>151</v>
      </c>
      <c r="E91" s="216" t="s">
        <v>21</v>
      </c>
      <c r="F91" s="217" t="s">
        <v>478</v>
      </c>
      <c r="G91" s="215"/>
      <c r="H91" s="216" t="s">
        <v>21</v>
      </c>
      <c r="I91" s="218"/>
      <c r="J91" s="215"/>
      <c r="K91" s="215"/>
      <c r="L91" s="219"/>
      <c r="M91" s="220"/>
      <c r="N91" s="221"/>
      <c r="O91" s="221"/>
      <c r="P91" s="221"/>
      <c r="Q91" s="221"/>
      <c r="R91" s="221"/>
      <c r="S91" s="221"/>
      <c r="T91" s="222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23" t="s">
        <v>151</v>
      </c>
      <c r="AU91" s="223" t="s">
        <v>74</v>
      </c>
      <c r="AV91" s="11" t="s">
        <v>81</v>
      </c>
      <c r="AW91" s="11" t="s">
        <v>36</v>
      </c>
      <c r="AX91" s="11" t="s">
        <v>74</v>
      </c>
      <c r="AY91" s="223" t="s">
        <v>147</v>
      </c>
    </row>
    <row r="92" s="11" customFormat="1">
      <c r="A92" s="11"/>
      <c r="B92" s="214"/>
      <c r="C92" s="215"/>
      <c r="D92" s="204" t="s">
        <v>151</v>
      </c>
      <c r="E92" s="216" t="s">
        <v>21</v>
      </c>
      <c r="F92" s="217" t="s">
        <v>479</v>
      </c>
      <c r="G92" s="215"/>
      <c r="H92" s="216" t="s">
        <v>21</v>
      </c>
      <c r="I92" s="218"/>
      <c r="J92" s="215"/>
      <c r="K92" s="215"/>
      <c r="L92" s="219"/>
      <c r="M92" s="220"/>
      <c r="N92" s="221"/>
      <c r="O92" s="221"/>
      <c r="P92" s="221"/>
      <c r="Q92" s="221"/>
      <c r="R92" s="221"/>
      <c r="S92" s="221"/>
      <c r="T92" s="22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23" t="s">
        <v>151</v>
      </c>
      <c r="AU92" s="223" t="s">
        <v>74</v>
      </c>
      <c r="AV92" s="11" t="s">
        <v>81</v>
      </c>
      <c r="AW92" s="11" t="s">
        <v>36</v>
      </c>
      <c r="AX92" s="11" t="s">
        <v>74</v>
      </c>
      <c r="AY92" s="223" t="s">
        <v>147</v>
      </c>
    </row>
    <row r="93" s="11" customFormat="1">
      <c r="A93" s="11"/>
      <c r="B93" s="214"/>
      <c r="C93" s="215"/>
      <c r="D93" s="204" t="s">
        <v>151</v>
      </c>
      <c r="E93" s="216" t="s">
        <v>21</v>
      </c>
      <c r="F93" s="217" t="s">
        <v>480</v>
      </c>
      <c r="G93" s="215"/>
      <c r="H93" s="216" t="s">
        <v>21</v>
      </c>
      <c r="I93" s="218"/>
      <c r="J93" s="215"/>
      <c r="K93" s="215"/>
      <c r="L93" s="219"/>
      <c r="M93" s="220"/>
      <c r="N93" s="221"/>
      <c r="O93" s="221"/>
      <c r="P93" s="221"/>
      <c r="Q93" s="221"/>
      <c r="R93" s="221"/>
      <c r="S93" s="221"/>
      <c r="T93" s="222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23" t="s">
        <v>151</v>
      </c>
      <c r="AU93" s="223" t="s">
        <v>74</v>
      </c>
      <c r="AV93" s="11" t="s">
        <v>81</v>
      </c>
      <c r="AW93" s="11" t="s">
        <v>36</v>
      </c>
      <c r="AX93" s="11" t="s">
        <v>74</v>
      </c>
      <c r="AY93" s="223" t="s">
        <v>147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481</v>
      </c>
      <c r="G94" s="203"/>
      <c r="H94" s="207">
        <v>1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157</v>
      </c>
      <c r="D95" s="184" t="s">
        <v>141</v>
      </c>
      <c r="E95" s="185" t="s">
        <v>482</v>
      </c>
      <c r="F95" s="186" t="s">
        <v>483</v>
      </c>
      <c r="G95" s="187" t="s">
        <v>468</v>
      </c>
      <c r="H95" s="188">
        <v>1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469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469</v>
      </c>
      <c r="BM95" s="195" t="s">
        <v>633</v>
      </c>
    </row>
    <row r="96" s="2" customFormat="1">
      <c r="A96" s="37"/>
      <c r="B96" s="38"/>
      <c r="C96" s="39"/>
      <c r="D96" s="197" t="s">
        <v>149</v>
      </c>
      <c r="E96" s="39"/>
      <c r="F96" s="198" t="s">
        <v>634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2" customFormat="1" ht="16.5" customHeight="1">
      <c r="A97" s="37"/>
      <c r="B97" s="38"/>
      <c r="C97" s="184" t="s">
        <v>146</v>
      </c>
      <c r="D97" s="184" t="s">
        <v>141</v>
      </c>
      <c r="E97" s="185" t="s">
        <v>486</v>
      </c>
      <c r="F97" s="186" t="s">
        <v>487</v>
      </c>
      <c r="G97" s="187" t="s">
        <v>488</v>
      </c>
      <c r="H97" s="188">
        <v>1</v>
      </c>
      <c r="I97" s="189"/>
      <c r="J97" s="190">
        <f>ROUND(I97*H97,2)</f>
        <v>0</v>
      </c>
      <c r="K97" s="186" t="s">
        <v>145</v>
      </c>
      <c r="L97" s="43"/>
      <c r="M97" s="191" t="s">
        <v>21</v>
      </c>
      <c r="N97" s="192" t="s">
        <v>45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469</v>
      </c>
      <c r="AT97" s="195" t="s">
        <v>141</v>
      </c>
      <c r="AU97" s="195" t="s">
        <v>74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81</v>
      </c>
      <c r="BK97" s="196">
        <f>ROUND(I97*H97,2)</f>
        <v>0</v>
      </c>
      <c r="BL97" s="16" t="s">
        <v>469</v>
      </c>
      <c r="BM97" s="195" t="s">
        <v>635</v>
      </c>
    </row>
    <row r="98" s="2" customFormat="1">
      <c r="A98" s="37"/>
      <c r="B98" s="38"/>
      <c r="C98" s="39"/>
      <c r="D98" s="197" t="s">
        <v>149</v>
      </c>
      <c r="E98" s="39"/>
      <c r="F98" s="198" t="s">
        <v>490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74</v>
      </c>
    </row>
    <row r="99" s="2" customFormat="1" ht="16.5" customHeight="1">
      <c r="A99" s="37"/>
      <c r="B99" s="38"/>
      <c r="C99" s="184" t="s">
        <v>167</v>
      </c>
      <c r="D99" s="184" t="s">
        <v>141</v>
      </c>
      <c r="E99" s="185" t="s">
        <v>491</v>
      </c>
      <c r="F99" s="186" t="s">
        <v>492</v>
      </c>
      <c r="G99" s="187" t="s">
        <v>468</v>
      </c>
      <c r="H99" s="188">
        <v>1</v>
      </c>
      <c r="I99" s="189"/>
      <c r="J99" s="190">
        <f>ROUND(I99*H99,2)</f>
        <v>0</v>
      </c>
      <c r="K99" s="186" t="s">
        <v>145</v>
      </c>
      <c r="L99" s="43"/>
      <c r="M99" s="191" t="s">
        <v>21</v>
      </c>
      <c r="N99" s="192" t="s">
        <v>45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469</v>
      </c>
      <c r="AT99" s="195" t="s">
        <v>141</v>
      </c>
      <c r="AU99" s="195" t="s">
        <v>74</v>
      </c>
      <c r="AY99" s="16" t="s">
        <v>147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81</v>
      </c>
      <c r="BK99" s="196">
        <f>ROUND(I99*H99,2)</f>
        <v>0</v>
      </c>
      <c r="BL99" s="16" t="s">
        <v>469</v>
      </c>
      <c r="BM99" s="195" t="s">
        <v>636</v>
      </c>
    </row>
    <row r="100" s="2" customFormat="1">
      <c r="A100" s="37"/>
      <c r="B100" s="38"/>
      <c r="C100" s="39"/>
      <c r="D100" s="197" t="s">
        <v>149</v>
      </c>
      <c r="E100" s="39"/>
      <c r="F100" s="198" t="s">
        <v>637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149</v>
      </c>
      <c r="AU100" s="16" t="s">
        <v>74</v>
      </c>
    </row>
    <row r="101" s="10" customFormat="1">
      <c r="A101" s="10"/>
      <c r="B101" s="202"/>
      <c r="C101" s="203"/>
      <c r="D101" s="204" t="s">
        <v>151</v>
      </c>
      <c r="E101" s="205" t="s">
        <v>21</v>
      </c>
      <c r="F101" s="206" t="s">
        <v>495</v>
      </c>
      <c r="G101" s="203"/>
      <c r="H101" s="207">
        <v>1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151</v>
      </c>
      <c r="AU101" s="213" t="s">
        <v>74</v>
      </c>
      <c r="AV101" s="10" t="s">
        <v>83</v>
      </c>
      <c r="AW101" s="10" t="s">
        <v>36</v>
      </c>
      <c r="AX101" s="10" t="s">
        <v>81</v>
      </c>
      <c r="AY101" s="213" t="s">
        <v>147</v>
      </c>
    </row>
    <row r="102" s="11" customFormat="1">
      <c r="A102" s="11"/>
      <c r="B102" s="214"/>
      <c r="C102" s="215"/>
      <c r="D102" s="204" t="s">
        <v>151</v>
      </c>
      <c r="E102" s="216" t="s">
        <v>21</v>
      </c>
      <c r="F102" s="217" t="s">
        <v>496</v>
      </c>
      <c r="G102" s="215"/>
      <c r="H102" s="216" t="s">
        <v>21</v>
      </c>
      <c r="I102" s="218"/>
      <c r="J102" s="215"/>
      <c r="K102" s="215"/>
      <c r="L102" s="219"/>
      <c r="M102" s="220"/>
      <c r="N102" s="221"/>
      <c r="O102" s="221"/>
      <c r="P102" s="221"/>
      <c r="Q102" s="221"/>
      <c r="R102" s="221"/>
      <c r="S102" s="221"/>
      <c r="T102" s="22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23" t="s">
        <v>151</v>
      </c>
      <c r="AU102" s="223" t="s">
        <v>74</v>
      </c>
      <c r="AV102" s="11" t="s">
        <v>81</v>
      </c>
      <c r="AW102" s="11" t="s">
        <v>36</v>
      </c>
      <c r="AX102" s="11" t="s">
        <v>74</v>
      </c>
      <c r="AY102" s="223" t="s">
        <v>147</v>
      </c>
    </row>
    <row r="103" s="2" customFormat="1" ht="16.5" customHeight="1">
      <c r="A103" s="37"/>
      <c r="B103" s="38"/>
      <c r="C103" s="184" t="s">
        <v>172</v>
      </c>
      <c r="D103" s="184" t="s">
        <v>141</v>
      </c>
      <c r="E103" s="185" t="s">
        <v>497</v>
      </c>
      <c r="F103" s="186" t="s">
        <v>498</v>
      </c>
      <c r="G103" s="187" t="s">
        <v>488</v>
      </c>
      <c r="H103" s="188">
        <v>1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469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469</v>
      </c>
      <c r="BM103" s="195" t="s">
        <v>638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500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2" customFormat="1" ht="16.5" customHeight="1">
      <c r="A105" s="37"/>
      <c r="B105" s="38"/>
      <c r="C105" s="184" t="s">
        <v>177</v>
      </c>
      <c r="D105" s="184" t="s">
        <v>141</v>
      </c>
      <c r="E105" s="185" t="s">
        <v>501</v>
      </c>
      <c r="F105" s="186" t="s">
        <v>502</v>
      </c>
      <c r="G105" s="187" t="s">
        <v>488</v>
      </c>
      <c r="H105" s="188">
        <v>1</v>
      </c>
      <c r="I105" s="189"/>
      <c r="J105" s="190">
        <f>ROUND(I105*H105,2)</f>
        <v>0</v>
      </c>
      <c r="K105" s="186" t="s">
        <v>145</v>
      </c>
      <c r="L105" s="43"/>
      <c r="M105" s="191" t="s">
        <v>21</v>
      </c>
      <c r="N105" s="192" t="s">
        <v>45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469</v>
      </c>
      <c r="AT105" s="195" t="s">
        <v>141</v>
      </c>
      <c r="AU105" s="195" t="s">
        <v>74</v>
      </c>
      <c r="AY105" s="16" t="s">
        <v>147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81</v>
      </c>
      <c r="BK105" s="196">
        <f>ROUND(I105*H105,2)</f>
        <v>0</v>
      </c>
      <c r="BL105" s="16" t="s">
        <v>469</v>
      </c>
      <c r="BM105" s="195" t="s">
        <v>639</v>
      </c>
    </row>
    <row r="106" s="2" customFormat="1">
      <c r="A106" s="37"/>
      <c r="B106" s="38"/>
      <c r="C106" s="39"/>
      <c r="D106" s="197" t="s">
        <v>149</v>
      </c>
      <c r="E106" s="39"/>
      <c r="F106" s="198" t="s">
        <v>504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149</v>
      </c>
      <c r="AU106" s="16" t="s">
        <v>74</v>
      </c>
    </row>
    <row r="107" s="2" customFormat="1" ht="16.5" customHeight="1">
      <c r="A107" s="37"/>
      <c r="B107" s="38"/>
      <c r="C107" s="184" t="s">
        <v>183</v>
      </c>
      <c r="D107" s="184" t="s">
        <v>141</v>
      </c>
      <c r="E107" s="185" t="s">
        <v>505</v>
      </c>
      <c r="F107" s="186" t="s">
        <v>506</v>
      </c>
      <c r="G107" s="187" t="s">
        <v>468</v>
      </c>
      <c r="H107" s="188">
        <v>1</v>
      </c>
      <c r="I107" s="189"/>
      <c r="J107" s="190">
        <f>ROUND(I107*H107,2)</f>
        <v>0</v>
      </c>
      <c r="K107" s="186" t="s">
        <v>145</v>
      </c>
      <c r="L107" s="43"/>
      <c r="M107" s="191" t="s">
        <v>21</v>
      </c>
      <c r="N107" s="192" t="s">
        <v>45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469</v>
      </c>
      <c r="AT107" s="195" t="s">
        <v>141</v>
      </c>
      <c r="AU107" s="195" t="s">
        <v>74</v>
      </c>
      <c r="AY107" s="16" t="s">
        <v>147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81</v>
      </c>
      <c r="BK107" s="196">
        <f>ROUND(I107*H107,2)</f>
        <v>0</v>
      </c>
      <c r="BL107" s="16" t="s">
        <v>469</v>
      </c>
      <c r="BM107" s="195" t="s">
        <v>640</v>
      </c>
    </row>
    <row r="108" s="2" customFormat="1">
      <c r="A108" s="37"/>
      <c r="B108" s="38"/>
      <c r="C108" s="39"/>
      <c r="D108" s="197" t="s">
        <v>149</v>
      </c>
      <c r="E108" s="39"/>
      <c r="F108" s="198" t="s">
        <v>508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149</v>
      </c>
      <c r="AU108" s="16" t="s">
        <v>74</v>
      </c>
    </row>
    <row r="109" s="10" customFormat="1">
      <c r="A109" s="10"/>
      <c r="B109" s="202"/>
      <c r="C109" s="203"/>
      <c r="D109" s="204" t="s">
        <v>151</v>
      </c>
      <c r="E109" s="205" t="s">
        <v>21</v>
      </c>
      <c r="F109" s="206" t="s">
        <v>509</v>
      </c>
      <c r="G109" s="203"/>
      <c r="H109" s="207">
        <v>1</v>
      </c>
      <c r="I109" s="208"/>
      <c r="J109" s="203"/>
      <c r="K109" s="203"/>
      <c r="L109" s="209"/>
      <c r="M109" s="249"/>
      <c r="N109" s="250"/>
      <c r="O109" s="250"/>
      <c r="P109" s="250"/>
      <c r="Q109" s="250"/>
      <c r="R109" s="250"/>
      <c r="S109" s="250"/>
      <c r="T109" s="25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151</v>
      </c>
      <c r="AU109" s="213" t="s">
        <v>74</v>
      </c>
      <c r="AV109" s="10" t="s">
        <v>83</v>
      </c>
      <c r="AW109" s="10" t="s">
        <v>36</v>
      </c>
      <c r="AX109" s="10" t="s">
        <v>81</v>
      </c>
      <c r="AY109" s="213" t="s">
        <v>147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BoJkuGmT7ymA/h6J0gWMuorekELUqp7ILYpD+o9NROcbH1g/QtHHGuImc3FQ7BMDBskTckzYjMDTUMFDttnqWQ==" hashValue="23o8CXo/vy80akdZxNnfcht1eTytwZsfvGvbwIuXbKAo6jsE+XK9ZvaLc+CVrAaaQCjliMR2+0262jFPucN9sA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012002000"/>
    <hyperlink ref="F90" r:id="rId2" display="https://podminky.urs.cz/item/CS_URS_2024_01/011002000"/>
    <hyperlink ref="F96" r:id="rId3" display="https://podminky.urs.cz/item/CS_URS_2024_01/011303000"/>
    <hyperlink ref="F98" r:id="rId4" display="https://podminky.urs.cz/item/CS_URS_2024_01/013254000"/>
    <hyperlink ref="F100" r:id="rId5" display="https://podminky.urs.cz/item/CS_URS_2024_01/091504000"/>
    <hyperlink ref="F104" r:id="rId6" display="https://podminky.urs.cz/item/CS_URS_2024_01/25000"/>
    <hyperlink ref="F106" r:id="rId7" display="https://podminky.urs.cz/item/CS_URS_2024_01/039002000"/>
    <hyperlink ref="F108" r:id="rId8" display="https://podminky.urs.cz/item/CS_URS_2024_01/0132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122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641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21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22</v>
      </c>
      <c r="E12" s="37"/>
      <c r="F12" s="132" t="s">
        <v>23</v>
      </c>
      <c r="G12" s="37"/>
      <c r="H12" s="37"/>
      <c r="I12" s="141" t="s">
        <v>24</v>
      </c>
      <c r="J12" s="145" t="str">
        <f>'Rekapitulace stavby'!AN8</f>
        <v>21. 5. 2024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26</v>
      </c>
      <c r="E14" s="37"/>
      <c r="F14" s="37"/>
      <c r="G14" s="37"/>
      <c r="H14" s="37"/>
      <c r="I14" s="141" t="s">
        <v>27</v>
      </c>
      <c r="J14" s="132" t="s">
        <v>28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29</v>
      </c>
      <c r="F15" s="37"/>
      <c r="G15" s="37"/>
      <c r="H15" s="37"/>
      <c r="I15" s="141" t="s">
        <v>30</v>
      </c>
      <c r="J15" s="132" t="s">
        <v>21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27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30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27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30</v>
      </c>
      <c r="J21" s="132" t="s">
        <v>21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37</v>
      </c>
      <c r="E23" s="37"/>
      <c r="F23" s="37"/>
      <c r="G23" s="37"/>
      <c r="H23" s="37"/>
      <c r="I23" s="141" t="s">
        <v>27</v>
      </c>
      <c r="J23" s="132" t="s">
        <v>34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35</v>
      </c>
      <c r="F24" s="37"/>
      <c r="G24" s="37"/>
      <c r="H24" s="37"/>
      <c r="I24" s="141" t="s">
        <v>30</v>
      </c>
      <c r="J24" s="132" t="s">
        <v>21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38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21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40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42</v>
      </c>
      <c r="G32" s="37"/>
      <c r="H32" s="37"/>
      <c r="I32" s="153" t="s">
        <v>41</v>
      </c>
      <c r="J32" s="153" t="s">
        <v>43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44</v>
      </c>
      <c r="E33" s="141" t="s">
        <v>45</v>
      </c>
      <c r="F33" s="155">
        <f>ROUND((SUM(BE79:BE194)),  2)</f>
        <v>0</v>
      </c>
      <c r="G33" s="37"/>
      <c r="H33" s="37"/>
      <c r="I33" s="156">
        <v>0.20999999999999999</v>
      </c>
      <c r="J33" s="155">
        <f>ROUND(((SUM(BE79:BE194))*I33),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46</v>
      </c>
      <c r="F34" s="155">
        <f>ROUND((SUM(BF79:BF194)),  2)</f>
        <v>0</v>
      </c>
      <c r="G34" s="37"/>
      <c r="H34" s="37"/>
      <c r="I34" s="156">
        <v>0.12</v>
      </c>
      <c r="J34" s="155">
        <f>ROUND(((SUM(BF79:BF194))*I34),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47</v>
      </c>
      <c r="F35" s="155">
        <f>ROUND((SUM(BG79:BG194)),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48</v>
      </c>
      <c r="F36" s="155">
        <f>ROUND((SUM(BH79:BH194)),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49</v>
      </c>
      <c r="F37" s="155">
        <f>ROUND((SUM(BI79:BI194)),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124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Větrolamy PEO8 a PEO16 v k.ú. Kostice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122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SO-02b - Větrolam PEO16 (část b)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Kostice</v>
      </c>
      <c r="G52" s="39"/>
      <c r="H52" s="39"/>
      <c r="I52" s="31" t="s">
        <v>24</v>
      </c>
      <c r="J52" s="71" t="str">
        <f>IF(J12="","",J12)</f>
        <v>21. 5. 2024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ČR-Státní pozemkový úřad</v>
      </c>
      <c r="G54" s="39"/>
      <c r="H54" s="39"/>
      <c r="I54" s="31" t="s">
        <v>33</v>
      </c>
      <c r="J54" s="35" t="str">
        <f>E21</f>
        <v xml:space="preserve">AGROPROJEKT PSO s.r.o. 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AGROPROJEKT PSO s.r.o.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125</v>
      </c>
      <c r="D57" s="170"/>
      <c r="E57" s="170"/>
      <c r="F57" s="170"/>
      <c r="G57" s="170"/>
      <c r="H57" s="170"/>
      <c r="I57" s="170"/>
      <c r="J57" s="171" t="s">
        <v>126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72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127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128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Větrolamy PEO8 a PEO16 v k.ú. Kostice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122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SO-02b - Větrolam PEO16 (část b)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Kostice</v>
      </c>
      <c r="G73" s="39"/>
      <c r="H73" s="39"/>
      <c r="I73" s="31" t="s">
        <v>24</v>
      </c>
      <c r="J73" s="71" t="str">
        <f>IF(J12="","",J12)</f>
        <v>21. 5. 2024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26</v>
      </c>
      <c r="D75" s="39"/>
      <c r="E75" s="39"/>
      <c r="F75" s="26" t="str">
        <f>E15</f>
        <v>ČR-Státní pozemkový úřad</v>
      </c>
      <c r="G75" s="39"/>
      <c r="H75" s="39"/>
      <c r="I75" s="31" t="s">
        <v>33</v>
      </c>
      <c r="J75" s="35" t="str">
        <f>E21</f>
        <v xml:space="preserve">AGROPROJEKT PSO s.r.o. 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37</v>
      </c>
      <c r="J76" s="35" t="str">
        <f>E24</f>
        <v xml:space="preserve">AGROPROJEKT PSO s.r.o. 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129</v>
      </c>
      <c r="D78" s="176" t="s">
        <v>59</v>
      </c>
      <c r="E78" s="176" t="s">
        <v>55</v>
      </c>
      <c r="F78" s="176" t="s">
        <v>56</v>
      </c>
      <c r="G78" s="176" t="s">
        <v>130</v>
      </c>
      <c r="H78" s="176" t="s">
        <v>131</v>
      </c>
      <c r="I78" s="176" t="s">
        <v>132</v>
      </c>
      <c r="J78" s="176" t="s">
        <v>126</v>
      </c>
      <c r="K78" s="177" t="s">
        <v>133</v>
      </c>
      <c r="L78" s="178"/>
      <c r="M78" s="91" t="s">
        <v>21</v>
      </c>
      <c r="N78" s="92" t="s">
        <v>44</v>
      </c>
      <c r="O78" s="92" t="s">
        <v>134</v>
      </c>
      <c r="P78" s="92" t="s">
        <v>135</v>
      </c>
      <c r="Q78" s="92" t="s">
        <v>136</v>
      </c>
      <c r="R78" s="92" t="s">
        <v>137</v>
      </c>
      <c r="S78" s="92" t="s">
        <v>138</v>
      </c>
      <c r="T78" s="93" t="s">
        <v>139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140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SUM(P80:P194)</f>
        <v>0</v>
      </c>
      <c r="Q79" s="95"/>
      <c r="R79" s="181">
        <f>SUM(R80:R194)</f>
        <v>85.289627999999993</v>
      </c>
      <c r="S79" s="95"/>
      <c r="T79" s="182">
        <f>SUM(T80:T194)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73</v>
      </c>
      <c r="AU79" s="16" t="s">
        <v>127</v>
      </c>
      <c r="BK79" s="183">
        <f>SUM(BK80:BK194)</f>
        <v>0</v>
      </c>
    </row>
    <row r="80" s="2" customFormat="1" ht="16.5" customHeight="1">
      <c r="A80" s="37"/>
      <c r="B80" s="38"/>
      <c r="C80" s="184" t="s">
        <v>81</v>
      </c>
      <c r="D80" s="184" t="s">
        <v>141</v>
      </c>
      <c r="E80" s="185" t="s">
        <v>142</v>
      </c>
      <c r="F80" s="186" t="s">
        <v>143</v>
      </c>
      <c r="G80" s="187" t="s">
        <v>144</v>
      </c>
      <c r="H80" s="188">
        <v>0.017000000000000001</v>
      </c>
      <c r="I80" s="189"/>
      <c r="J80" s="190">
        <f>ROUND(I80*H80,2)</f>
        <v>0</v>
      </c>
      <c r="K80" s="186" t="s">
        <v>145</v>
      </c>
      <c r="L80" s="43"/>
      <c r="M80" s="191" t="s">
        <v>21</v>
      </c>
      <c r="N80" s="192" t="s">
        <v>45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146</v>
      </c>
      <c r="AT80" s="195" t="s">
        <v>141</v>
      </c>
      <c r="AU80" s="195" t="s">
        <v>74</v>
      </c>
      <c r="AY80" s="16" t="s">
        <v>147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81</v>
      </c>
      <c r="BK80" s="196">
        <f>ROUND(I80*H80,2)</f>
        <v>0</v>
      </c>
      <c r="BL80" s="16" t="s">
        <v>146</v>
      </c>
      <c r="BM80" s="195" t="s">
        <v>642</v>
      </c>
    </row>
    <row r="81" s="2" customFormat="1">
      <c r="A81" s="37"/>
      <c r="B81" s="38"/>
      <c r="C81" s="39"/>
      <c r="D81" s="197" t="s">
        <v>149</v>
      </c>
      <c r="E81" s="39"/>
      <c r="F81" s="198" t="s">
        <v>150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149</v>
      </c>
      <c r="AU81" s="16" t="s">
        <v>74</v>
      </c>
    </row>
    <row r="82" s="10" customFormat="1">
      <c r="A82" s="10"/>
      <c r="B82" s="202"/>
      <c r="C82" s="203"/>
      <c r="D82" s="204" t="s">
        <v>151</v>
      </c>
      <c r="E82" s="205" t="s">
        <v>21</v>
      </c>
      <c r="F82" s="206" t="s">
        <v>643</v>
      </c>
      <c r="G82" s="203"/>
      <c r="H82" s="207">
        <v>0.017000000000000001</v>
      </c>
      <c r="I82" s="208"/>
      <c r="J82" s="203"/>
      <c r="K82" s="203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151</v>
      </c>
      <c r="AU82" s="213" t="s">
        <v>74</v>
      </c>
      <c r="AV82" s="10" t="s">
        <v>83</v>
      </c>
      <c r="AW82" s="10" t="s">
        <v>36</v>
      </c>
      <c r="AX82" s="10" t="s">
        <v>81</v>
      </c>
      <c r="AY82" s="213" t="s">
        <v>147</v>
      </c>
    </row>
    <row r="83" s="2" customFormat="1" ht="16.5" customHeight="1">
      <c r="A83" s="37"/>
      <c r="B83" s="38"/>
      <c r="C83" s="184" t="s">
        <v>83</v>
      </c>
      <c r="D83" s="184" t="s">
        <v>141</v>
      </c>
      <c r="E83" s="185" t="s">
        <v>153</v>
      </c>
      <c r="F83" s="186" t="s">
        <v>154</v>
      </c>
      <c r="G83" s="187" t="s">
        <v>144</v>
      </c>
      <c r="H83" s="188">
        <v>0.017000000000000001</v>
      </c>
      <c r="I83" s="189"/>
      <c r="J83" s="190">
        <f>ROUND(I83*H83,2)</f>
        <v>0</v>
      </c>
      <c r="K83" s="186" t="s">
        <v>145</v>
      </c>
      <c r="L83" s="43"/>
      <c r="M83" s="191" t="s">
        <v>21</v>
      </c>
      <c r="N83" s="192" t="s">
        <v>45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146</v>
      </c>
      <c r="AT83" s="195" t="s">
        <v>141</v>
      </c>
      <c r="AU83" s="195" t="s">
        <v>74</v>
      </c>
      <c r="AY83" s="16" t="s">
        <v>147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81</v>
      </c>
      <c r="BK83" s="196">
        <f>ROUND(I83*H83,2)</f>
        <v>0</v>
      </c>
      <c r="BL83" s="16" t="s">
        <v>146</v>
      </c>
      <c r="BM83" s="195" t="s">
        <v>644</v>
      </c>
    </row>
    <row r="84" s="2" customFormat="1">
      <c r="A84" s="37"/>
      <c r="B84" s="38"/>
      <c r="C84" s="39"/>
      <c r="D84" s="197" t="s">
        <v>149</v>
      </c>
      <c r="E84" s="39"/>
      <c r="F84" s="198" t="s">
        <v>156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149</v>
      </c>
      <c r="AU84" s="16" t="s">
        <v>74</v>
      </c>
    </row>
    <row r="85" s="10" customFormat="1">
      <c r="A85" s="10"/>
      <c r="B85" s="202"/>
      <c r="C85" s="203"/>
      <c r="D85" s="204" t="s">
        <v>151</v>
      </c>
      <c r="E85" s="205" t="s">
        <v>21</v>
      </c>
      <c r="F85" s="206" t="s">
        <v>643</v>
      </c>
      <c r="G85" s="203"/>
      <c r="H85" s="207">
        <v>0.017000000000000001</v>
      </c>
      <c r="I85" s="208"/>
      <c r="J85" s="203"/>
      <c r="K85" s="203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151</v>
      </c>
      <c r="AU85" s="213" t="s">
        <v>74</v>
      </c>
      <c r="AV85" s="10" t="s">
        <v>83</v>
      </c>
      <c r="AW85" s="10" t="s">
        <v>36</v>
      </c>
      <c r="AX85" s="10" t="s">
        <v>81</v>
      </c>
      <c r="AY85" s="213" t="s">
        <v>147</v>
      </c>
    </row>
    <row r="86" s="2" customFormat="1" ht="24.15" customHeight="1">
      <c r="A86" s="37"/>
      <c r="B86" s="38"/>
      <c r="C86" s="184" t="s">
        <v>157</v>
      </c>
      <c r="D86" s="184" t="s">
        <v>141</v>
      </c>
      <c r="E86" s="185" t="s">
        <v>158</v>
      </c>
      <c r="F86" s="186" t="s">
        <v>159</v>
      </c>
      <c r="G86" s="187" t="s">
        <v>160</v>
      </c>
      <c r="H86" s="188">
        <v>5072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645</v>
      </c>
    </row>
    <row r="87" s="2" customFormat="1">
      <c r="A87" s="37"/>
      <c r="B87" s="38"/>
      <c r="C87" s="39"/>
      <c r="D87" s="197" t="s">
        <v>149</v>
      </c>
      <c r="E87" s="39"/>
      <c r="F87" s="198" t="s">
        <v>162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1" customFormat="1">
      <c r="A88" s="11"/>
      <c r="B88" s="214"/>
      <c r="C88" s="215"/>
      <c r="D88" s="204" t="s">
        <v>151</v>
      </c>
      <c r="E88" s="216" t="s">
        <v>21</v>
      </c>
      <c r="F88" s="217" t="s">
        <v>515</v>
      </c>
      <c r="G88" s="215"/>
      <c r="H88" s="216" t="s">
        <v>21</v>
      </c>
      <c r="I88" s="218"/>
      <c r="J88" s="215"/>
      <c r="K88" s="215"/>
      <c r="L88" s="219"/>
      <c r="M88" s="220"/>
      <c r="N88" s="221"/>
      <c r="O88" s="221"/>
      <c r="P88" s="221"/>
      <c r="Q88" s="221"/>
      <c r="R88" s="221"/>
      <c r="S88" s="221"/>
      <c r="T88" s="22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23" t="s">
        <v>151</v>
      </c>
      <c r="AU88" s="223" t="s">
        <v>74</v>
      </c>
      <c r="AV88" s="11" t="s">
        <v>81</v>
      </c>
      <c r="AW88" s="11" t="s">
        <v>36</v>
      </c>
      <c r="AX88" s="11" t="s">
        <v>74</v>
      </c>
      <c r="AY88" s="223" t="s">
        <v>147</v>
      </c>
    </row>
    <row r="89" s="11" customFormat="1">
      <c r="A89" s="11"/>
      <c r="B89" s="214"/>
      <c r="C89" s="215"/>
      <c r="D89" s="204" t="s">
        <v>151</v>
      </c>
      <c r="E89" s="216" t="s">
        <v>21</v>
      </c>
      <c r="F89" s="217" t="s">
        <v>516</v>
      </c>
      <c r="G89" s="215"/>
      <c r="H89" s="216" t="s">
        <v>21</v>
      </c>
      <c r="I89" s="218"/>
      <c r="J89" s="215"/>
      <c r="K89" s="215"/>
      <c r="L89" s="219"/>
      <c r="M89" s="220"/>
      <c r="N89" s="221"/>
      <c r="O89" s="221"/>
      <c r="P89" s="221"/>
      <c r="Q89" s="221"/>
      <c r="R89" s="221"/>
      <c r="S89" s="221"/>
      <c r="T89" s="222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23" t="s">
        <v>151</v>
      </c>
      <c r="AU89" s="223" t="s">
        <v>74</v>
      </c>
      <c r="AV89" s="11" t="s">
        <v>81</v>
      </c>
      <c r="AW89" s="11" t="s">
        <v>36</v>
      </c>
      <c r="AX89" s="11" t="s">
        <v>74</v>
      </c>
      <c r="AY89" s="223" t="s">
        <v>147</v>
      </c>
    </row>
    <row r="90" s="10" customFormat="1">
      <c r="A90" s="10"/>
      <c r="B90" s="202"/>
      <c r="C90" s="203"/>
      <c r="D90" s="204" t="s">
        <v>151</v>
      </c>
      <c r="E90" s="205" t="s">
        <v>21</v>
      </c>
      <c r="F90" s="206" t="s">
        <v>646</v>
      </c>
      <c r="G90" s="203"/>
      <c r="H90" s="207">
        <v>5072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151</v>
      </c>
      <c r="AU90" s="213" t="s">
        <v>74</v>
      </c>
      <c r="AV90" s="10" t="s">
        <v>83</v>
      </c>
      <c r="AW90" s="10" t="s">
        <v>36</v>
      </c>
      <c r="AX90" s="10" t="s">
        <v>81</v>
      </c>
      <c r="AY90" s="213" t="s">
        <v>147</v>
      </c>
    </row>
    <row r="91" s="2" customFormat="1" ht="16.5" customHeight="1">
      <c r="A91" s="37"/>
      <c r="B91" s="38"/>
      <c r="C91" s="184" t="s">
        <v>146</v>
      </c>
      <c r="D91" s="184" t="s">
        <v>141</v>
      </c>
      <c r="E91" s="185" t="s">
        <v>163</v>
      </c>
      <c r="F91" s="186" t="s">
        <v>164</v>
      </c>
      <c r="G91" s="187" t="s">
        <v>160</v>
      </c>
      <c r="H91" s="188">
        <v>5072</v>
      </c>
      <c r="I91" s="189"/>
      <c r="J91" s="190">
        <f>ROUND(I91*H91,2)</f>
        <v>0</v>
      </c>
      <c r="K91" s="186" t="s">
        <v>145</v>
      </c>
      <c r="L91" s="43"/>
      <c r="M91" s="191" t="s">
        <v>21</v>
      </c>
      <c r="N91" s="192" t="s">
        <v>45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146</v>
      </c>
      <c r="AT91" s="195" t="s">
        <v>141</v>
      </c>
      <c r="AU91" s="195" t="s">
        <v>74</v>
      </c>
      <c r="AY91" s="16" t="s">
        <v>147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81</v>
      </c>
      <c r="BK91" s="196">
        <f>ROUND(I91*H91,2)</f>
        <v>0</v>
      </c>
      <c r="BL91" s="16" t="s">
        <v>146</v>
      </c>
      <c r="BM91" s="195" t="s">
        <v>647</v>
      </c>
    </row>
    <row r="92" s="2" customFormat="1">
      <c r="A92" s="37"/>
      <c r="B92" s="38"/>
      <c r="C92" s="39"/>
      <c r="D92" s="197" t="s">
        <v>149</v>
      </c>
      <c r="E92" s="39"/>
      <c r="F92" s="198" t="s">
        <v>166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149</v>
      </c>
      <c r="AU92" s="16" t="s">
        <v>74</v>
      </c>
    </row>
    <row r="93" s="10" customFormat="1">
      <c r="A93" s="10"/>
      <c r="B93" s="202"/>
      <c r="C93" s="203"/>
      <c r="D93" s="204" t="s">
        <v>151</v>
      </c>
      <c r="E93" s="205" t="s">
        <v>21</v>
      </c>
      <c r="F93" s="206" t="s">
        <v>646</v>
      </c>
      <c r="G93" s="203"/>
      <c r="H93" s="207">
        <v>5072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151</v>
      </c>
      <c r="AU93" s="213" t="s">
        <v>74</v>
      </c>
      <c r="AV93" s="10" t="s">
        <v>83</v>
      </c>
      <c r="AW93" s="10" t="s">
        <v>36</v>
      </c>
      <c r="AX93" s="10" t="s">
        <v>81</v>
      </c>
      <c r="AY93" s="213" t="s">
        <v>147</v>
      </c>
    </row>
    <row r="94" s="2" customFormat="1" ht="16.5" customHeight="1">
      <c r="A94" s="37"/>
      <c r="B94" s="38"/>
      <c r="C94" s="184" t="s">
        <v>167</v>
      </c>
      <c r="D94" s="184" t="s">
        <v>141</v>
      </c>
      <c r="E94" s="185" t="s">
        <v>168</v>
      </c>
      <c r="F94" s="186" t="s">
        <v>169</v>
      </c>
      <c r="G94" s="187" t="s">
        <v>160</v>
      </c>
      <c r="H94" s="188">
        <v>5072</v>
      </c>
      <c r="I94" s="189"/>
      <c r="J94" s="190">
        <f>ROUND(I94*H94,2)</f>
        <v>0</v>
      </c>
      <c r="K94" s="186" t="s">
        <v>145</v>
      </c>
      <c r="L94" s="43"/>
      <c r="M94" s="191" t="s">
        <v>21</v>
      </c>
      <c r="N94" s="192" t="s">
        <v>45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146</v>
      </c>
      <c r="AT94" s="195" t="s">
        <v>141</v>
      </c>
      <c r="AU94" s="195" t="s">
        <v>74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81</v>
      </c>
      <c r="BK94" s="196">
        <f>ROUND(I94*H94,2)</f>
        <v>0</v>
      </c>
      <c r="BL94" s="16" t="s">
        <v>146</v>
      </c>
      <c r="BM94" s="195" t="s">
        <v>648</v>
      </c>
    </row>
    <row r="95" s="2" customFormat="1">
      <c r="A95" s="37"/>
      <c r="B95" s="38"/>
      <c r="C95" s="39"/>
      <c r="D95" s="197" t="s">
        <v>149</v>
      </c>
      <c r="E95" s="39"/>
      <c r="F95" s="198" t="s">
        <v>171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149</v>
      </c>
      <c r="AU95" s="16" t="s">
        <v>74</v>
      </c>
    </row>
    <row r="96" s="10" customFormat="1">
      <c r="A96" s="10"/>
      <c r="B96" s="202"/>
      <c r="C96" s="203"/>
      <c r="D96" s="204" t="s">
        <v>151</v>
      </c>
      <c r="E96" s="205" t="s">
        <v>21</v>
      </c>
      <c r="F96" s="206" t="s">
        <v>646</v>
      </c>
      <c r="G96" s="203"/>
      <c r="H96" s="207">
        <v>5072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151</v>
      </c>
      <c r="AU96" s="213" t="s">
        <v>74</v>
      </c>
      <c r="AV96" s="10" t="s">
        <v>83</v>
      </c>
      <c r="AW96" s="10" t="s">
        <v>36</v>
      </c>
      <c r="AX96" s="10" t="s">
        <v>81</v>
      </c>
      <c r="AY96" s="213" t="s">
        <v>147</v>
      </c>
    </row>
    <row r="97" s="2" customFormat="1" ht="16.5" customHeight="1">
      <c r="A97" s="37"/>
      <c r="B97" s="38"/>
      <c r="C97" s="184" t="s">
        <v>172</v>
      </c>
      <c r="D97" s="184" t="s">
        <v>141</v>
      </c>
      <c r="E97" s="185" t="s">
        <v>173</v>
      </c>
      <c r="F97" s="186" t="s">
        <v>174</v>
      </c>
      <c r="G97" s="187" t="s">
        <v>160</v>
      </c>
      <c r="H97" s="188">
        <v>5072</v>
      </c>
      <c r="I97" s="189"/>
      <c r="J97" s="190">
        <f>ROUND(I97*H97,2)</f>
        <v>0</v>
      </c>
      <c r="K97" s="186" t="s">
        <v>145</v>
      </c>
      <c r="L97" s="43"/>
      <c r="M97" s="191" t="s">
        <v>21</v>
      </c>
      <c r="N97" s="192" t="s">
        <v>45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146</v>
      </c>
      <c r="AT97" s="195" t="s">
        <v>141</v>
      </c>
      <c r="AU97" s="195" t="s">
        <v>74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81</v>
      </c>
      <c r="BK97" s="196">
        <f>ROUND(I97*H97,2)</f>
        <v>0</v>
      </c>
      <c r="BL97" s="16" t="s">
        <v>146</v>
      </c>
      <c r="BM97" s="195" t="s">
        <v>649</v>
      </c>
    </row>
    <row r="98" s="2" customFormat="1">
      <c r="A98" s="37"/>
      <c r="B98" s="38"/>
      <c r="C98" s="39"/>
      <c r="D98" s="197" t="s">
        <v>149</v>
      </c>
      <c r="E98" s="39"/>
      <c r="F98" s="198" t="s">
        <v>176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74</v>
      </c>
    </row>
    <row r="99" s="10" customFormat="1">
      <c r="A99" s="10"/>
      <c r="B99" s="202"/>
      <c r="C99" s="203"/>
      <c r="D99" s="204" t="s">
        <v>151</v>
      </c>
      <c r="E99" s="205" t="s">
        <v>21</v>
      </c>
      <c r="F99" s="206" t="s">
        <v>646</v>
      </c>
      <c r="G99" s="203"/>
      <c r="H99" s="207">
        <v>5072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151</v>
      </c>
      <c r="AU99" s="213" t="s">
        <v>74</v>
      </c>
      <c r="AV99" s="10" t="s">
        <v>83</v>
      </c>
      <c r="AW99" s="10" t="s">
        <v>36</v>
      </c>
      <c r="AX99" s="10" t="s">
        <v>81</v>
      </c>
      <c r="AY99" s="213" t="s">
        <v>147</v>
      </c>
    </row>
    <row r="100" s="2" customFormat="1" ht="16.5" customHeight="1">
      <c r="A100" s="37"/>
      <c r="B100" s="38"/>
      <c r="C100" s="184" t="s">
        <v>177</v>
      </c>
      <c r="D100" s="184" t="s">
        <v>141</v>
      </c>
      <c r="E100" s="185" t="s">
        <v>178</v>
      </c>
      <c r="F100" s="186" t="s">
        <v>179</v>
      </c>
      <c r="G100" s="187" t="s">
        <v>160</v>
      </c>
      <c r="H100" s="188">
        <v>3972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650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181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651</v>
      </c>
      <c r="G102" s="203"/>
      <c r="H102" s="207">
        <v>3972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24.15" customHeight="1">
      <c r="A103" s="37"/>
      <c r="B103" s="38"/>
      <c r="C103" s="184" t="s">
        <v>183</v>
      </c>
      <c r="D103" s="184" t="s">
        <v>141</v>
      </c>
      <c r="E103" s="185" t="s">
        <v>184</v>
      </c>
      <c r="F103" s="186" t="s">
        <v>185</v>
      </c>
      <c r="G103" s="187" t="s">
        <v>160</v>
      </c>
      <c r="H103" s="188">
        <v>3972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652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187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651</v>
      </c>
      <c r="G105" s="203"/>
      <c r="H105" s="207">
        <v>3972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81</v>
      </c>
      <c r="AY105" s="213" t="s">
        <v>147</v>
      </c>
    </row>
    <row r="106" s="2" customFormat="1" ht="16.5" customHeight="1">
      <c r="A106" s="37"/>
      <c r="B106" s="38"/>
      <c r="C106" s="224" t="s">
        <v>189</v>
      </c>
      <c r="D106" s="224" t="s">
        <v>190</v>
      </c>
      <c r="E106" s="225" t="s">
        <v>191</v>
      </c>
      <c r="F106" s="226" t="s">
        <v>192</v>
      </c>
      <c r="G106" s="227" t="s">
        <v>193</v>
      </c>
      <c r="H106" s="228">
        <v>99.299999999999997</v>
      </c>
      <c r="I106" s="229"/>
      <c r="J106" s="230">
        <f>ROUND(I106*H106,2)</f>
        <v>0</v>
      </c>
      <c r="K106" s="226" t="s">
        <v>145</v>
      </c>
      <c r="L106" s="231"/>
      <c r="M106" s="232" t="s">
        <v>21</v>
      </c>
      <c r="N106" s="233" t="s">
        <v>45</v>
      </c>
      <c r="O106" s="83"/>
      <c r="P106" s="193">
        <f>O106*H106</f>
        <v>0</v>
      </c>
      <c r="Q106" s="193">
        <v>0.001</v>
      </c>
      <c r="R106" s="193">
        <f>Q106*H106</f>
        <v>0.099299999999999999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183</v>
      </c>
      <c r="AT106" s="195" t="s">
        <v>190</v>
      </c>
      <c r="AU106" s="195" t="s">
        <v>74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81</v>
      </c>
      <c r="BK106" s="196">
        <f>ROUND(I106*H106,2)</f>
        <v>0</v>
      </c>
      <c r="BL106" s="16" t="s">
        <v>146</v>
      </c>
      <c r="BM106" s="195" t="s">
        <v>653</v>
      </c>
    </row>
    <row r="107" s="10" customFormat="1">
      <c r="A107" s="10"/>
      <c r="B107" s="202"/>
      <c r="C107" s="203"/>
      <c r="D107" s="204" t="s">
        <v>151</v>
      </c>
      <c r="E107" s="205" t="s">
        <v>21</v>
      </c>
      <c r="F107" s="206" t="s">
        <v>654</v>
      </c>
      <c r="G107" s="203"/>
      <c r="H107" s="207">
        <v>99.299999999999997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151</v>
      </c>
      <c r="AU107" s="213" t="s">
        <v>74</v>
      </c>
      <c r="AV107" s="10" t="s">
        <v>83</v>
      </c>
      <c r="AW107" s="10" t="s">
        <v>36</v>
      </c>
      <c r="AX107" s="10" t="s">
        <v>81</v>
      </c>
      <c r="AY107" s="213" t="s">
        <v>147</v>
      </c>
    </row>
    <row r="108" s="2" customFormat="1" ht="21.75" customHeight="1">
      <c r="A108" s="37"/>
      <c r="B108" s="38"/>
      <c r="C108" s="184" t="s">
        <v>196</v>
      </c>
      <c r="D108" s="184" t="s">
        <v>141</v>
      </c>
      <c r="E108" s="185" t="s">
        <v>197</v>
      </c>
      <c r="F108" s="186" t="s">
        <v>198</v>
      </c>
      <c r="G108" s="187" t="s">
        <v>160</v>
      </c>
      <c r="H108" s="188">
        <v>3972</v>
      </c>
      <c r="I108" s="189"/>
      <c r="J108" s="190">
        <f>ROUND(I108*H108,2)</f>
        <v>0</v>
      </c>
      <c r="K108" s="186" t="s">
        <v>145</v>
      </c>
      <c r="L108" s="43"/>
      <c r="M108" s="191" t="s">
        <v>21</v>
      </c>
      <c r="N108" s="192" t="s">
        <v>45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146</v>
      </c>
      <c r="AT108" s="195" t="s">
        <v>141</v>
      </c>
      <c r="AU108" s="195" t="s">
        <v>74</v>
      </c>
      <c r="AY108" s="16" t="s">
        <v>147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81</v>
      </c>
      <c r="BK108" s="196">
        <f>ROUND(I108*H108,2)</f>
        <v>0</v>
      </c>
      <c r="BL108" s="16" t="s">
        <v>146</v>
      </c>
      <c r="BM108" s="195" t="s">
        <v>655</v>
      </c>
    </row>
    <row r="109" s="2" customFormat="1">
      <c r="A109" s="37"/>
      <c r="B109" s="38"/>
      <c r="C109" s="39"/>
      <c r="D109" s="197" t="s">
        <v>149</v>
      </c>
      <c r="E109" s="39"/>
      <c r="F109" s="198" t="s">
        <v>200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149</v>
      </c>
      <c r="AU109" s="16" t="s">
        <v>74</v>
      </c>
    </row>
    <row r="110" s="10" customFormat="1">
      <c r="A110" s="10"/>
      <c r="B110" s="202"/>
      <c r="C110" s="203"/>
      <c r="D110" s="204" t="s">
        <v>151</v>
      </c>
      <c r="E110" s="205" t="s">
        <v>21</v>
      </c>
      <c r="F110" s="206" t="s">
        <v>656</v>
      </c>
      <c r="G110" s="203"/>
      <c r="H110" s="207">
        <v>3972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3" t="s">
        <v>151</v>
      </c>
      <c r="AU110" s="213" t="s">
        <v>74</v>
      </c>
      <c r="AV110" s="10" t="s">
        <v>83</v>
      </c>
      <c r="AW110" s="10" t="s">
        <v>36</v>
      </c>
      <c r="AX110" s="10" t="s">
        <v>74</v>
      </c>
      <c r="AY110" s="213" t="s">
        <v>147</v>
      </c>
    </row>
    <row r="111" s="12" customFormat="1">
      <c r="A111" s="12"/>
      <c r="B111" s="234"/>
      <c r="C111" s="235"/>
      <c r="D111" s="204" t="s">
        <v>151</v>
      </c>
      <c r="E111" s="236" t="s">
        <v>21</v>
      </c>
      <c r="F111" s="237" t="s">
        <v>202</v>
      </c>
      <c r="G111" s="235"/>
      <c r="H111" s="238">
        <v>3972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4" t="s">
        <v>151</v>
      </c>
      <c r="AU111" s="244" t="s">
        <v>74</v>
      </c>
      <c r="AV111" s="12" t="s">
        <v>146</v>
      </c>
      <c r="AW111" s="12" t="s">
        <v>36</v>
      </c>
      <c r="AX111" s="12" t="s">
        <v>81</v>
      </c>
      <c r="AY111" s="244" t="s">
        <v>147</v>
      </c>
    </row>
    <row r="112" s="2" customFormat="1" ht="16.5" customHeight="1">
      <c r="A112" s="37"/>
      <c r="B112" s="38"/>
      <c r="C112" s="184" t="s">
        <v>203</v>
      </c>
      <c r="D112" s="184" t="s">
        <v>141</v>
      </c>
      <c r="E112" s="185" t="s">
        <v>204</v>
      </c>
      <c r="F112" s="186" t="s">
        <v>205</v>
      </c>
      <c r="G112" s="187" t="s">
        <v>206</v>
      </c>
      <c r="H112" s="188">
        <v>0.46100000000000002</v>
      </c>
      <c r="I112" s="189"/>
      <c r="J112" s="190">
        <f>ROUND(I112*H112,2)</f>
        <v>0</v>
      </c>
      <c r="K112" s="186" t="s">
        <v>21</v>
      </c>
      <c r="L112" s="43"/>
      <c r="M112" s="191" t="s">
        <v>21</v>
      </c>
      <c r="N112" s="192" t="s">
        <v>45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146</v>
      </c>
      <c r="AT112" s="195" t="s">
        <v>141</v>
      </c>
      <c r="AU112" s="195" t="s">
        <v>74</v>
      </c>
      <c r="AY112" s="16" t="s">
        <v>147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81</v>
      </c>
      <c r="BK112" s="196">
        <f>ROUND(I112*H112,2)</f>
        <v>0</v>
      </c>
      <c r="BL112" s="16" t="s">
        <v>146</v>
      </c>
      <c r="BM112" s="195" t="s">
        <v>657</v>
      </c>
    </row>
    <row r="113" s="10" customFormat="1">
      <c r="A113" s="10"/>
      <c r="B113" s="202"/>
      <c r="C113" s="203"/>
      <c r="D113" s="204" t="s">
        <v>151</v>
      </c>
      <c r="E113" s="205" t="s">
        <v>21</v>
      </c>
      <c r="F113" s="206" t="s">
        <v>208</v>
      </c>
      <c r="G113" s="203"/>
      <c r="H113" s="207">
        <v>0.46100000000000002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151</v>
      </c>
      <c r="AU113" s="213" t="s">
        <v>74</v>
      </c>
      <c r="AV113" s="10" t="s">
        <v>83</v>
      </c>
      <c r="AW113" s="10" t="s">
        <v>36</v>
      </c>
      <c r="AX113" s="10" t="s">
        <v>74</v>
      </c>
      <c r="AY113" s="213" t="s">
        <v>147</v>
      </c>
    </row>
    <row r="114" s="12" customFormat="1">
      <c r="A114" s="12"/>
      <c r="B114" s="234"/>
      <c r="C114" s="235"/>
      <c r="D114" s="204" t="s">
        <v>151</v>
      </c>
      <c r="E114" s="236" t="s">
        <v>21</v>
      </c>
      <c r="F114" s="237" t="s">
        <v>202</v>
      </c>
      <c r="G114" s="235"/>
      <c r="H114" s="238">
        <v>0.46100000000000002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4" t="s">
        <v>151</v>
      </c>
      <c r="AU114" s="244" t="s">
        <v>74</v>
      </c>
      <c r="AV114" s="12" t="s">
        <v>146</v>
      </c>
      <c r="AW114" s="12" t="s">
        <v>36</v>
      </c>
      <c r="AX114" s="12" t="s">
        <v>81</v>
      </c>
      <c r="AY114" s="244" t="s">
        <v>147</v>
      </c>
    </row>
    <row r="115" s="2" customFormat="1" ht="16.5" customHeight="1">
      <c r="A115" s="37"/>
      <c r="B115" s="38"/>
      <c r="C115" s="184" t="s">
        <v>8</v>
      </c>
      <c r="D115" s="184" t="s">
        <v>141</v>
      </c>
      <c r="E115" s="185" t="s">
        <v>209</v>
      </c>
      <c r="F115" s="186" t="s">
        <v>210</v>
      </c>
      <c r="G115" s="187" t="s">
        <v>206</v>
      </c>
      <c r="H115" s="188">
        <v>0.11</v>
      </c>
      <c r="I115" s="189"/>
      <c r="J115" s="190">
        <f>ROUND(I115*H115,2)</f>
        <v>0</v>
      </c>
      <c r="K115" s="186" t="s">
        <v>145</v>
      </c>
      <c r="L115" s="43"/>
      <c r="M115" s="191" t="s">
        <v>21</v>
      </c>
      <c r="N115" s="192" t="s">
        <v>45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146</v>
      </c>
      <c r="AT115" s="195" t="s">
        <v>141</v>
      </c>
      <c r="AU115" s="195" t="s">
        <v>74</v>
      </c>
      <c r="AY115" s="16" t="s">
        <v>147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81</v>
      </c>
      <c r="BK115" s="196">
        <f>ROUND(I115*H115,2)</f>
        <v>0</v>
      </c>
      <c r="BL115" s="16" t="s">
        <v>146</v>
      </c>
      <c r="BM115" s="195" t="s">
        <v>658</v>
      </c>
    </row>
    <row r="116" s="2" customFormat="1">
      <c r="A116" s="37"/>
      <c r="B116" s="38"/>
      <c r="C116" s="39"/>
      <c r="D116" s="197" t="s">
        <v>149</v>
      </c>
      <c r="E116" s="39"/>
      <c r="F116" s="198" t="s">
        <v>212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74</v>
      </c>
    </row>
    <row r="117" s="10" customFormat="1">
      <c r="A117" s="10"/>
      <c r="B117" s="202"/>
      <c r="C117" s="203"/>
      <c r="D117" s="204" t="s">
        <v>151</v>
      </c>
      <c r="E117" s="205" t="s">
        <v>21</v>
      </c>
      <c r="F117" s="206" t="s">
        <v>659</v>
      </c>
      <c r="G117" s="203"/>
      <c r="H117" s="207">
        <v>0.11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151</v>
      </c>
      <c r="AU117" s="213" t="s">
        <v>74</v>
      </c>
      <c r="AV117" s="10" t="s">
        <v>83</v>
      </c>
      <c r="AW117" s="10" t="s">
        <v>36</v>
      </c>
      <c r="AX117" s="10" t="s">
        <v>81</v>
      </c>
      <c r="AY117" s="213" t="s">
        <v>147</v>
      </c>
    </row>
    <row r="118" s="2" customFormat="1" ht="16.5" customHeight="1">
      <c r="A118" s="37"/>
      <c r="B118" s="38"/>
      <c r="C118" s="224" t="s">
        <v>214</v>
      </c>
      <c r="D118" s="224" t="s">
        <v>190</v>
      </c>
      <c r="E118" s="225" t="s">
        <v>215</v>
      </c>
      <c r="F118" s="226" t="s">
        <v>216</v>
      </c>
      <c r="G118" s="227" t="s">
        <v>193</v>
      </c>
      <c r="H118" s="228">
        <v>110</v>
      </c>
      <c r="I118" s="229"/>
      <c r="J118" s="230">
        <f>ROUND(I118*H118,2)</f>
        <v>0</v>
      </c>
      <c r="K118" s="226" t="s">
        <v>21</v>
      </c>
      <c r="L118" s="231"/>
      <c r="M118" s="232" t="s">
        <v>21</v>
      </c>
      <c r="N118" s="233" t="s">
        <v>45</v>
      </c>
      <c r="O118" s="83"/>
      <c r="P118" s="193">
        <f>O118*H118</f>
        <v>0</v>
      </c>
      <c r="Q118" s="193">
        <v>0.001</v>
      </c>
      <c r="R118" s="193">
        <f>Q118*H118</f>
        <v>0.11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183</v>
      </c>
      <c r="AT118" s="195" t="s">
        <v>190</v>
      </c>
      <c r="AU118" s="195" t="s">
        <v>74</v>
      </c>
      <c r="AY118" s="16" t="s">
        <v>147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81</v>
      </c>
      <c r="BK118" s="196">
        <f>ROUND(I118*H118,2)</f>
        <v>0</v>
      </c>
      <c r="BL118" s="16" t="s">
        <v>146</v>
      </c>
      <c r="BM118" s="195" t="s">
        <v>660</v>
      </c>
    </row>
    <row r="119" s="10" customFormat="1">
      <c r="A119" s="10"/>
      <c r="B119" s="202"/>
      <c r="C119" s="203"/>
      <c r="D119" s="204" t="s">
        <v>151</v>
      </c>
      <c r="E119" s="205" t="s">
        <v>21</v>
      </c>
      <c r="F119" s="206" t="s">
        <v>661</v>
      </c>
      <c r="G119" s="203"/>
      <c r="H119" s="207">
        <v>110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151</v>
      </c>
      <c r="AU119" s="213" t="s">
        <v>74</v>
      </c>
      <c r="AV119" s="10" t="s">
        <v>83</v>
      </c>
      <c r="AW119" s="10" t="s">
        <v>36</v>
      </c>
      <c r="AX119" s="10" t="s">
        <v>81</v>
      </c>
      <c r="AY119" s="213" t="s">
        <v>147</v>
      </c>
    </row>
    <row r="120" s="2" customFormat="1" ht="24.15" customHeight="1">
      <c r="A120" s="37"/>
      <c r="B120" s="38"/>
      <c r="C120" s="184" t="s">
        <v>219</v>
      </c>
      <c r="D120" s="184" t="s">
        <v>141</v>
      </c>
      <c r="E120" s="185" t="s">
        <v>231</v>
      </c>
      <c r="F120" s="186" t="s">
        <v>221</v>
      </c>
      <c r="G120" s="187" t="s">
        <v>206</v>
      </c>
      <c r="H120" s="188">
        <v>0.087999999999999995</v>
      </c>
      <c r="I120" s="189"/>
      <c r="J120" s="190">
        <f>ROUND(I120*H120,2)</f>
        <v>0</v>
      </c>
      <c r="K120" s="186" t="s">
        <v>145</v>
      </c>
      <c r="L120" s="43"/>
      <c r="M120" s="191" t="s">
        <v>21</v>
      </c>
      <c r="N120" s="192" t="s">
        <v>45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146</v>
      </c>
      <c r="AT120" s="195" t="s">
        <v>141</v>
      </c>
      <c r="AU120" s="195" t="s">
        <v>74</v>
      </c>
      <c r="AY120" s="16" t="s">
        <v>147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81</v>
      </c>
      <c r="BK120" s="196">
        <f>ROUND(I120*H120,2)</f>
        <v>0</v>
      </c>
      <c r="BL120" s="16" t="s">
        <v>146</v>
      </c>
      <c r="BM120" s="195" t="s">
        <v>662</v>
      </c>
    </row>
    <row r="121" s="2" customFormat="1">
      <c r="A121" s="37"/>
      <c r="B121" s="38"/>
      <c r="C121" s="39"/>
      <c r="D121" s="197" t="s">
        <v>149</v>
      </c>
      <c r="E121" s="39"/>
      <c r="F121" s="198" t="s">
        <v>233</v>
      </c>
      <c r="G121" s="39"/>
      <c r="H121" s="39"/>
      <c r="I121" s="199"/>
      <c r="J121" s="39"/>
      <c r="K121" s="39"/>
      <c r="L121" s="43"/>
      <c r="M121" s="200"/>
      <c r="N121" s="20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74</v>
      </c>
    </row>
    <row r="122" s="10" customFormat="1">
      <c r="A122" s="10"/>
      <c r="B122" s="202"/>
      <c r="C122" s="203"/>
      <c r="D122" s="204" t="s">
        <v>151</v>
      </c>
      <c r="E122" s="205" t="s">
        <v>21</v>
      </c>
      <c r="F122" s="206" t="s">
        <v>663</v>
      </c>
      <c r="G122" s="203"/>
      <c r="H122" s="207">
        <v>0.087999999999999995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151</v>
      </c>
      <c r="AU122" s="213" t="s">
        <v>74</v>
      </c>
      <c r="AV122" s="10" t="s">
        <v>83</v>
      </c>
      <c r="AW122" s="10" t="s">
        <v>36</v>
      </c>
      <c r="AX122" s="10" t="s">
        <v>81</v>
      </c>
      <c r="AY122" s="213" t="s">
        <v>147</v>
      </c>
    </row>
    <row r="123" s="2" customFormat="1" ht="16.5" customHeight="1">
      <c r="A123" s="37"/>
      <c r="B123" s="38"/>
      <c r="C123" s="224" t="s">
        <v>225</v>
      </c>
      <c r="D123" s="224" t="s">
        <v>190</v>
      </c>
      <c r="E123" s="225" t="s">
        <v>236</v>
      </c>
      <c r="F123" s="226" t="s">
        <v>237</v>
      </c>
      <c r="G123" s="227" t="s">
        <v>193</v>
      </c>
      <c r="H123" s="228">
        <v>88</v>
      </c>
      <c r="I123" s="229"/>
      <c r="J123" s="230">
        <f>ROUND(I123*H123,2)</f>
        <v>0</v>
      </c>
      <c r="K123" s="226" t="s">
        <v>145</v>
      </c>
      <c r="L123" s="231"/>
      <c r="M123" s="232" t="s">
        <v>21</v>
      </c>
      <c r="N123" s="233" t="s">
        <v>45</v>
      </c>
      <c r="O123" s="83"/>
      <c r="P123" s="193">
        <f>O123*H123</f>
        <v>0</v>
      </c>
      <c r="Q123" s="193">
        <v>0.001</v>
      </c>
      <c r="R123" s="193">
        <f>Q123*H123</f>
        <v>0.087999999999999995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183</v>
      </c>
      <c r="AT123" s="195" t="s">
        <v>190</v>
      </c>
      <c r="AU123" s="195" t="s">
        <v>74</v>
      </c>
      <c r="AY123" s="16" t="s">
        <v>147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81</v>
      </c>
      <c r="BK123" s="196">
        <f>ROUND(I123*H123,2)</f>
        <v>0</v>
      </c>
      <c r="BL123" s="16" t="s">
        <v>146</v>
      </c>
      <c r="BM123" s="195" t="s">
        <v>664</v>
      </c>
    </row>
    <row r="124" s="10" customFormat="1">
      <c r="A124" s="10"/>
      <c r="B124" s="202"/>
      <c r="C124" s="203"/>
      <c r="D124" s="204" t="s">
        <v>151</v>
      </c>
      <c r="E124" s="205" t="s">
        <v>21</v>
      </c>
      <c r="F124" s="206" t="s">
        <v>665</v>
      </c>
      <c r="G124" s="203"/>
      <c r="H124" s="207">
        <v>88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3" t="s">
        <v>151</v>
      </c>
      <c r="AU124" s="213" t="s">
        <v>74</v>
      </c>
      <c r="AV124" s="10" t="s">
        <v>83</v>
      </c>
      <c r="AW124" s="10" t="s">
        <v>36</v>
      </c>
      <c r="AX124" s="10" t="s">
        <v>81</v>
      </c>
      <c r="AY124" s="213" t="s">
        <v>147</v>
      </c>
    </row>
    <row r="125" s="2" customFormat="1" ht="24.15" customHeight="1">
      <c r="A125" s="37"/>
      <c r="B125" s="38"/>
      <c r="C125" s="184" t="s">
        <v>230</v>
      </c>
      <c r="D125" s="184" t="s">
        <v>141</v>
      </c>
      <c r="E125" s="185" t="s">
        <v>220</v>
      </c>
      <c r="F125" s="186" t="s">
        <v>221</v>
      </c>
      <c r="G125" s="187" t="s">
        <v>206</v>
      </c>
      <c r="H125" s="188">
        <v>0.052999999999999998</v>
      </c>
      <c r="I125" s="189"/>
      <c r="J125" s="190">
        <f>ROUND(I125*H125,2)</f>
        <v>0</v>
      </c>
      <c r="K125" s="186" t="s">
        <v>145</v>
      </c>
      <c r="L125" s="43"/>
      <c r="M125" s="191" t="s">
        <v>21</v>
      </c>
      <c r="N125" s="192" t="s">
        <v>45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146</v>
      </c>
      <c r="AT125" s="195" t="s">
        <v>141</v>
      </c>
      <c r="AU125" s="195" t="s">
        <v>74</v>
      </c>
      <c r="AY125" s="16" t="s">
        <v>147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81</v>
      </c>
      <c r="BK125" s="196">
        <f>ROUND(I125*H125,2)</f>
        <v>0</v>
      </c>
      <c r="BL125" s="16" t="s">
        <v>146</v>
      </c>
      <c r="BM125" s="195" t="s">
        <v>666</v>
      </c>
    </row>
    <row r="126" s="2" customFormat="1">
      <c r="A126" s="37"/>
      <c r="B126" s="38"/>
      <c r="C126" s="39"/>
      <c r="D126" s="197" t="s">
        <v>149</v>
      </c>
      <c r="E126" s="39"/>
      <c r="F126" s="198" t="s">
        <v>223</v>
      </c>
      <c r="G126" s="39"/>
      <c r="H126" s="39"/>
      <c r="I126" s="199"/>
      <c r="J126" s="39"/>
      <c r="K126" s="39"/>
      <c r="L126" s="43"/>
      <c r="M126" s="200"/>
      <c r="N126" s="20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149</v>
      </c>
      <c r="AU126" s="16" t="s">
        <v>74</v>
      </c>
    </row>
    <row r="127" s="10" customFormat="1">
      <c r="A127" s="10"/>
      <c r="B127" s="202"/>
      <c r="C127" s="203"/>
      <c r="D127" s="204" t="s">
        <v>151</v>
      </c>
      <c r="E127" s="205" t="s">
        <v>21</v>
      </c>
      <c r="F127" s="206" t="s">
        <v>667</v>
      </c>
      <c r="G127" s="203"/>
      <c r="H127" s="207">
        <v>0.052999999999999998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151</v>
      </c>
      <c r="AU127" s="213" t="s">
        <v>74</v>
      </c>
      <c r="AV127" s="10" t="s">
        <v>83</v>
      </c>
      <c r="AW127" s="10" t="s">
        <v>36</v>
      </c>
      <c r="AX127" s="10" t="s">
        <v>81</v>
      </c>
      <c r="AY127" s="213" t="s">
        <v>147</v>
      </c>
    </row>
    <row r="128" s="2" customFormat="1" ht="16.5" customHeight="1">
      <c r="A128" s="37"/>
      <c r="B128" s="38"/>
      <c r="C128" s="224" t="s">
        <v>235</v>
      </c>
      <c r="D128" s="224" t="s">
        <v>190</v>
      </c>
      <c r="E128" s="225" t="s">
        <v>226</v>
      </c>
      <c r="F128" s="226" t="s">
        <v>227</v>
      </c>
      <c r="G128" s="227" t="s">
        <v>193</v>
      </c>
      <c r="H128" s="228">
        <v>52.799999999999997</v>
      </c>
      <c r="I128" s="229"/>
      <c r="J128" s="230">
        <f>ROUND(I128*H128,2)</f>
        <v>0</v>
      </c>
      <c r="K128" s="226" t="s">
        <v>21</v>
      </c>
      <c r="L128" s="231"/>
      <c r="M128" s="232" t="s">
        <v>21</v>
      </c>
      <c r="N128" s="233" t="s">
        <v>45</v>
      </c>
      <c r="O128" s="83"/>
      <c r="P128" s="193">
        <f>O128*H128</f>
        <v>0</v>
      </c>
      <c r="Q128" s="193">
        <v>1</v>
      </c>
      <c r="R128" s="193">
        <f>Q128*H128</f>
        <v>52.799999999999997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183</v>
      </c>
      <c r="AT128" s="195" t="s">
        <v>190</v>
      </c>
      <c r="AU128" s="195" t="s">
        <v>74</v>
      </c>
      <c r="AY128" s="16" t="s">
        <v>147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81</v>
      </c>
      <c r="BK128" s="196">
        <f>ROUND(I128*H128,2)</f>
        <v>0</v>
      </c>
      <c r="BL128" s="16" t="s">
        <v>146</v>
      </c>
      <c r="BM128" s="195" t="s">
        <v>668</v>
      </c>
    </row>
    <row r="129" s="10" customFormat="1">
      <c r="A129" s="10"/>
      <c r="B129" s="202"/>
      <c r="C129" s="203"/>
      <c r="D129" s="204" t="s">
        <v>151</v>
      </c>
      <c r="E129" s="205" t="s">
        <v>21</v>
      </c>
      <c r="F129" s="206" t="s">
        <v>669</v>
      </c>
      <c r="G129" s="203"/>
      <c r="H129" s="207">
        <v>52.799999999999997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151</v>
      </c>
      <c r="AU129" s="213" t="s">
        <v>74</v>
      </c>
      <c r="AV129" s="10" t="s">
        <v>83</v>
      </c>
      <c r="AW129" s="10" t="s">
        <v>36</v>
      </c>
      <c r="AX129" s="10" t="s">
        <v>81</v>
      </c>
      <c r="AY129" s="213" t="s">
        <v>147</v>
      </c>
    </row>
    <row r="130" s="2" customFormat="1" ht="24.15" customHeight="1">
      <c r="A130" s="37"/>
      <c r="B130" s="38"/>
      <c r="C130" s="184" t="s">
        <v>240</v>
      </c>
      <c r="D130" s="184" t="s">
        <v>141</v>
      </c>
      <c r="E130" s="185" t="s">
        <v>241</v>
      </c>
      <c r="F130" s="186" t="s">
        <v>242</v>
      </c>
      <c r="G130" s="187" t="s">
        <v>243</v>
      </c>
      <c r="H130" s="188">
        <v>1760</v>
      </c>
      <c r="I130" s="189"/>
      <c r="J130" s="190">
        <f>ROUND(I130*H130,2)</f>
        <v>0</v>
      </c>
      <c r="K130" s="186" t="s">
        <v>145</v>
      </c>
      <c r="L130" s="43"/>
      <c r="M130" s="191" t="s">
        <v>21</v>
      </c>
      <c r="N130" s="192" t="s">
        <v>45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146</v>
      </c>
      <c r="AT130" s="195" t="s">
        <v>141</v>
      </c>
      <c r="AU130" s="195" t="s">
        <v>74</v>
      </c>
      <c r="AY130" s="16" t="s">
        <v>147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81</v>
      </c>
      <c r="BK130" s="196">
        <f>ROUND(I130*H130,2)</f>
        <v>0</v>
      </c>
      <c r="BL130" s="16" t="s">
        <v>146</v>
      </c>
      <c r="BM130" s="195" t="s">
        <v>670</v>
      </c>
    </row>
    <row r="131" s="2" customFormat="1">
      <c r="A131" s="37"/>
      <c r="B131" s="38"/>
      <c r="C131" s="39"/>
      <c r="D131" s="197" t="s">
        <v>149</v>
      </c>
      <c r="E131" s="39"/>
      <c r="F131" s="198" t="s">
        <v>245</v>
      </c>
      <c r="G131" s="39"/>
      <c r="H131" s="39"/>
      <c r="I131" s="199"/>
      <c r="J131" s="39"/>
      <c r="K131" s="39"/>
      <c r="L131" s="43"/>
      <c r="M131" s="200"/>
      <c r="N131" s="20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149</v>
      </c>
      <c r="AU131" s="16" t="s">
        <v>74</v>
      </c>
    </row>
    <row r="132" s="10" customFormat="1">
      <c r="A132" s="10"/>
      <c r="B132" s="202"/>
      <c r="C132" s="203"/>
      <c r="D132" s="204" t="s">
        <v>151</v>
      </c>
      <c r="E132" s="205" t="s">
        <v>21</v>
      </c>
      <c r="F132" s="206" t="s">
        <v>671</v>
      </c>
      <c r="G132" s="203"/>
      <c r="H132" s="207">
        <v>1760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3" t="s">
        <v>151</v>
      </c>
      <c r="AU132" s="213" t="s">
        <v>74</v>
      </c>
      <c r="AV132" s="10" t="s">
        <v>83</v>
      </c>
      <c r="AW132" s="10" t="s">
        <v>36</v>
      </c>
      <c r="AX132" s="10" t="s">
        <v>81</v>
      </c>
      <c r="AY132" s="213" t="s">
        <v>147</v>
      </c>
    </row>
    <row r="133" s="2" customFormat="1" ht="24.15" customHeight="1">
      <c r="A133" s="37"/>
      <c r="B133" s="38"/>
      <c r="C133" s="184" t="s">
        <v>247</v>
      </c>
      <c r="D133" s="184" t="s">
        <v>141</v>
      </c>
      <c r="E133" s="185" t="s">
        <v>248</v>
      </c>
      <c r="F133" s="186" t="s">
        <v>249</v>
      </c>
      <c r="G133" s="187" t="s">
        <v>243</v>
      </c>
      <c r="H133" s="188">
        <v>250</v>
      </c>
      <c r="I133" s="189"/>
      <c r="J133" s="190">
        <f>ROUND(I133*H133,2)</f>
        <v>0</v>
      </c>
      <c r="K133" s="186" t="s">
        <v>145</v>
      </c>
      <c r="L133" s="43"/>
      <c r="M133" s="191" t="s">
        <v>21</v>
      </c>
      <c r="N133" s="192" t="s">
        <v>45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146</v>
      </c>
      <c r="AT133" s="195" t="s">
        <v>141</v>
      </c>
      <c r="AU133" s="195" t="s">
        <v>74</v>
      </c>
      <c r="AY133" s="16" t="s">
        <v>147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81</v>
      </c>
      <c r="BK133" s="196">
        <f>ROUND(I133*H133,2)</f>
        <v>0</v>
      </c>
      <c r="BL133" s="16" t="s">
        <v>146</v>
      </c>
      <c r="BM133" s="195" t="s">
        <v>672</v>
      </c>
    </row>
    <row r="134" s="2" customFormat="1">
      <c r="A134" s="37"/>
      <c r="B134" s="38"/>
      <c r="C134" s="39"/>
      <c r="D134" s="197" t="s">
        <v>149</v>
      </c>
      <c r="E134" s="39"/>
      <c r="F134" s="198" t="s">
        <v>251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149</v>
      </c>
      <c r="AU134" s="16" t="s">
        <v>74</v>
      </c>
    </row>
    <row r="135" s="10" customFormat="1">
      <c r="A135" s="10"/>
      <c r="B135" s="202"/>
      <c r="C135" s="203"/>
      <c r="D135" s="204" t="s">
        <v>151</v>
      </c>
      <c r="E135" s="205" t="s">
        <v>21</v>
      </c>
      <c r="F135" s="206" t="s">
        <v>673</v>
      </c>
      <c r="G135" s="203"/>
      <c r="H135" s="207">
        <v>250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3" t="s">
        <v>151</v>
      </c>
      <c r="AU135" s="213" t="s">
        <v>74</v>
      </c>
      <c r="AV135" s="10" t="s">
        <v>83</v>
      </c>
      <c r="AW135" s="10" t="s">
        <v>36</v>
      </c>
      <c r="AX135" s="10" t="s">
        <v>81</v>
      </c>
      <c r="AY135" s="213" t="s">
        <v>147</v>
      </c>
    </row>
    <row r="136" s="2" customFormat="1" ht="24.15" customHeight="1">
      <c r="A136" s="37"/>
      <c r="B136" s="38"/>
      <c r="C136" s="184" t="s">
        <v>253</v>
      </c>
      <c r="D136" s="184" t="s">
        <v>141</v>
      </c>
      <c r="E136" s="185" t="s">
        <v>254</v>
      </c>
      <c r="F136" s="186" t="s">
        <v>255</v>
      </c>
      <c r="G136" s="187" t="s">
        <v>243</v>
      </c>
      <c r="H136" s="188">
        <v>1510</v>
      </c>
      <c r="I136" s="189"/>
      <c r="J136" s="190">
        <f>ROUND(I136*H136,2)</f>
        <v>0</v>
      </c>
      <c r="K136" s="186" t="s">
        <v>145</v>
      </c>
      <c r="L136" s="43"/>
      <c r="M136" s="191" t="s">
        <v>21</v>
      </c>
      <c r="N136" s="192" t="s">
        <v>45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146</v>
      </c>
      <c r="AT136" s="195" t="s">
        <v>141</v>
      </c>
      <c r="AU136" s="195" t="s">
        <v>74</v>
      </c>
      <c r="AY136" s="16" t="s">
        <v>147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81</v>
      </c>
      <c r="BK136" s="196">
        <f>ROUND(I136*H136,2)</f>
        <v>0</v>
      </c>
      <c r="BL136" s="16" t="s">
        <v>146</v>
      </c>
      <c r="BM136" s="195" t="s">
        <v>674</v>
      </c>
    </row>
    <row r="137" s="2" customFormat="1">
      <c r="A137" s="37"/>
      <c r="B137" s="38"/>
      <c r="C137" s="39"/>
      <c r="D137" s="197" t="s">
        <v>149</v>
      </c>
      <c r="E137" s="39"/>
      <c r="F137" s="198" t="s">
        <v>257</v>
      </c>
      <c r="G137" s="39"/>
      <c r="H137" s="39"/>
      <c r="I137" s="199"/>
      <c r="J137" s="39"/>
      <c r="K137" s="39"/>
      <c r="L137" s="43"/>
      <c r="M137" s="200"/>
      <c r="N137" s="20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149</v>
      </c>
      <c r="AU137" s="16" t="s">
        <v>74</v>
      </c>
    </row>
    <row r="138" s="10" customFormat="1">
      <c r="A138" s="10"/>
      <c r="B138" s="202"/>
      <c r="C138" s="203"/>
      <c r="D138" s="204" t="s">
        <v>151</v>
      </c>
      <c r="E138" s="205" t="s">
        <v>21</v>
      </c>
      <c r="F138" s="206" t="s">
        <v>675</v>
      </c>
      <c r="G138" s="203"/>
      <c r="H138" s="207">
        <v>1510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3" t="s">
        <v>151</v>
      </c>
      <c r="AU138" s="213" t="s">
        <v>74</v>
      </c>
      <c r="AV138" s="10" t="s">
        <v>83</v>
      </c>
      <c r="AW138" s="10" t="s">
        <v>36</v>
      </c>
      <c r="AX138" s="10" t="s">
        <v>81</v>
      </c>
      <c r="AY138" s="213" t="s">
        <v>147</v>
      </c>
    </row>
    <row r="139" s="2" customFormat="1" ht="16.5" customHeight="1">
      <c r="A139" s="37"/>
      <c r="B139" s="38"/>
      <c r="C139" s="224" t="s">
        <v>7</v>
      </c>
      <c r="D139" s="224" t="s">
        <v>190</v>
      </c>
      <c r="E139" s="225" t="s">
        <v>259</v>
      </c>
      <c r="F139" s="226" t="s">
        <v>260</v>
      </c>
      <c r="G139" s="227" t="s">
        <v>243</v>
      </c>
      <c r="H139" s="228">
        <v>30</v>
      </c>
      <c r="I139" s="229"/>
      <c r="J139" s="230">
        <f>ROUND(I139*H139,2)</f>
        <v>0</v>
      </c>
      <c r="K139" s="226" t="s">
        <v>21</v>
      </c>
      <c r="L139" s="231"/>
      <c r="M139" s="232" t="s">
        <v>21</v>
      </c>
      <c r="N139" s="233" t="s">
        <v>45</v>
      </c>
      <c r="O139" s="83"/>
      <c r="P139" s="193">
        <f>O139*H139</f>
        <v>0</v>
      </c>
      <c r="Q139" s="193">
        <v>0.0015</v>
      </c>
      <c r="R139" s="193">
        <f>Q139*H139</f>
        <v>0.044999999999999998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183</v>
      </c>
      <c r="AT139" s="195" t="s">
        <v>190</v>
      </c>
      <c r="AU139" s="195" t="s">
        <v>74</v>
      </c>
      <c r="AY139" s="16" t="s">
        <v>147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81</v>
      </c>
      <c r="BK139" s="196">
        <f>ROUND(I139*H139,2)</f>
        <v>0</v>
      </c>
      <c r="BL139" s="16" t="s">
        <v>146</v>
      </c>
      <c r="BM139" s="195" t="s">
        <v>676</v>
      </c>
    </row>
    <row r="140" s="2" customFormat="1" ht="16.5" customHeight="1">
      <c r="A140" s="37"/>
      <c r="B140" s="38"/>
      <c r="C140" s="224" t="s">
        <v>262</v>
      </c>
      <c r="D140" s="224" t="s">
        <v>190</v>
      </c>
      <c r="E140" s="225" t="s">
        <v>263</v>
      </c>
      <c r="F140" s="226" t="s">
        <v>264</v>
      </c>
      <c r="G140" s="227" t="s">
        <v>243</v>
      </c>
      <c r="H140" s="228">
        <v>20</v>
      </c>
      <c r="I140" s="229"/>
      <c r="J140" s="230">
        <f>ROUND(I140*H140,2)</f>
        <v>0</v>
      </c>
      <c r="K140" s="226" t="s">
        <v>21</v>
      </c>
      <c r="L140" s="231"/>
      <c r="M140" s="232" t="s">
        <v>21</v>
      </c>
      <c r="N140" s="233" t="s">
        <v>45</v>
      </c>
      <c r="O140" s="83"/>
      <c r="P140" s="193">
        <f>O140*H140</f>
        <v>0</v>
      </c>
      <c r="Q140" s="193">
        <v>0.0015</v>
      </c>
      <c r="R140" s="193">
        <f>Q140*H140</f>
        <v>0.029999999999999999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183</v>
      </c>
      <c r="AT140" s="195" t="s">
        <v>190</v>
      </c>
      <c r="AU140" s="195" t="s">
        <v>74</v>
      </c>
      <c r="AY140" s="16" t="s">
        <v>147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81</v>
      </c>
      <c r="BK140" s="196">
        <f>ROUND(I140*H140,2)</f>
        <v>0</v>
      </c>
      <c r="BL140" s="16" t="s">
        <v>146</v>
      </c>
      <c r="BM140" s="195" t="s">
        <v>677</v>
      </c>
    </row>
    <row r="141" s="2" customFormat="1" ht="16.5" customHeight="1">
      <c r="A141" s="37"/>
      <c r="B141" s="38"/>
      <c r="C141" s="224" t="s">
        <v>266</v>
      </c>
      <c r="D141" s="224" t="s">
        <v>190</v>
      </c>
      <c r="E141" s="225" t="s">
        <v>267</v>
      </c>
      <c r="F141" s="226" t="s">
        <v>268</v>
      </c>
      <c r="G141" s="227" t="s">
        <v>243</v>
      </c>
      <c r="H141" s="228">
        <v>20</v>
      </c>
      <c r="I141" s="229"/>
      <c r="J141" s="230">
        <f>ROUND(I141*H141,2)</f>
        <v>0</v>
      </c>
      <c r="K141" s="226" t="s">
        <v>21</v>
      </c>
      <c r="L141" s="231"/>
      <c r="M141" s="232" t="s">
        <v>21</v>
      </c>
      <c r="N141" s="233" t="s">
        <v>45</v>
      </c>
      <c r="O141" s="83"/>
      <c r="P141" s="193">
        <f>O141*H141</f>
        <v>0</v>
      </c>
      <c r="Q141" s="193">
        <v>0.0015</v>
      </c>
      <c r="R141" s="193">
        <f>Q141*H141</f>
        <v>0.029999999999999999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183</v>
      </c>
      <c r="AT141" s="195" t="s">
        <v>190</v>
      </c>
      <c r="AU141" s="195" t="s">
        <v>74</v>
      </c>
      <c r="AY141" s="16" t="s">
        <v>147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81</v>
      </c>
      <c r="BK141" s="196">
        <f>ROUND(I141*H141,2)</f>
        <v>0</v>
      </c>
      <c r="BL141" s="16" t="s">
        <v>146</v>
      </c>
      <c r="BM141" s="195" t="s">
        <v>678</v>
      </c>
    </row>
    <row r="142" s="2" customFormat="1" ht="16.5" customHeight="1">
      <c r="A142" s="37"/>
      <c r="B142" s="38"/>
      <c r="C142" s="224" t="s">
        <v>270</v>
      </c>
      <c r="D142" s="224" t="s">
        <v>190</v>
      </c>
      <c r="E142" s="225" t="s">
        <v>271</v>
      </c>
      <c r="F142" s="226" t="s">
        <v>272</v>
      </c>
      <c r="G142" s="227" t="s">
        <v>243</v>
      </c>
      <c r="H142" s="228">
        <v>40</v>
      </c>
      <c r="I142" s="229"/>
      <c r="J142" s="230">
        <f>ROUND(I142*H142,2)</f>
        <v>0</v>
      </c>
      <c r="K142" s="226" t="s">
        <v>21</v>
      </c>
      <c r="L142" s="231"/>
      <c r="M142" s="232" t="s">
        <v>21</v>
      </c>
      <c r="N142" s="233" t="s">
        <v>45</v>
      </c>
      <c r="O142" s="83"/>
      <c r="P142" s="193">
        <f>O142*H142</f>
        <v>0</v>
      </c>
      <c r="Q142" s="193">
        <v>0.0015</v>
      </c>
      <c r="R142" s="193">
        <f>Q142*H142</f>
        <v>0.059999999999999998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183</v>
      </c>
      <c r="AT142" s="195" t="s">
        <v>190</v>
      </c>
      <c r="AU142" s="195" t="s">
        <v>74</v>
      </c>
      <c r="AY142" s="16" t="s">
        <v>147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81</v>
      </c>
      <c r="BK142" s="196">
        <f>ROUND(I142*H142,2)</f>
        <v>0</v>
      </c>
      <c r="BL142" s="16" t="s">
        <v>146</v>
      </c>
      <c r="BM142" s="195" t="s">
        <v>679</v>
      </c>
    </row>
    <row r="143" s="2" customFormat="1" ht="16.5" customHeight="1">
      <c r="A143" s="37"/>
      <c r="B143" s="38"/>
      <c r="C143" s="224" t="s">
        <v>274</v>
      </c>
      <c r="D143" s="224" t="s">
        <v>190</v>
      </c>
      <c r="E143" s="225" t="s">
        <v>275</v>
      </c>
      <c r="F143" s="226" t="s">
        <v>276</v>
      </c>
      <c r="G143" s="227" t="s">
        <v>243</v>
      </c>
      <c r="H143" s="228">
        <v>30</v>
      </c>
      <c r="I143" s="229"/>
      <c r="J143" s="230">
        <f>ROUND(I143*H143,2)</f>
        <v>0</v>
      </c>
      <c r="K143" s="226" t="s">
        <v>21</v>
      </c>
      <c r="L143" s="231"/>
      <c r="M143" s="232" t="s">
        <v>21</v>
      </c>
      <c r="N143" s="233" t="s">
        <v>45</v>
      </c>
      <c r="O143" s="83"/>
      <c r="P143" s="193">
        <f>O143*H143</f>
        <v>0</v>
      </c>
      <c r="Q143" s="193">
        <v>0.0015</v>
      </c>
      <c r="R143" s="193">
        <f>Q143*H143</f>
        <v>0.044999999999999998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183</v>
      </c>
      <c r="AT143" s="195" t="s">
        <v>190</v>
      </c>
      <c r="AU143" s="195" t="s">
        <v>74</v>
      </c>
      <c r="AY143" s="16" t="s">
        <v>147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81</v>
      </c>
      <c r="BK143" s="196">
        <f>ROUND(I143*H143,2)</f>
        <v>0</v>
      </c>
      <c r="BL143" s="16" t="s">
        <v>146</v>
      </c>
      <c r="BM143" s="195" t="s">
        <v>680</v>
      </c>
    </row>
    <row r="144" s="2" customFormat="1" ht="16.5" customHeight="1">
      <c r="A144" s="37"/>
      <c r="B144" s="38"/>
      <c r="C144" s="224" t="s">
        <v>278</v>
      </c>
      <c r="D144" s="224" t="s">
        <v>190</v>
      </c>
      <c r="E144" s="225" t="s">
        <v>279</v>
      </c>
      <c r="F144" s="226" t="s">
        <v>280</v>
      </c>
      <c r="G144" s="227" t="s">
        <v>243</v>
      </c>
      <c r="H144" s="228">
        <v>30</v>
      </c>
      <c r="I144" s="229"/>
      <c r="J144" s="230">
        <f>ROUND(I144*H144,2)</f>
        <v>0</v>
      </c>
      <c r="K144" s="226" t="s">
        <v>21</v>
      </c>
      <c r="L144" s="231"/>
      <c r="M144" s="232" t="s">
        <v>21</v>
      </c>
      <c r="N144" s="233" t="s">
        <v>45</v>
      </c>
      <c r="O144" s="83"/>
      <c r="P144" s="193">
        <f>O144*H144</f>
        <v>0</v>
      </c>
      <c r="Q144" s="193">
        <v>0.0015</v>
      </c>
      <c r="R144" s="193">
        <f>Q144*H144</f>
        <v>0.044999999999999998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183</v>
      </c>
      <c r="AT144" s="195" t="s">
        <v>190</v>
      </c>
      <c r="AU144" s="195" t="s">
        <v>74</v>
      </c>
      <c r="AY144" s="16" t="s">
        <v>147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81</v>
      </c>
      <c r="BK144" s="196">
        <f>ROUND(I144*H144,2)</f>
        <v>0</v>
      </c>
      <c r="BL144" s="16" t="s">
        <v>146</v>
      </c>
      <c r="BM144" s="195" t="s">
        <v>681</v>
      </c>
    </row>
    <row r="145" s="2" customFormat="1" ht="16.5" customHeight="1">
      <c r="A145" s="37"/>
      <c r="B145" s="38"/>
      <c r="C145" s="224" t="s">
        <v>282</v>
      </c>
      <c r="D145" s="224" t="s">
        <v>190</v>
      </c>
      <c r="E145" s="225" t="s">
        <v>283</v>
      </c>
      <c r="F145" s="226" t="s">
        <v>284</v>
      </c>
      <c r="G145" s="227" t="s">
        <v>243</v>
      </c>
      <c r="H145" s="228">
        <v>10</v>
      </c>
      <c r="I145" s="229"/>
      <c r="J145" s="230">
        <f>ROUND(I145*H145,2)</f>
        <v>0</v>
      </c>
      <c r="K145" s="226" t="s">
        <v>21</v>
      </c>
      <c r="L145" s="231"/>
      <c r="M145" s="232" t="s">
        <v>21</v>
      </c>
      <c r="N145" s="233" t="s">
        <v>45</v>
      </c>
      <c r="O145" s="83"/>
      <c r="P145" s="193">
        <f>O145*H145</f>
        <v>0</v>
      </c>
      <c r="Q145" s="193">
        <v>0.0015</v>
      </c>
      <c r="R145" s="193">
        <f>Q145*H145</f>
        <v>0.014999999999999999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183</v>
      </c>
      <c r="AT145" s="195" t="s">
        <v>190</v>
      </c>
      <c r="AU145" s="195" t="s">
        <v>74</v>
      </c>
      <c r="AY145" s="16" t="s">
        <v>147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81</v>
      </c>
      <c r="BK145" s="196">
        <f>ROUND(I145*H145,2)</f>
        <v>0</v>
      </c>
      <c r="BL145" s="16" t="s">
        <v>146</v>
      </c>
      <c r="BM145" s="195" t="s">
        <v>682</v>
      </c>
    </row>
    <row r="146" s="2" customFormat="1" ht="16.5" customHeight="1">
      <c r="A146" s="37"/>
      <c r="B146" s="38"/>
      <c r="C146" s="224" t="s">
        <v>286</v>
      </c>
      <c r="D146" s="224" t="s">
        <v>190</v>
      </c>
      <c r="E146" s="225" t="s">
        <v>287</v>
      </c>
      <c r="F146" s="226" t="s">
        <v>288</v>
      </c>
      <c r="G146" s="227" t="s">
        <v>243</v>
      </c>
      <c r="H146" s="228">
        <v>20</v>
      </c>
      <c r="I146" s="229"/>
      <c r="J146" s="230">
        <f>ROUND(I146*H146,2)</f>
        <v>0</v>
      </c>
      <c r="K146" s="226" t="s">
        <v>21</v>
      </c>
      <c r="L146" s="231"/>
      <c r="M146" s="232" t="s">
        <v>21</v>
      </c>
      <c r="N146" s="233" t="s">
        <v>45</v>
      </c>
      <c r="O146" s="83"/>
      <c r="P146" s="193">
        <f>O146*H146</f>
        <v>0</v>
      </c>
      <c r="Q146" s="193">
        <v>0.0015</v>
      </c>
      <c r="R146" s="193">
        <f>Q146*H146</f>
        <v>0.029999999999999999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183</v>
      </c>
      <c r="AT146" s="195" t="s">
        <v>190</v>
      </c>
      <c r="AU146" s="195" t="s">
        <v>74</v>
      </c>
      <c r="AY146" s="16" t="s">
        <v>147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81</v>
      </c>
      <c r="BK146" s="196">
        <f>ROUND(I146*H146,2)</f>
        <v>0</v>
      </c>
      <c r="BL146" s="16" t="s">
        <v>146</v>
      </c>
      <c r="BM146" s="195" t="s">
        <v>683</v>
      </c>
    </row>
    <row r="147" s="2" customFormat="1" ht="16.5" customHeight="1">
      <c r="A147" s="37"/>
      <c r="B147" s="38"/>
      <c r="C147" s="224" t="s">
        <v>290</v>
      </c>
      <c r="D147" s="224" t="s">
        <v>190</v>
      </c>
      <c r="E147" s="225" t="s">
        <v>291</v>
      </c>
      <c r="F147" s="226" t="s">
        <v>292</v>
      </c>
      <c r="G147" s="227" t="s">
        <v>243</v>
      </c>
      <c r="H147" s="228">
        <v>30</v>
      </c>
      <c r="I147" s="229"/>
      <c r="J147" s="230">
        <f>ROUND(I147*H147,2)</f>
        <v>0</v>
      </c>
      <c r="K147" s="226" t="s">
        <v>21</v>
      </c>
      <c r="L147" s="231"/>
      <c r="M147" s="232" t="s">
        <v>21</v>
      </c>
      <c r="N147" s="233" t="s">
        <v>45</v>
      </c>
      <c r="O147" s="83"/>
      <c r="P147" s="193">
        <f>O147*H147</f>
        <v>0</v>
      </c>
      <c r="Q147" s="193">
        <v>0.0015</v>
      </c>
      <c r="R147" s="193">
        <f>Q147*H147</f>
        <v>0.044999999999999998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183</v>
      </c>
      <c r="AT147" s="195" t="s">
        <v>190</v>
      </c>
      <c r="AU147" s="195" t="s">
        <v>74</v>
      </c>
      <c r="AY147" s="16" t="s">
        <v>147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81</v>
      </c>
      <c r="BK147" s="196">
        <f>ROUND(I147*H147,2)</f>
        <v>0</v>
      </c>
      <c r="BL147" s="16" t="s">
        <v>146</v>
      </c>
      <c r="BM147" s="195" t="s">
        <v>684</v>
      </c>
    </row>
    <row r="148" s="2" customFormat="1" ht="16.5" customHeight="1">
      <c r="A148" s="37"/>
      <c r="B148" s="38"/>
      <c r="C148" s="224" t="s">
        <v>294</v>
      </c>
      <c r="D148" s="224" t="s">
        <v>190</v>
      </c>
      <c r="E148" s="225" t="s">
        <v>295</v>
      </c>
      <c r="F148" s="226" t="s">
        <v>296</v>
      </c>
      <c r="G148" s="227" t="s">
        <v>243</v>
      </c>
      <c r="H148" s="228">
        <v>20</v>
      </c>
      <c r="I148" s="229"/>
      <c r="J148" s="230">
        <f>ROUND(I148*H148,2)</f>
        <v>0</v>
      </c>
      <c r="K148" s="226" t="s">
        <v>21</v>
      </c>
      <c r="L148" s="231"/>
      <c r="M148" s="232" t="s">
        <v>21</v>
      </c>
      <c r="N148" s="233" t="s">
        <v>45</v>
      </c>
      <c r="O148" s="83"/>
      <c r="P148" s="193">
        <f>O148*H148</f>
        <v>0</v>
      </c>
      <c r="Q148" s="193">
        <v>0.0015</v>
      </c>
      <c r="R148" s="193">
        <f>Q148*H148</f>
        <v>0.029999999999999999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183</v>
      </c>
      <c r="AT148" s="195" t="s">
        <v>190</v>
      </c>
      <c r="AU148" s="195" t="s">
        <v>74</v>
      </c>
      <c r="AY148" s="16" t="s">
        <v>147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81</v>
      </c>
      <c r="BK148" s="196">
        <f>ROUND(I148*H148,2)</f>
        <v>0</v>
      </c>
      <c r="BL148" s="16" t="s">
        <v>146</v>
      </c>
      <c r="BM148" s="195" t="s">
        <v>685</v>
      </c>
    </row>
    <row r="149" s="2" customFormat="1" ht="16.5" customHeight="1">
      <c r="A149" s="37"/>
      <c r="B149" s="38"/>
      <c r="C149" s="224" t="s">
        <v>298</v>
      </c>
      <c r="D149" s="224" t="s">
        <v>190</v>
      </c>
      <c r="E149" s="225" t="s">
        <v>299</v>
      </c>
      <c r="F149" s="226" t="s">
        <v>300</v>
      </c>
      <c r="G149" s="227" t="s">
        <v>243</v>
      </c>
      <c r="H149" s="228">
        <v>200</v>
      </c>
      <c r="I149" s="229"/>
      <c r="J149" s="230">
        <f>ROUND(I149*H149,2)</f>
        <v>0</v>
      </c>
      <c r="K149" s="226" t="s">
        <v>21</v>
      </c>
      <c r="L149" s="231"/>
      <c r="M149" s="232" t="s">
        <v>21</v>
      </c>
      <c r="N149" s="233" t="s">
        <v>45</v>
      </c>
      <c r="O149" s="83"/>
      <c r="P149" s="193">
        <f>O149*H149</f>
        <v>0</v>
      </c>
      <c r="Q149" s="193">
        <v>0.0011999999999999999</v>
      </c>
      <c r="R149" s="193">
        <f>Q149*H149</f>
        <v>0.23999999999999999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183</v>
      </c>
      <c r="AT149" s="195" t="s">
        <v>190</v>
      </c>
      <c r="AU149" s="195" t="s">
        <v>74</v>
      </c>
      <c r="AY149" s="16" t="s">
        <v>147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81</v>
      </c>
      <c r="BK149" s="196">
        <f>ROUND(I149*H149,2)</f>
        <v>0</v>
      </c>
      <c r="BL149" s="16" t="s">
        <v>146</v>
      </c>
      <c r="BM149" s="195" t="s">
        <v>686</v>
      </c>
    </row>
    <row r="150" s="2" customFormat="1" ht="16.5" customHeight="1">
      <c r="A150" s="37"/>
      <c r="B150" s="38"/>
      <c r="C150" s="224" t="s">
        <v>302</v>
      </c>
      <c r="D150" s="224" t="s">
        <v>190</v>
      </c>
      <c r="E150" s="225" t="s">
        <v>303</v>
      </c>
      <c r="F150" s="226" t="s">
        <v>304</v>
      </c>
      <c r="G150" s="227" t="s">
        <v>243</v>
      </c>
      <c r="H150" s="228">
        <v>240</v>
      </c>
      <c r="I150" s="229"/>
      <c r="J150" s="230">
        <f>ROUND(I150*H150,2)</f>
        <v>0</v>
      </c>
      <c r="K150" s="226" t="s">
        <v>21</v>
      </c>
      <c r="L150" s="231"/>
      <c r="M150" s="232" t="s">
        <v>21</v>
      </c>
      <c r="N150" s="233" t="s">
        <v>45</v>
      </c>
      <c r="O150" s="83"/>
      <c r="P150" s="193">
        <f>O150*H150</f>
        <v>0</v>
      </c>
      <c r="Q150" s="193">
        <v>0.0011999999999999999</v>
      </c>
      <c r="R150" s="193">
        <f>Q150*H150</f>
        <v>0.28799999999999998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183</v>
      </c>
      <c r="AT150" s="195" t="s">
        <v>190</v>
      </c>
      <c r="AU150" s="195" t="s">
        <v>74</v>
      </c>
      <c r="AY150" s="16" t="s">
        <v>147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81</v>
      </c>
      <c r="BK150" s="196">
        <f>ROUND(I150*H150,2)</f>
        <v>0</v>
      </c>
      <c r="BL150" s="16" t="s">
        <v>146</v>
      </c>
      <c r="BM150" s="195" t="s">
        <v>687</v>
      </c>
    </row>
    <row r="151" s="2" customFormat="1" ht="16.5" customHeight="1">
      <c r="A151" s="37"/>
      <c r="B151" s="38"/>
      <c r="C151" s="224" t="s">
        <v>306</v>
      </c>
      <c r="D151" s="224" t="s">
        <v>190</v>
      </c>
      <c r="E151" s="225" t="s">
        <v>307</v>
      </c>
      <c r="F151" s="226" t="s">
        <v>308</v>
      </c>
      <c r="G151" s="227" t="s">
        <v>243</v>
      </c>
      <c r="H151" s="228">
        <v>240</v>
      </c>
      <c r="I151" s="229"/>
      <c r="J151" s="230">
        <f>ROUND(I151*H151,2)</f>
        <v>0</v>
      </c>
      <c r="K151" s="226" t="s">
        <v>21</v>
      </c>
      <c r="L151" s="231"/>
      <c r="M151" s="232" t="s">
        <v>21</v>
      </c>
      <c r="N151" s="233" t="s">
        <v>45</v>
      </c>
      <c r="O151" s="83"/>
      <c r="P151" s="193">
        <f>O151*H151</f>
        <v>0</v>
      </c>
      <c r="Q151" s="193">
        <v>0.0011999999999999999</v>
      </c>
      <c r="R151" s="193">
        <f>Q151*H151</f>
        <v>0.28799999999999998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183</v>
      </c>
      <c r="AT151" s="195" t="s">
        <v>190</v>
      </c>
      <c r="AU151" s="195" t="s">
        <v>74</v>
      </c>
      <c r="AY151" s="16" t="s">
        <v>147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81</v>
      </c>
      <c r="BK151" s="196">
        <f>ROUND(I151*H151,2)</f>
        <v>0</v>
      </c>
      <c r="BL151" s="16" t="s">
        <v>146</v>
      </c>
      <c r="BM151" s="195" t="s">
        <v>688</v>
      </c>
    </row>
    <row r="152" s="2" customFormat="1" ht="16.5" customHeight="1">
      <c r="A152" s="37"/>
      <c r="B152" s="38"/>
      <c r="C152" s="224" t="s">
        <v>310</v>
      </c>
      <c r="D152" s="224" t="s">
        <v>190</v>
      </c>
      <c r="E152" s="225" t="s">
        <v>311</v>
      </c>
      <c r="F152" s="226" t="s">
        <v>312</v>
      </c>
      <c r="G152" s="227" t="s">
        <v>243</v>
      </c>
      <c r="H152" s="228">
        <v>80</v>
      </c>
      <c r="I152" s="229"/>
      <c r="J152" s="230">
        <f>ROUND(I152*H152,2)</f>
        <v>0</v>
      </c>
      <c r="K152" s="226" t="s">
        <v>21</v>
      </c>
      <c r="L152" s="231"/>
      <c r="M152" s="232" t="s">
        <v>21</v>
      </c>
      <c r="N152" s="233" t="s">
        <v>45</v>
      </c>
      <c r="O152" s="83"/>
      <c r="P152" s="193">
        <f>O152*H152</f>
        <v>0</v>
      </c>
      <c r="Q152" s="193">
        <v>0.0011999999999999999</v>
      </c>
      <c r="R152" s="193">
        <f>Q152*H152</f>
        <v>0.095999999999999988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183</v>
      </c>
      <c r="AT152" s="195" t="s">
        <v>190</v>
      </c>
      <c r="AU152" s="195" t="s">
        <v>74</v>
      </c>
      <c r="AY152" s="16" t="s">
        <v>147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81</v>
      </c>
      <c r="BK152" s="196">
        <f>ROUND(I152*H152,2)</f>
        <v>0</v>
      </c>
      <c r="BL152" s="16" t="s">
        <v>146</v>
      </c>
      <c r="BM152" s="195" t="s">
        <v>689</v>
      </c>
    </row>
    <row r="153" s="2" customFormat="1" ht="16.5" customHeight="1">
      <c r="A153" s="37"/>
      <c r="B153" s="38"/>
      <c r="C153" s="224" t="s">
        <v>314</v>
      </c>
      <c r="D153" s="224" t="s">
        <v>190</v>
      </c>
      <c r="E153" s="225" t="s">
        <v>315</v>
      </c>
      <c r="F153" s="226" t="s">
        <v>316</v>
      </c>
      <c r="G153" s="227" t="s">
        <v>243</v>
      </c>
      <c r="H153" s="228">
        <v>240</v>
      </c>
      <c r="I153" s="229"/>
      <c r="J153" s="230">
        <f>ROUND(I153*H153,2)</f>
        <v>0</v>
      </c>
      <c r="K153" s="226" t="s">
        <v>21</v>
      </c>
      <c r="L153" s="231"/>
      <c r="M153" s="232" t="s">
        <v>21</v>
      </c>
      <c r="N153" s="233" t="s">
        <v>45</v>
      </c>
      <c r="O153" s="83"/>
      <c r="P153" s="193">
        <f>O153*H153</f>
        <v>0</v>
      </c>
      <c r="Q153" s="193">
        <v>0.0011999999999999999</v>
      </c>
      <c r="R153" s="193">
        <f>Q153*H153</f>
        <v>0.28799999999999998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183</v>
      </c>
      <c r="AT153" s="195" t="s">
        <v>190</v>
      </c>
      <c r="AU153" s="195" t="s">
        <v>74</v>
      </c>
      <c r="AY153" s="16" t="s">
        <v>147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81</v>
      </c>
      <c r="BK153" s="196">
        <f>ROUND(I153*H153,2)</f>
        <v>0</v>
      </c>
      <c r="BL153" s="16" t="s">
        <v>146</v>
      </c>
      <c r="BM153" s="195" t="s">
        <v>690</v>
      </c>
    </row>
    <row r="154" s="2" customFormat="1" ht="16.5" customHeight="1">
      <c r="A154" s="37"/>
      <c r="B154" s="38"/>
      <c r="C154" s="224" t="s">
        <v>318</v>
      </c>
      <c r="D154" s="224" t="s">
        <v>190</v>
      </c>
      <c r="E154" s="225" t="s">
        <v>319</v>
      </c>
      <c r="F154" s="226" t="s">
        <v>320</v>
      </c>
      <c r="G154" s="227" t="s">
        <v>243</v>
      </c>
      <c r="H154" s="228">
        <v>170</v>
      </c>
      <c r="I154" s="229"/>
      <c r="J154" s="230">
        <f>ROUND(I154*H154,2)</f>
        <v>0</v>
      </c>
      <c r="K154" s="226" t="s">
        <v>21</v>
      </c>
      <c r="L154" s="231"/>
      <c r="M154" s="232" t="s">
        <v>21</v>
      </c>
      <c r="N154" s="233" t="s">
        <v>45</v>
      </c>
      <c r="O154" s="83"/>
      <c r="P154" s="193">
        <f>O154*H154</f>
        <v>0</v>
      </c>
      <c r="Q154" s="193">
        <v>0.0011999999999999999</v>
      </c>
      <c r="R154" s="193">
        <f>Q154*H154</f>
        <v>0.20399999999999999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183</v>
      </c>
      <c r="AT154" s="195" t="s">
        <v>190</v>
      </c>
      <c r="AU154" s="195" t="s">
        <v>74</v>
      </c>
      <c r="AY154" s="16" t="s">
        <v>147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81</v>
      </c>
      <c r="BK154" s="196">
        <f>ROUND(I154*H154,2)</f>
        <v>0</v>
      </c>
      <c r="BL154" s="16" t="s">
        <v>146</v>
      </c>
      <c r="BM154" s="195" t="s">
        <v>691</v>
      </c>
    </row>
    <row r="155" s="2" customFormat="1" ht="16.5" customHeight="1">
      <c r="A155" s="37"/>
      <c r="B155" s="38"/>
      <c r="C155" s="224" t="s">
        <v>322</v>
      </c>
      <c r="D155" s="224" t="s">
        <v>190</v>
      </c>
      <c r="E155" s="225" t="s">
        <v>323</v>
      </c>
      <c r="F155" s="226" t="s">
        <v>324</v>
      </c>
      <c r="G155" s="227" t="s">
        <v>243</v>
      </c>
      <c r="H155" s="228">
        <v>170</v>
      </c>
      <c r="I155" s="229"/>
      <c r="J155" s="230">
        <f>ROUND(I155*H155,2)</f>
        <v>0</v>
      </c>
      <c r="K155" s="226" t="s">
        <v>21</v>
      </c>
      <c r="L155" s="231"/>
      <c r="M155" s="232" t="s">
        <v>21</v>
      </c>
      <c r="N155" s="233" t="s">
        <v>45</v>
      </c>
      <c r="O155" s="83"/>
      <c r="P155" s="193">
        <f>O155*H155</f>
        <v>0</v>
      </c>
      <c r="Q155" s="193">
        <v>0.0011999999999999999</v>
      </c>
      <c r="R155" s="193">
        <f>Q155*H155</f>
        <v>0.20399999999999999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183</v>
      </c>
      <c r="AT155" s="195" t="s">
        <v>190</v>
      </c>
      <c r="AU155" s="195" t="s">
        <v>74</v>
      </c>
      <c r="AY155" s="16" t="s">
        <v>147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81</v>
      </c>
      <c r="BK155" s="196">
        <f>ROUND(I155*H155,2)</f>
        <v>0</v>
      </c>
      <c r="BL155" s="16" t="s">
        <v>146</v>
      </c>
      <c r="BM155" s="195" t="s">
        <v>692</v>
      </c>
    </row>
    <row r="156" s="2" customFormat="1" ht="16.5" customHeight="1">
      <c r="A156" s="37"/>
      <c r="B156" s="38"/>
      <c r="C156" s="224" t="s">
        <v>326</v>
      </c>
      <c r="D156" s="224" t="s">
        <v>190</v>
      </c>
      <c r="E156" s="225" t="s">
        <v>327</v>
      </c>
      <c r="F156" s="226" t="s">
        <v>328</v>
      </c>
      <c r="G156" s="227" t="s">
        <v>243</v>
      </c>
      <c r="H156" s="228">
        <v>170</v>
      </c>
      <c r="I156" s="229"/>
      <c r="J156" s="230">
        <f>ROUND(I156*H156,2)</f>
        <v>0</v>
      </c>
      <c r="K156" s="226" t="s">
        <v>21</v>
      </c>
      <c r="L156" s="231"/>
      <c r="M156" s="232" t="s">
        <v>21</v>
      </c>
      <c r="N156" s="233" t="s">
        <v>45</v>
      </c>
      <c r="O156" s="83"/>
      <c r="P156" s="193">
        <f>O156*H156</f>
        <v>0</v>
      </c>
      <c r="Q156" s="193">
        <v>0.0011999999999999999</v>
      </c>
      <c r="R156" s="193">
        <f>Q156*H156</f>
        <v>0.20399999999999999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183</v>
      </c>
      <c r="AT156" s="195" t="s">
        <v>190</v>
      </c>
      <c r="AU156" s="195" t="s">
        <v>74</v>
      </c>
      <c r="AY156" s="16" t="s">
        <v>147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81</v>
      </c>
      <c r="BK156" s="196">
        <f>ROUND(I156*H156,2)</f>
        <v>0</v>
      </c>
      <c r="BL156" s="16" t="s">
        <v>146</v>
      </c>
      <c r="BM156" s="195" t="s">
        <v>693</v>
      </c>
    </row>
    <row r="157" s="2" customFormat="1" ht="16.5" customHeight="1">
      <c r="A157" s="37"/>
      <c r="B157" s="38"/>
      <c r="C157" s="184" t="s">
        <v>330</v>
      </c>
      <c r="D157" s="184" t="s">
        <v>141</v>
      </c>
      <c r="E157" s="185" t="s">
        <v>331</v>
      </c>
      <c r="F157" s="186" t="s">
        <v>332</v>
      </c>
      <c r="G157" s="187" t="s">
        <v>243</v>
      </c>
      <c r="H157" s="188">
        <v>250</v>
      </c>
      <c r="I157" s="189"/>
      <c r="J157" s="190">
        <f>ROUND(I157*H157,2)</f>
        <v>0</v>
      </c>
      <c r="K157" s="186" t="s">
        <v>145</v>
      </c>
      <c r="L157" s="43"/>
      <c r="M157" s="191" t="s">
        <v>21</v>
      </c>
      <c r="N157" s="192" t="s">
        <v>45</v>
      </c>
      <c r="O157" s="83"/>
      <c r="P157" s="193">
        <f>O157*H157</f>
        <v>0</v>
      </c>
      <c r="Q157" s="193">
        <v>5.1999999999999997E-05</v>
      </c>
      <c r="R157" s="193">
        <f>Q157*H157</f>
        <v>0.012999999999999999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146</v>
      </c>
      <c r="AT157" s="195" t="s">
        <v>141</v>
      </c>
      <c r="AU157" s="195" t="s">
        <v>74</v>
      </c>
      <c r="AY157" s="16" t="s">
        <v>147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81</v>
      </c>
      <c r="BK157" s="196">
        <f>ROUND(I157*H157,2)</f>
        <v>0</v>
      </c>
      <c r="BL157" s="16" t="s">
        <v>146</v>
      </c>
      <c r="BM157" s="195" t="s">
        <v>694</v>
      </c>
    </row>
    <row r="158" s="2" customFormat="1">
      <c r="A158" s="37"/>
      <c r="B158" s="38"/>
      <c r="C158" s="39"/>
      <c r="D158" s="197" t="s">
        <v>149</v>
      </c>
      <c r="E158" s="39"/>
      <c r="F158" s="198" t="s">
        <v>334</v>
      </c>
      <c r="G158" s="39"/>
      <c r="H158" s="39"/>
      <c r="I158" s="199"/>
      <c r="J158" s="39"/>
      <c r="K158" s="39"/>
      <c r="L158" s="43"/>
      <c r="M158" s="200"/>
      <c r="N158" s="201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149</v>
      </c>
      <c r="AU158" s="16" t="s">
        <v>74</v>
      </c>
    </row>
    <row r="159" s="10" customFormat="1">
      <c r="A159" s="10"/>
      <c r="B159" s="202"/>
      <c r="C159" s="203"/>
      <c r="D159" s="204" t="s">
        <v>151</v>
      </c>
      <c r="E159" s="205" t="s">
        <v>21</v>
      </c>
      <c r="F159" s="206" t="s">
        <v>695</v>
      </c>
      <c r="G159" s="203"/>
      <c r="H159" s="207">
        <v>250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3" t="s">
        <v>151</v>
      </c>
      <c r="AU159" s="213" t="s">
        <v>74</v>
      </c>
      <c r="AV159" s="10" t="s">
        <v>83</v>
      </c>
      <c r="AW159" s="10" t="s">
        <v>36</v>
      </c>
      <c r="AX159" s="10" t="s">
        <v>81</v>
      </c>
      <c r="AY159" s="213" t="s">
        <v>147</v>
      </c>
    </row>
    <row r="160" s="2" customFormat="1" ht="16.5" customHeight="1">
      <c r="A160" s="37"/>
      <c r="B160" s="38"/>
      <c r="C160" s="224" t="s">
        <v>336</v>
      </c>
      <c r="D160" s="224" t="s">
        <v>190</v>
      </c>
      <c r="E160" s="225" t="s">
        <v>337</v>
      </c>
      <c r="F160" s="226" t="s">
        <v>338</v>
      </c>
      <c r="G160" s="227" t="s">
        <v>243</v>
      </c>
      <c r="H160" s="228">
        <v>250</v>
      </c>
      <c r="I160" s="229"/>
      <c r="J160" s="230">
        <f>ROUND(I160*H160,2)</f>
        <v>0</v>
      </c>
      <c r="K160" s="226" t="s">
        <v>145</v>
      </c>
      <c r="L160" s="231"/>
      <c r="M160" s="232" t="s">
        <v>21</v>
      </c>
      <c r="N160" s="233" t="s">
        <v>45</v>
      </c>
      <c r="O160" s="83"/>
      <c r="P160" s="193">
        <f>O160*H160</f>
        <v>0</v>
      </c>
      <c r="Q160" s="193">
        <v>0.0035400000000000002</v>
      </c>
      <c r="R160" s="193">
        <f>Q160*H160</f>
        <v>0.88500000000000001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183</v>
      </c>
      <c r="AT160" s="195" t="s">
        <v>190</v>
      </c>
      <c r="AU160" s="195" t="s">
        <v>74</v>
      </c>
      <c r="AY160" s="16" t="s">
        <v>147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81</v>
      </c>
      <c r="BK160" s="196">
        <f>ROUND(I160*H160,2)</f>
        <v>0</v>
      </c>
      <c r="BL160" s="16" t="s">
        <v>146</v>
      </c>
      <c r="BM160" s="195" t="s">
        <v>696</v>
      </c>
    </row>
    <row r="161" s="11" customFormat="1">
      <c r="A161" s="11"/>
      <c r="B161" s="214"/>
      <c r="C161" s="215"/>
      <c r="D161" s="204" t="s">
        <v>151</v>
      </c>
      <c r="E161" s="216" t="s">
        <v>21</v>
      </c>
      <c r="F161" s="217" t="s">
        <v>340</v>
      </c>
      <c r="G161" s="215"/>
      <c r="H161" s="216" t="s">
        <v>21</v>
      </c>
      <c r="I161" s="218"/>
      <c r="J161" s="215"/>
      <c r="K161" s="215"/>
      <c r="L161" s="219"/>
      <c r="M161" s="220"/>
      <c r="N161" s="221"/>
      <c r="O161" s="221"/>
      <c r="P161" s="221"/>
      <c r="Q161" s="221"/>
      <c r="R161" s="221"/>
      <c r="S161" s="221"/>
      <c r="T161" s="222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23" t="s">
        <v>151</v>
      </c>
      <c r="AU161" s="223" t="s">
        <v>74</v>
      </c>
      <c r="AV161" s="11" t="s">
        <v>81</v>
      </c>
      <c r="AW161" s="11" t="s">
        <v>36</v>
      </c>
      <c r="AX161" s="11" t="s">
        <v>74</v>
      </c>
      <c r="AY161" s="223" t="s">
        <v>147</v>
      </c>
    </row>
    <row r="162" s="10" customFormat="1">
      <c r="A162" s="10"/>
      <c r="B162" s="202"/>
      <c r="C162" s="203"/>
      <c r="D162" s="204" t="s">
        <v>151</v>
      </c>
      <c r="E162" s="205" t="s">
        <v>21</v>
      </c>
      <c r="F162" s="206" t="s">
        <v>695</v>
      </c>
      <c r="G162" s="203"/>
      <c r="H162" s="207">
        <v>250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3" t="s">
        <v>151</v>
      </c>
      <c r="AU162" s="213" t="s">
        <v>74</v>
      </c>
      <c r="AV162" s="10" t="s">
        <v>83</v>
      </c>
      <c r="AW162" s="10" t="s">
        <v>36</v>
      </c>
      <c r="AX162" s="10" t="s">
        <v>74</v>
      </c>
      <c r="AY162" s="213" t="s">
        <v>147</v>
      </c>
    </row>
    <row r="163" s="12" customFormat="1">
      <c r="A163" s="12"/>
      <c r="B163" s="234"/>
      <c r="C163" s="235"/>
      <c r="D163" s="204" t="s">
        <v>151</v>
      </c>
      <c r="E163" s="236" t="s">
        <v>21</v>
      </c>
      <c r="F163" s="237" t="s">
        <v>202</v>
      </c>
      <c r="G163" s="235"/>
      <c r="H163" s="238">
        <v>250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4" t="s">
        <v>151</v>
      </c>
      <c r="AU163" s="244" t="s">
        <v>74</v>
      </c>
      <c r="AV163" s="12" t="s">
        <v>146</v>
      </c>
      <c r="AW163" s="12" t="s">
        <v>36</v>
      </c>
      <c r="AX163" s="12" t="s">
        <v>81</v>
      </c>
      <c r="AY163" s="244" t="s">
        <v>147</v>
      </c>
    </row>
    <row r="164" s="2" customFormat="1" ht="21.75" customHeight="1">
      <c r="A164" s="37"/>
      <c r="B164" s="38"/>
      <c r="C164" s="184" t="s">
        <v>341</v>
      </c>
      <c r="D164" s="184" t="s">
        <v>141</v>
      </c>
      <c r="E164" s="185" t="s">
        <v>342</v>
      </c>
      <c r="F164" s="186" t="s">
        <v>343</v>
      </c>
      <c r="G164" s="187" t="s">
        <v>243</v>
      </c>
      <c r="H164" s="188">
        <v>180</v>
      </c>
      <c r="I164" s="189"/>
      <c r="J164" s="190">
        <f>ROUND(I164*H164,2)</f>
        <v>0</v>
      </c>
      <c r="K164" s="186" t="s">
        <v>145</v>
      </c>
      <c r="L164" s="43"/>
      <c r="M164" s="191" t="s">
        <v>21</v>
      </c>
      <c r="N164" s="192" t="s">
        <v>45</v>
      </c>
      <c r="O164" s="83"/>
      <c r="P164" s="193">
        <f>O164*H164</f>
        <v>0</v>
      </c>
      <c r="Q164" s="193">
        <v>0.0020823999999999999</v>
      </c>
      <c r="R164" s="193">
        <f>Q164*H164</f>
        <v>0.374832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146</v>
      </c>
      <c r="AT164" s="195" t="s">
        <v>141</v>
      </c>
      <c r="AU164" s="195" t="s">
        <v>74</v>
      </c>
      <c r="AY164" s="16" t="s">
        <v>147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81</v>
      </c>
      <c r="BK164" s="196">
        <f>ROUND(I164*H164,2)</f>
        <v>0</v>
      </c>
      <c r="BL164" s="16" t="s">
        <v>146</v>
      </c>
      <c r="BM164" s="195" t="s">
        <v>697</v>
      </c>
    </row>
    <row r="165" s="2" customFormat="1">
      <c r="A165" s="37"/>
      <c r="B165" s="38"/>
      <c r="C165" s="39"/>
      <c r="D165" s="197" t="s">
        <v>149</v>
      </c>
      <c r="E165" s="39"/>
      <c r="F165" s="198" t="s">
        <v>345</v>
      </c>
      <c r="G165" s="39"/>
      <c r="H165" s="39"/>
      <c r="I165" s="199"/>
      <c r="J165" s="39"/>
      <c r="K165" s="39"/>
      <c r="L165" s="43"/>
      <c r="M165" s="200"/>
      <c r="N165" s="201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74</v>
      </c>
    </row>
    <row r="166" s="10" customFormat="1">
      <c r="A166" s="10"/>
      <c r="B166" s="202"/>
      <c r="C166" s="203"/>
      <c r="D166" s="204" t="s">
        <v>151</v>
      </c>
      <c r="E166" s="205" t="s">
        <v>21</v>
      </c>
      <c r="F166" s="206" t="s">
        <v>698</v>
      </c>
      <c r="G166" s="203"/>
      <c r="H166" s="207">
        <v>180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151</v>
      </c>
      <c r="AU166" s="213" t="s">
        <v>74</v>
      </c>
      <c r="AV166" s="10" t="s">
        <v>83</v>
      </c>
      <c r="AW166" s="10" t="s">
        <v>36</v>
      </c>
      <c r="AX166" s="10" t="s">
        <v>81</v>
      </c>
      <c r="AY166" s="213" t="s">
        <v>147</v>
      </c>
    </row>
    <row r="167" s="2" customFormat="1" ht="24.15" customHeight="1">
      <c r="A167" s="37"/>
      <c r="B167" s="38"/>
      <c r="C167" s="184" t="s">
        <v>347</v>
      </c>
      <c r="D167" s="184" t="s">
        <v>141</v>
      </c>
      <c r="E167" s="185" t="s">
        <v>348</v>
      </c>
      <c r="F167" s="186" t="s">
        <v>349</v>
      </c>
      <c r="G167" s="187" t="s">
        <v>350</v>
      </c>
      <c r="H167" s="188">
        <v>2.5</v>
      </c>
      <c r="I167" s="189"/>
      <c r="J167" s="190">
        <f>ROUND(I167*H167,2)</f>
        <v>0</v>
      </c>
      <c r="K167" s="186" t="s">
        <v>145</v>
      </c>
      <c r="L167" s="43"/>
      <c r="M167" s="191" t="s">
        <v>21</v>
      </c>
      <c r="N167" s="192" t="s">
        <v>45</v>
      </c>
      <c r="O167" s="83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146</v>
      </c>
      <c r="AT167" s="195" t="s">
        <v>141</v>
      </c>
      <c r="AU167" s="195" t="s">
        <v>74</v>
      </c>
      <c r="AY167" s="16" t="s">
        <v>147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81</v>
      </c>
      <c r="BK167" s="196">
        <f>ROUND(I167*H167,2)</f>
        <v>0</v>
      </c>
      <c r="BL167" s="16" t="s">
        <v>146</v>
      </c>
      <c r="BM167" s="195" t="s">
        <v>699</v>
      </c>
    </row>
    <row r="168" s="2" customFormat="1">
      <c r="A168" s="37"/>
      <c r="B168" s="38"/>
      <c r="C168" s="39"/>
      <c r="D168" s="197" t="s">
        <v>149</v>
      </c>
      <c r="E168" s="39"/>
      <c r="F168" s="198" t="s">
        <v>352</v>
      </c>
      <c r="G168" s="39"/>
      <c r="H168" s="39"/>
      <c r="I168" s="199"/>
      <c r="J168" s="39"/>
      <c r="K168" s="39"/>
      <c r="L168" s="43"/>
      <c r="M168" s="200"/>
      <c r="N168" s="201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149</v>
      </c>
      <c r="AU168" s="16" t="s">
        <v>74</v>
      </c>
    </row>
    <row r="169" s="10" customFormat="1">
      <c r="A169" s="10"/>
      <c r="B169" s="202"/>
      <c r="C169" s="203"/>
      <c r="D169" s="204" t="s">
        <v>151</v>
      </c>
      <c r="E169" s="205" t="s">
        <v>21</v>
      </c>
      <c r="F169" s="206" t="s">
        <v>700</v>
      </c>
      <c r="G169" s="203"/>
      <c r="H169" s="207">
        <v>2.5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151</v>
      </c>
      <c r="AU169" s="213" t="s">
        <v>74</v>
      </c>
      <c r="AV169" s="10" t="s">
        <v>83</v>
      </c>
      <c r="AW169" s="10" t="s">
        <v>36</v>
      </c>
      <c r="AX169" s="10" t="s">
        <v>81</v>
      </c>
      <c r="AY169" s="213" t="s">
        <v>147</v>
      </c>
    </row>
    <row r="170" s="2" customFormat="1">
      <c r="A170" s="37"/>
      <c r="B170" s="38"/>
      <c r="C170" s="184" t="s">
        <v>354</v>
      </c>
      <c r="D170" s="184" t="s">
        <v>141</v>
      </c>
      <c r="E170" s="185" t="s">
        <v>355</v>
      </c>
      <c r="F170" s="186" t="s">
        <v>356</v>
      </c>
      <c r="G170" s="187" t="s">
        <v>350</v>
      </c>
      <c r="H170" s="188">
        <v>15.1</v>
      </c>
      <c r="I170" s="189"/>
      <c r="J170" s="190">
        <f>ROUND(I170*H170,2)</f>
        <v>0</v>
      </c>
      <c r="K170" s="186" t="s">
        <v>145</v>
      </c>
      <c r="L170" s="43"/>
      <c r="M170" s="191" t="s">
        <v>21</v>
      </c>
      <c r="N170" s="192" t="s">
        <v>45</v>
      </c>
      <c r="O170" s="83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146</v>
      </c>
      <c r="AT170" s="195" t="s">
        <v>141</v>
      </c>
      <c r="AU170" s="195" t="s">
        <v>74</v>
      </c>
      <c r="AY170" s="16" t="s">
        <v>147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81</v>
      </c>
      <c r="BK170" s="196">
        <f>ROUND(I170*H170,2)</f>
        <v>0</v>
      </c>
      <c r="BL170" s="16" t="s">
        <v>146</v>
      </c>
      <c r="BM170" s="195" t="s">
        <v>701</v>
      </c>
    </row>
    <row r="171" s="2" customFormat="1">
      <c r="A171" s="37"/>
      <c r="B171" s="38"/>
      <c r="C171" s="39"/>
      <c r="D171" s="197" t="s">
        <v>149</v>
      </c>
      <c r="E171" s="39"/>
      <c r="F171" s="198" t="s">
        <v>358</v>
      </c>
      <c r="G171" s="39"/>
      <c r="H171" s="39"/>
      <c r="I171" s="199"/>
      <c r="J171" s="39"/>
      <c r="K171" s="39"/>
      <c r="L171" s="43"/>
      <c r="M171" s="200"/>
      <c r="N171" s="20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149</v>
      </c>
      <c r="AU171" s="16" t="s">
        <v>74</v>
      </c>
    </row>
    <row r="172" s="10" customFormat="1">
      <c r="A172" s="10"/>
      <c r="B172" s="202"/>
      <c r="C172" s="203"/>
      <c r="D172" s="204" t="s">
        <v>151</v>
      </c>
      <c r="E172" s="205" t="s">
        <v>21</v>
      </c>
      <c r="F172" s="206" t="s">
        <v>702</v>
      </c>
      <c r="G172" s="203"/>
      <c r="H172" s="207">
        <v>15.1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3" t="s">
        <v>151</v>
      </c>
      <c r="AU172" s="213" t="s">
        <v>74</v>
      </c>
      <c r="AV172" s="10" t="s">
        <v>83</v>
      </c>
      <c r="AW172" s="10" t="s">
        <v>36</v>
      </c>
      <c r="AX172" s="10" t="s">
        <v>81</v>
      </c>
      <c r="AY172" s="213" t="s">
        <v>147</v>
      </c>
    </row>
    <row r="173" s="2" customFormat="1" ht="16.5" customHeight="1">
      <c r="A173" s="37"/>
      <c r="B173" s="38"/>
      <c r="C173" s="184" t="s">
        <v>360</v>
      </c>
      <c r="D173" s="184" t="s">
        <v>141</v>
      </c>
      <c r="E173" s="185" t="s">
        <v>361</v>
      </c>
      <c r="F173" s="186" t="s">
        <v>362</v>
      </c>
      <c r="G173" s="187" t="s">
        <v>160</v>
      </c>
      <c r="H173" s="188">
        <v>1100</v>
      </c>
      <c r="I173" s="189"/>
      <c r="J173" s="190">
        <f>ROUND(I173*H173,2)</f>
        <v>0</v>
      </c>
      <c r="K173" s="186" t="s">
        <v>145</v>
      </c>
      <c r="L173" s="43"/>
      <c r="M173" s="191" t="s">
        <v>21</v>
      </c>
      <c r="N173" s="192" t="s">
        <v>45</v>
      </c>
      <c r="O173" s="83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146</v>
      </c>
      <c r="AT173" s="195" t="s">
        <v>141</v>
      </c>
      <c r="AU173" s="195" t="s">
        <v>74</v>
      </c>
      <c r="AY173" s="16" t="s">
        <v>147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81</v>
      </c>
      <c r="BK173" s="196">
        <f>ROUND(I173*H173,2)</f>
        <v>0</v>
      </c>
      <c r="BL173" s="16" t="s">
        <v>146</v>
      </c>
      <c r="BM173" s="195" t="s">
        <v>703</v>
      </c>
    </row>
    <row r="174" s="2" customFormat="1">
      <c r="A174" s="37"/>
      <c r="B174" s="38"/>
      <c r="C174" s="39"/>
      <c r="D174" s="197" t="s">
        <v>149</v>
      </c>
      <c r="E174" s="39"/>
      <c r="F174" s="198" t="s">
        <v>364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149</v>
      </c>
      <c r="AU174" s="16" t="s">
        <v>74</v>
      </c>
    </row>
    <row r="175" s="2" customFormat="1" ht="16.5" customHeight="1">
      <c r="A175" s="37"/>
      <c r="B175" s="38"/>
      <c r="C175" s="224" t="s">
        <v>365</v>
      </c>
      <c r="D175" s="224" t="s">
        <v>190</v>
      </c>
      <c r="E175" s="225" t="s">
        <v>366</v>
      </c>
      <c r="F175" s="226" t="s">
        <v>367</v>
      </c>
      <c r="G175" s="227" t="s">
        <v>368</v>
      </c>
      <c r="H175" s="228">
        <v>110</v>
      </c>
      <c r="I175" s="229"/>
      <c r="J175" s="230">
        <f>ROUND(I175*H175,2)</f>
        <v>0</v>
      </c>
      <c r="K175" s="226" t="s">
        <v>21</v>
      </c>
      <c r="L175" s="231"/>
      <c r="M175" s="232" t="s">
        <v>21</v>
      </c>
      <c r="N175" s="233" t="s">
        <v>45</v>
      </c>
      <c r="O175" s="83"/>
      <c r="P175" s="193">
        <f>O175*H175</f>
        <v>0</v>
      </c>
      <c r="Q175" s="193">
        <v>0.20000000000000001</v>
      </c>
      <c r="R175" s="193">
        <f>Q175*H175</f>
        <v>22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183</v>
      </c>
      <c r="AT175" s="195" t="s">
        <v>190</v>
      </c>
      <c r="AU175" s="195" t="s">
        <v>74</v>
      </c>
      <c r="AY175" s="16" t="s">
        <v>147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81</v>
      </c>
      <c r="BK175" s="196">
        <f>ROUND(I175*H175,2)</f>
        <v>0</v>
      </c>
      <c r="BL175" s="16" t="s">
        <v>146</v>
      </c>
      <c r="BM175" s="195" t="s">
        <v>704</v>
      </c>
    </row>
    <row r="176" s="10" customFormat="1">
      <c r="A176" s="10"/>
      <c r="B176" s="202"/>
      <c r="C176" s="203"/>
      <c r="D176" s="204" t="s">
        <v>151</v>
      </c>
      <c r="E176" s="205" t="s">
        <v>21</v>
      </c>
      <c r="F176" s="206" t="s">
        <v>705</v>
      </c>
      <c r="G176" s="203"/>
      <c r="H176" s="207">
        <v>110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3" t="s">
        <v>151</v>
      </c>
      <c r="AU176" s="213" t="s">
        <v>74</v>
      </c>
      <c r="AV176" s="10" t="s">
        <v>83</v>
      </c>
      <c r="AW176" s="10" t="s">
        <v>36</v>
      </c>
      <c r="AX176" s="10" t="s">
        <v>81</v>
      </c>
      <c r="AY176" s="213" t="s">
        <v>147</v>
      </c>
    </row>
    <row r="177" s="2" customFormat="1" ht="16.5" customHeight="1">
      <c r="A177" s="37"/>
      <c r="B177" s="38"/>
      <c r="C177" s="184" t="s">
        <v>371</v>
      </c>
      <c r="D177" s="184" t="s">
        <v>141</v>
      </c>
      <c r="E177" s="185" t="s">
        <v>372</v>
      </c>
      <c r="F177" s="186" t="s">
        <v>373</v>
      </c>
      <c r="G177" s="187" t="s">
        <v>368</v>
      </c>
      <c r="H177" s="188">
        <v>22.600000000000001</v>
      </c>
      <c r="I177" s="189"/>
      <c r="J177" s="190">
        <f>ROUND(I177*H177,2)</f>
        <v>0</v>
      </c>
      <c r="K177" s="186" t="s">
        <v>145</v>
      </c>
      <c r="L177" s="43"/>
      <c r="M177" s="191" t="s">
        <v>21</v>
      </c>
      <c r="N177" s="192" t="s">
        <v>45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146</v>
      </c>
      <c r="AT177" s="195" t="s">
        <v>141</v>
      </c>
      <c r="AU177" s="195" t="s">
        <v>74</v>
      </c>
      <c r="AY177" s="16" t="s">
        <v>147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81</v>
      </c>
      <c r="BK177" s="196">
        <f>ROUND(I177*H177,2)</f>
        <v>0</v>
      </c>
      <c r="BL177" s="16" t="s">
        <v>146</v>
      </c>
      <c r="BM177" s="195" t="s">
        <v>706</v>
      </c>
    </row>
    <row r="178" s="2" customFormat="1">
      <c r="A178" s="37"/>
      <c r="B178" s="38"/>
      <c r="C178" s="39"/>
      <c r="D178" s="197" t="s">
        <v>149</v>
      </c>
      <c r="E178" s="39"/>
      <c r="F178" s="198" t="s">
        <v>375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149</v>
      </c>
      <c r="AU178" s="16" t="s">
        <v>74</v>
      </c>
    </row>
    <row r="179" s="10" customFormat="1">
      <c r="A179" s="10"/>
      <c r="B179" s="202"/>
      <c r="C179" s="203"/>
      <c r="D179" s="204" t="s">
        <v>151</v>
      </c>
      <c r="E179" s="205" t="s">
        <v>21</v>
      </c>
      <c r="F179" s="206" t="s">
        <v>707</v>
      </c>
      <c r="G179" s="203"/>
      <c r="H179" s="207">
        <v>22.600000000000001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3" t="s">
        <v>151</v>
      </c>
      <c r="AU179" s="213" t="s">
        <v>74</v>
      </c>
      <c r="AV179" s="10" t="s">
        <v>83</v>
      </c>
      <c r="AW179" s="10" t="s">
        <v>36</v>
      </c>
      <c r="AX179" s="10" t="s">
        <v>81</v>
      </c>
      <c r="AY179" s="213" t="s">
        <v>147</v>
      </c>
    </row>
    <row r="180" s="2" customFormat="1" ht="16.5" customHeight="1">
      <c r="A180" s="37"/>
      <c r="B180" s="38"/>
      <c r="C180" s="184" t="s">
        <v>377</v>
      </c>
      <c r="D180" s="184" t="s">
        <v>141</v>
      </c>
      <c r="E180" s="185" t="s">
        <v>378</v>
      </c>
      <c r="F180" s="186" t="s">
        <v>379</v>
      </c>
      <c r="G180" s="187" t="s">
        <v>368</v>
      </c>
      <c r="H180" s="188">
        <v>22.600000000000001</v>
      </c>
      <c r="I180" s="189"/>
      <c r="J180" s="190">
        <f>ROUND(I180*H180,2)</f>
        <v>0</v>
      </c>
      <c r="K180" s="186" t="s">
        <v>145</v>
      </c>
      <c r="L180" s="43"/>
      <c r="M180" s="191" t="s">
        <v>21</v>
      </c>
      <c r="N180" s="192" t="s">
        <v>45</v>
      </c>
      <c r="O180" s="83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146</v>
      </c>
      <c r="AT180" s="195" t="s">
        <v>141</v>
      </c>
      <c r="AU180" s="195" t="s">
        <v>74</v>
      </c>
      <c r="AY180" s="16" t="s">
        <v>147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81</v>
      </c>
      <c r="BK180" s="196">
        <f>ROUND(I180*H180,2)</f>
        <v>0</v>
      </c>
      <c r="BL180" s="16" t="s">
        <v>146</v>
      </c>
      <c r="BM180" s="195" t="s">
        <v>708</v>
      </c>
    </row>
    <row r="181" s="2" customFormat="1">
      <c r="A181" s="37"/>
      <c r="B181" s="38"/>
      <c r="C181" s="39"/>
      <c r="D181" s="197" t="s">
        <v>149</v>
      </c>
      <c r="E181" s="39"/>
      <c r="F181" s="198" t="s">
        <v>381</v>
      </c>
      <c r="G181" s="39"/>
      <c r="H181" s="39"/>
      <c r="I181" s="199"/>
      <c r="J181" s="39"/>
      <c r="K181" s="39"/>
      <c r="L181" s="43"/>
      <c r="M181" s="200"/>
      <c r="N181" s="201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149</v>
      </c>
      <c r="AU181" s="16" t="s">
        <v>74</v>
      </c>
    </row>
    <row r="182" s="2" customFormat="1" ht="16.5" customHeight="1">
      <c r="A182" s="37"/>
      <c r="B182" s="38"/>
      <c r="C182" s="184" t="s">
        <v>382</v>
      </c>
      <c r="D182" s="184" t="s">
        <v>141</v>
      </c>
      <c r="E182" s="185" t="s">
        <v>383</v>
      </c>
      <c r="F182" s="186" t="s">
        <v>384</v>
      </c>
      <c r="G182" s="187" t="s">
        <v>368</v>
      </c>
      <c r="H182" s="188">
        <v>67.799999999999997</v>
      </c>
      <c r="I182" s="189"/>
      <c r="J182" s="190">
        <f>ROUND(I182*H182,2)</f>
        <v>0</v>
      </c>
      <c r="K182" s="186" t="s">
        <v>145</v>
      </c>
      <c r="L182" s="43"/>
      <c r="M182" s="191" t="s">
        <v>21</v>
      </c>
      <c r="N182" s="192" t="s">
        <v>45</v>
      </c>
      <c r="O182" s="83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146</v>
      </c>
      <c r="AT182" s="195" t="s">
        <v>141</v>
      </c>
      <c r="AU182" s="195" t="s">
        <v>74</v>
      </c>
      <c r="AY182" s="16" t="s">
        <v>147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81</v>
      </c>
      <c r="BK182" s="196">
        <f>ROUND(I182*H182,2)</f>
        <v>0</v>
      </c>
      <c r="BL182" s="16" t="s">
        <v>146</v>
      </c>
      <c r="BM182" s="195" t="s">
        <v>709</v>
      </c>
    </row>
    <row r="183" s="2" customFormat="1">
      <c r="A183" s="37"/>
      <c r="B183" s="38"/>
      <c r="C183" s="39"/>
      <c r="D183" s="197" t="s">
        <v>149</v>
      </c>
      <c r="E183" s="39"/>
      <c r="F183" s="198" t="s">
        <v>386</v>
      </c>
      <c r="G183" s="39"/>
      <c r="H183" s="39"/>
      <c r="I183" s="199"/>
      <c r="J183" s="39"/>
      <c r="K183" s="39"/>
      <c r="L183" s="43"/>
      <c r="M183" s="200"/>
      <c r="N183" s="201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74</v>
      </c>
    </row>
    <row r="184" s="10" customFormat="1">
      <c r="A184" s="10"/>
      <c r="B184" s="202"/>
      <c r="C184" s="203"/>
      <c r="D184" s="204" t="s">
        <v>151</v>
      </c>
      <c r="E184" s="205" t="s">
        <v>21</v>
      </c>
      <c r="F184" s="206" t="s">
        <v>710</v>
      </c>
      <c r="G184" s="203"/>
      <c r="H184" s="207">
        <v>67.799999999999997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3" t="s">
        <v>151</v>
      </c>
      <c r="AU184" s="213" t="s">
        <v>74</v>
      </c>
      <c r="AV184" s="10" t="s">
        <v>83</v>
      </c>
      <c r="AW184" s="10" t="s">
        <v>36</v>
      </c>
      <c r="AX184" s="10" t="s">
        <v>81</v>
      </c>
      <c r="AY184" s="213" t="s">
        <v>147</v>
      </c>
    </row>
    <row r="185" s="2" customFormat="1" ht="24.15" customHeight="1">
      <c r="A185" s="37"/>
      <c r="B185" s="38"/>
      <c r="C185" s="184" t="s">
        <v>388</v>
      </c>
      <c r="D185" s="184" t="s">
        <v>141</v>
      </c>
      <c r="E185" s="185" t="s">
        <v>389</v>
      </c>
      <c r="F185" s="186" t="s">
        <v>390</v>
      </c>
      <c r="G185" s="187" t="s">
        <v>391</v>
      </c>
      <c r="H185" s="188">
        <v>766</v>
      </c>
      <c r="I185" s="189"/>
      <c r="J185" s="190">
        <f>ROUND(I185*H185,2)</f>
        <v>0</v>
      </c>
      <c r="K185" s="186" t="s">
        <v>21</v>
      </c>
      <c r="L185" s="43"/>
      <c r="M185" s="191" t="s">
        <v>21</v>
      </c>
      <c r="N185" s="192" t="s">
        <v>45</v>
      </c>
      <c r="O185" s="83"/>
      <c r="P185" s="193">
        <f>O185*H185</f>
        <v>0</v>
      </c>
      <c r="Q185" s="193">
        <v>0.0068199999999999997</v>
      </c>
      <c r="R185" s="193">
        <f>Q185*H185</f>
        <v>5.2241200000000001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146</v>
      </c>
      <c r="AT185" s="195" t="s">
        <v>141</v>
      </c>
      <c r="AU185" s="195" t="s">
        <v>74</v>
      </c>
      <c r="AY185" s="16" t="s">
        <v>147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81</v>
      </c>
      <c r="BK185" s="196">
        <f>ROUND(I185*H185,2)</f>
        <v>0</v>
      </c>
      <c r="BL185" s="16" t="s">
        <v>146</v>
      </c>
      <c r="BM185" s="195" t="s">
        <v>711</v>
      </c>
    </row>
    <row r="186" s="10" customFormat="1">
      <c r="A186" s="10"/>
      <c r="B186" s="202"/>
      <c r="C186" s="203"/>
      <c r="D186" s="204" t="s">
        <v>151</v>
      </c>
      <c r="E186" s="205" t="s">
        <v>21</v>
      </c>
      <c r="F186" s="206" t="s">
        <v>712</v>
      </c>
      <c r="G186" s="203"/>
      <c r="H186" s="207">
        <v>766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151</v>
      </c>
      <c r="AU186" s="213" t="s">
        <v>74</v>
      </c>
      <c r="AV186" s="10" t="s">
        <v>83</v>
      </c>
      <c r="AW186" s="10" t="s">
        <v>36</v>
      </c>
      <c r="AX186" s="10" t="s">
        <v>81</v>
      </c>
      <c r="AY186" s="213" t="s">
        <v>147</v>
      </c>
    </row>
    <row r="187" s="2" customFormat="1" ht="21.75" customHeight="1">
      <c r="A187" s="37"/>
      <c r="B187" s="38"/>
      <c r="C187" s="184" t="s">
        <v>394</v>
      </c>
      <c r="D187" s="184" t="s">
        <v>141</v>
      </c>
      <c r="E187" s="185" t="s">
        <v>395</v>
      </c>
      <c r="F187" s="186" t="s">
        <v>396</v>
      </c>
      <c r="G187" s="187" t="s">
        <v>391</v>
      </c>
      <c r="H187" s="188">
        <v>16</v>
      </c>
      <c r="I187" s="189"/>
      <c r="J187" s="190">
        <f>ROUND(I187*H187,2)</f>
        <v>0</v>
      </c>
      <c r="K187" s="186" t="s">
        <v>145</v>
      </c>
      <c r="L187" s="43"/>
      <c r="M187" s="191" t="s">
        <v>21</v>
      </c>
      <c r="N187" s="192" t="s">
        <v>45</v>
      </c>
      <c r="O187" s="83"/>
      <c r="P187" s="193">
        <f>O187*H187</f>
        <v>0</v>
      </c>
      <c r="Q187" s="193">
        <v>0.074168499999999998</v>
      </c>
      <c r="R187" s="193">
        <f>Q187*H187</f>
        <v>1.186696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146</v>
      </c>
      <c r="AT187" s="195" t="s">
        <v>141</v>
      </c>
      <c r="AU187" s="195" t="s">
        <v>74</v>
      </c>
      <c r="AY187" s="16" t="s">
        <v>147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81</v>
      </c>
      <c r="BK187" s="196">
        <f>ROUND(I187*H187,2)</f>
        <v>0</v>
      </c>
      <c r="BL187" s="16" t="s">
        <v>146</v>
      </c>
      <c r="BM187" s="195" t="s">
        <v>713</v>
      </c>
    </row>
    <row r="188" s="2" customFormat="1">
      <c r="A188" s="37"/>
      <c r="B188" s="38"/>
      <c r="C188" s="39"/>
      <c r="D188" s="197" t="s">
        <v>149</v>
      </c>
      <c r="E188" s="39"/>
      <c r="F188" s="198" t="s">
        <v>398</v>
      </c>
      <c r="G188" s="39"/>
      <c r="H188" s="39"/>
      <c r="I188" s="199"/>
      <c r="J188" s="39"/>
      <c r="K188" s="39"/>
      <c r="L188" s="43"/>
      <c r="M188" s="200"/>
      <c r="N188" s="201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149</v>
      </c>
      <c r="AU188" s="16" t="s">
        <v>74</v>
      </c>
    </row>
    <row r="189" s="10" customFormat="1">
      <c r="A189" s="10"/>
      <c r="B189" s="202"/>
      <c r="C189" s="203"/>
      <c r="D189" s="204" t="s">
        <v>151</v>
      </c>
      <c r="E189" s="205" t="s">
        <v>21</v>
      </c>
      <c r="F189" s="206" t="s">
        <v>586</v>
      </c>
      <c r="G189" s="203"/>
      <c r="H189" s="207">
        <v>16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3" t="s">
        <v>151</v>
      </c>
      <c r="AU189" s="213" t="s">
        <v>74</v>
      </c>
      <c r="AV189" s="10" t="s">
        <v>83</v>
      </c>
      <c r="AW189" s="10" t="s">
        <v>36</v>
      </c>
      <c r="AX189" s="10" t="s">
        <v>81</v>
      </c>
      <c r="AY189" s="213" t="s">
        <v>147</v>
      </c>
    </row>
    <row r="190" s="2" customFormat="1" ht="21.75" customHeight="1">
      <c r="A190" s="37"/>
      <c r="B190" s="38"/>
      <c r="C190" s="184" t="s">
        <v>400</v>
      </c>
      <c r="D190" s="184" t="s">
        <v>141</v>
      </c>
      <c r="E190" s="185" t="s">
        <v>401</v>
      </c>
      <c r="F190" s="186" t="s">
        <v>402</v>
      </c>
      <c r="G190" s="187" t="s">
        <v>403</v>
      </c>
      <c r="H190" s="188">
        <v>4</v>
      </c>
      <c r="I190" s="189"/>
      <c r="J190" s="190">
        <f>ROUND(I190*H190,2)</f>
        <v>0</v>
      </c>
      <c r="K190" s="186" t="s">
        <v>21</v>
      </c>
      <c r="L190" s="43"/>
      <c r="M190" s="191" t="s">
        <v>21</v>
      </c>
      <c r="N190" s="192" t="s">
        <v>45</v>
      </c>
      <c r="O190" s="83"/>
      <c r="P190" s="193">
        <f>O190*H190</f>
        <v>0</v>
      </c>
      <c r="Q190" s="193">
        <v>0.07417</v>
      </c>
      <c r="R190" s="193">
        <f>Q190*H190</f>
        <v>0.29668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146</v>
      </c>
      <c r="AT190" s="195" t="s">
        <v>141</v>
      </c>
      <c r="AU190" s="195" t="s">
        <v>74</v>
      </c>
      <c r="AY190" s="16" t="s">
        <v>147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81</v>
      </c>
      <c r="BK190" s="196">
        <f>ROUND(I190*H190,2)</f>
        <v>0</v>
      </c>
      <c r="BL190" s="16" t="s">
        <v>146</v>
      </c>
      <c r="BM190" s="195" t="s">
        <v>714</v>
      </c>
    </row>
    <row r="191" s="2" customFormat="1" ht="16.5" customHeight="1">
      <c r="A191" s="37"/>
      <c r="B191" s="38"/>
      <c r="C191" s="184" t="s">
        <v>405</v>
      </c>
      <c r="D191" s="184" t="s">
        <v>141</v>
      </c>
      <c r="E191" s="185" t="s">
        <v>406</v>
      </c>
      <c r="F191" s="186" t="s">
        <v>407</v>
      </c>
      <c r="G191" s="187" t="s">
        <v>403</v>
      </c>
      <c r="H191" s="188">
        <v>5</v>
      </c>
      <c r="I191" s="189"/>
      <c r="J191" s="190">
        <f>ROUND(I191*H191,2)</f>
        <v>0</v>
      </c>
      <c r="K191" s="186" t="s">
        <v>21</v>
      </c>
      <c r="L191" s="43"/>
      <c r="M191" s="191" t="s">
        <v>21</v>
      </c>
      <c r="N191" s="192" t="s">
        <v>45</v>
      </c>
      <c r="O191" s="83"/>
      <c r="P191" s="193">
        <f>O191*H191</f>
        <v>0</v>
      </c>
      <c r="Q191" s="193">
        <v>0.0050000000000000001</v>
      </c>
      <c r="R191" s="193">
        <f>Q191*H191</f>
        <v>0.025000000000000001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146</v>
      </c>
      <c r="AT191" s="195" t="s">
        <v>141</v>
      </c>
      <c r="AU191" s="195" t="s">
        <v>74</v>
      </c>
      <c r="AY191" s="16" t="s">
        <v>147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81</v>
      </c>
      <c r="BK191" s="196">
        <f>ROUND(I191*H191,2)</f>
        <v>0</v>
      </c>
      <c r="BL191" s="16" t="s">
        <v>146</v>
      </c>
      <c r="BM191" s="195" t="s">
        <v>715</v>
      </c>
    </row>
    <row r="192" s="10" customFormat="1">
      <c r="A192" s="10"/>
      <c r="B192" s="202"/>
      <c r="C192" s="203"/>
      <c r="D192" s="204" t="s">
        <v>151</v>
      </c>
      <c r="E192" s="205" t="s">
        <v>21</v>
      </c>
      <c r="F192" s="206" t="s">
        <v>409</v>
      </c>
      <c r="G192" s="203"/>
      <c r="H192" s="207">
        <v>5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3" t="s">
        <v>151</v>
      </c>
      <c r="AU192" s="213" t="s">
        <v>74</v>
      </c>
      <c r="AV192" s="10" t="s">
        <v>83</v>
      </c>
      <c r="AW192" s="10" t="s">
        <v>36</v>
      </c>
      <c r="AX192" s="10" t="s">
        <v>81</v>
      </c>
      <c r="AY192" s="213" t="s">
        <v>147</v>
      </c>
    </row>
    <row r="193" s="2" customFormat="1" ht="16.5" customHeight="1">
      <c r="A193" s="37"/>
      <c r="B193" s="38"/>
      <c r="C193" s="184" t="s">
        <v>410</v>
      </c>
      <c r="D193" s="184" t="s">
        <v>141</v>
      </c>
      <c r="E193" s="185" t="s">
        <v>411</v>
      </c>
      <c r="F193" s="186" t="s">
        <v>412</v>
      </c>
      <c r="G193" s="187" t="s">
        <v>206</v>
      </c>
      <c r="H193" s="188">
        <v>85.290000000000006</v>
      </c>
      <c r="I193" s="189"/>
      <c r="J193" s="190">
        <f>ROUND(I193*H193,2)</f>
        <v>0</v>
      </c>
      <c r="K193" s="186" t="s">
        <v>145</v>
      </c>
      <c r="L193" s="43"/>
      <c r="M193" s="191" t="s">
        <v>21</v>
      </c>
      <c r="N193" s="192" t="s">
        <v>45</v>
      </c>
      <c r="O193" s="83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146</v>
      </c>
      <c r="AT193" s="195" t="s">
        <v>141</v>
      </c>
      <c r="AU193" s="195" t="s">
        <v>74</v>
      </c>
      <c r="AY193" s="16" t="s">
        <v>147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81</v>
      </c>
      <c r="BK193" s="196">
        <f>ROUND(I193*H193,2)</f>
        <v>0</v>
      </c>
      <c r="BL193" s="16" t="s">
        <v>146</v>
      </c>
      <c r="BM193" s="195" t="s">
        <v>716</v>
      </c>
    </row>
    <row r="194" s="2" customFormat="1">
      <c r="A194" s="37"/>
      <c r="B194" s="38"/>
      <c r="C194" s="39"/>
      <c r="D194" s="197" t="s">
        <v>149</v>
      </c>
      <c r="E194" s="39"/>
      <c r="F194" s="198" t="s">
        <v>414</v>
      </c>
      <c r="G194" s="39"/>
      <c r="H194" s="39"/>
      <c r="I194" s="199"/>
      <c r="J194" s="39"/>
      <c r="K194" s="39"/>
      <c r="L194" s="43"/>
      <c r="M194" s="245"/>
      <c r="N194" s="246"/>
      <c r="O194" s="247"/>
      <c r="P194" s="247"/>
      <c r="Q194" s="247"/>
      <c r="R194" s="247"/>
      <c r="S194" s="247"/>
      <c r="T194" s="24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149</v>
      </c>
      <c r="AU194" s="16" t="s">
        <v>74</v>
      </c>
    </row>
    <row r="195" s="2" customFormat="1" ht="6.96" customHeight="1">
      <c r="A195" s="37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hv9vOWnAMj31P+jDwEGALGip98+gX0Gppk+vfqFRj9rzF2gVbKf5HcLi3m0UYhk2Mp/9orBiBkiMKC2AqDel5A==" hashValue="Z6pEuUHpINg11FCaMS0B5LDylThpaxDvlJKEt8oIiYrTlpsC33aYVlG0I4Kv/C2F2RXQXGO8vmHA4Ooun5gcvg==" algorithmName="SHA-512" password="CC35"/>
  <autoFilter ref="C78:K1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11103212"/>
    <hyperlink ref="F84" r:id="rId2" display="https://podminky.urs.cz/item/CS_URS_2024_01/185803105"/>
    <hyperlink ref="F87" r:id="rId3" display="https://podminky.urs.cz/item/CS_URS_2024_01/184813511"/>
    <hyperlink ref="F92" r:id="rId4" display="https://podminky.urs.cz/item/CS_URS_2024_01/183403112"/>
    <hyperlink ref="F95" r:id="rId5" display="https://podminky.urs.cz/item/CS_URS_2024_01/183403151"/>
    <hyperlink ref="F98" r:id="rId6" display="https://podminky.urs.cz/item/CS_URS_2024_01/183403152"/>
    <hyperlink ref="F101" r:id="rId7" display="https://podminky.urs.cz/item/CS_URS_2024_01/183403213"/>
    <hyperlink ref="F104" r:id="rId8" display="https://podminky.urs.cz/item/CS_URS_2024_01/181451121"/>
    <hyperlink ref="F109" r:id="rId9" display="https://podminky.urs.cz/item/CS_URS_2024_01/111151231"/>
    <hyperlink ref="F116" r:id="rId10" display="https://podminky.urs.cz/item/CS_URS_2024_01/185802113"/>
    <hyperlink ref="F121" r:id="rId11" display="https://podminky.urs.cz/item/CS_URS_2024_01/185802114"/>
    <hyperlink ref="F126" r:id="rId12" display="https://podminky.urs.cz/item/CS_URS_2024_01/185802114_D"/>
    <hyperlink ref="F131" r:id="rId13" display="https://podminky.urs.cz/item/CS_URS_2024_01/183101113"/>
    <hyperlink ref="F134" r:id="rId14" display="https://podminky.urs.cz/item/CS_URS_2024_01/184102111"/>
    <hyperlink ref="F137" r:id="rId15" display="https://podminky.urs.cz/item/CS_URS_2024_01/184102110"/>
    <hyperlink ref="F158" r:id="rId16" display="https://podminky.urs.cz/item/CS_URS_2024_01/184215112"/>
    <hyperlink ref="F165" r:id="rId17" display="https://podminky.urs.cz/item/CS_URS_2024_01/184813121"/>
    <hyperlink ref="F168" r:id="rId18" display="https://podminky.urs.cz/item/CS_URS_2024_01/184813134"/>
    <hyperlink ref="F171" r:id="rId19" display="https://podminky.urs.cz/item/CS_URS_2024_01/184813133"/>
    <hyperlink ref="F174" r:id="rId20" display="https://podminky.urs.cz/item/CS_URS_2024_01/184911421"/>
    <hyperlink ref="F178" r:id="rId21" display="https://podminky.urs.cz/item/CS_URS_2024_01/185804312"/>
    <hyperlink ref="F181" r:id="rId22" display="https://podminky.urs.cz/item/CS_URS_2024_01/185851121"/>
    <hyperlink ref="F183" r:id="rId23" display="https://podminky.urs.cz/item/CS_URS_2024_01/185851129"/>
    <hyperlink ref="F188" r:id="rId24" display="https://podminky.urs.cz/item/CS_URS_2024_01/348952262"/>
    <hyperlink ref="F194" r:id="rId25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641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717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ROUND((SUM(BE85:BE108)),  2)</f>
        <v>0</v>
      </c>
      <c r="G35" s="37"/>
      <c r="H35" s="37"/>
      <c r="I35" s="156">
        <v>0.20999999999999999</v>
      </c>
      <c r="J35" s="155">
        <f>ROUND(((SUM(BE85:BE108))*I35),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ROUND((SUM(BF85:BF108)),  2)</f>
        <v>0</v>
      </c>
      <c r="G36" s="37"/>
      <c r="H36" s="37"/>
      <c r="I36" s="156">
        <v>0.12</v>
      </c>
      <c r="J36" s="155">
        <f>ROUND(((SUM(BF85:BF108))*I36),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641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SO-02b1 - 1.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641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SO-02b1 - 1.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SUM(P86:P108)</f>
        <v>0</v>
      </c>
      <c r="Q85" s="95"/>
      <c r="R85" s="181">
        <f>SUM(R86:R108)</f>
        <v>0.0050000000000000001</v>
      </c>
      <c r="S85" s="95"/>
      <c r="T85" s="182">
        <f>SUM(T86:T108)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SUM(BK86:BK108)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1.192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718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719</v>
      </c>
      <c r="G88" s="203"/>
      <c r="H88" s="207">
        <v>1.192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422</v>
      </c>
      <c r="F89" s="186" t="s">
        <v>423</v>
      </c>
      <c r="G89" s="187" t="s">
        <v>160</v>
      </c>
      <c r="H89" s="188">
        <v>1100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720</v>
      </c>
    </row>
    <row r="90" s="2" customFormat="1">
      <c r="A90" s="37"/>
      <c r="B90" s="38"/>
      <c r="C90" s="39"/>
      <c r="D90" s="197" t="s">
        <v>149</v>
      </c>
      <c r="E90" s="39"/>
      <c r="F90" s="198" t="s">
        <v>425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721</v>
      </c>
      <c r="G91" s="203"/>
      <c r="H91" s="207">
        <v>1100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21.75" customHeight="1">
      <c r="A92" s="37"/>
      <c r="B92" s="38"/>
      <c r="C92" s="184" t="s">
        <v>183</v>
      </c>
      <c r="D92" s="184" t="s">
        <v>141</v>
      </c>
      <c r="E92" s="185" t="s">
        <v>595</v>
      </c>
      <c r="F92" s="186" t="s">
        <v>596</v>
      </c>
      <c r="G92" s="187" t="s">
        <v>160</v>
      </c>
      <c r="H92" s="188">
        <v>1690.6669999999999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722</v>
      </c>
    </row>
    <row r="93" s="2" customFormat="1">
      <c r="A93" s="37"/>
      <c r="B93" s="38"/>
      <c r="C93" s="39"/>
      <c r="D93" s="197" t="s">
        <v>149</v>
      </c>
      <c r="E93" s="39"/>
      <c r="F93" s="198" t="s">
        <v>598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723</v>
      </c>
      <c r="G94" s="203"/>
      <c r="H94" s="207">
        <v>1690.6669999999999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157</v>
      </c>
      <c r="D95" s="184" t="s">
        <v>141</v>
      </c>
      <c r="E95" s="185" t="s">
        <v>427</v>
      </c>
      <c r="F95" s="186" t="s">
        <v>428</v>
      </c>
      <c r="G95" s="187" t="s">
        <v>243</v>
      </c>
      <c r="H95" s="188">
        <v>250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2.0000000000000002E-05</v>
      </c>
      <c r="R95" s="193">
        <f>Q95*H95</f>
        <v>0.0050000000000000001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724</v>
      </c>
    </row>
    <row r="96" s="2" customFormat="1">
      <c r="A96" s="37"/>
      <c r="B96" s="38"/>
      <c r="C96" s="39"/>
      <c r="D96" s="197" t="s">
        <v>149</v>
      </c>
      <c r="E96" s="39"/>
      <c r="F96" s="198" t="s">
        <v>430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725</v>
      </c>
      <c r="G97" s="203"/>
      <c r="H97" s="207">
        <v>250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146</v>
      </c>
      <c r="D98" s="184" t="s">
        <v>141</v>
      </c>
      <c r="E98" s="185" t="s">
        <v>432</v>
      </c>
      <c r="F98" s="186" t="s">
        <v>433</v>
      </c>
      <c r="G98" s="187" t="s">
        <v>243</v>
      </c>
      <c r="H98" s="188">
        <v>1760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726</v>
      </c>
    </row>
    <row r="99" s="2" customFormat="1">
      <c r="A99" s="37"/>
      <c r="B99" s="38"/>
      <c r="C99" s="39"/>
      <c r="D99" s="197" t="s">
        <v>149</v>
      </c>
      <c r="E99" s="39"/>
      <c r="F99" s="198" t="s">
        <v>435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10" customFormat="1">
      <c r="A100" s="10"/>
      <c r="B100" s="202"/>
      <c r="C100" s="203"/>
      <c r="D100" s="204" t="s">
        <v>151</v>
      </c>
      <c r="E100" s="205" t="s">
        <v>21</v>
      </c>
      <c r="F100" s="206" t="s">
        <v>727</v>
      </c>
      <c r="G100" s="203"/>
      <c r="H100" s="207">
        <v>1760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151</v>
      </c>
      <c r="AU100" s="213" t="s">
        <v>74</v>
      </c>
      <c r="AV100" s="10" t="s">
        <v>83</v>
      </c>
      <c r="AW100" s="10" t="s">
        <v>36</v>
      </c>
      <c r="AX100" s="10" t="s">
        <v>81</v>
      </c>
      <c r="AY100" s="213" t="s">
        <v>147</v>
      </c>
    </row>
    <row r="101" s="2" customFormat="1" ht="16.5" customHeight="1">
      <c r="A101" s="37"/>
      <c r="B101" s="38"/>
      <c r="C101" s="184" t="s">
        <v>167</v>
      </c>
      <c r="D101" s="184" t="s">
        <v>141</v>
      </c>
      <c r="E101" s="185" t="s">
        <v>372</v>
      </c>
      <c r="F101" s="186" t="s">
        <v>373</v>
      </c>
      <c r="G101" s="187" t="s">
        <v>368</v>
      </c>
      <c r="H101" s="188">
        <v>113</v>
      </c>
      <c r="I101" s="189"/>
      <c r="J101" s="190">
        <f>ROUND(I101*H101,2)</f>
        <v>0</v>
      </c>
      <c r="K101" s="186" t="s">
        <v>145</v>
      </c>
      <c r="L101" s="43"/>
      <c r="M101" s="191" t="s">
        <v>21</v>
      </c>
      <c r="N101" s="192" t="s">
        <v>45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74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81</v>
      </c>
      <c r="BK101" s="196">
        <f>ROUND(I101*H101,2)</f>
        <v>0</v>
      </c>
      <c r="BL101" s="16" t="s">
        <v>146</v>
      </c>
      <c r="BM101" s="195" t="s">
        <v>728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375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74</v>
      </c>
    </row>
    <row r="103" s="10" customFormat="1">
      <c r="A103" s="10"/>
      <c r="B103" s="202"/>
      <c r="C103" s="203"/>
      <c r="D103" s="204" t="s">
        <v>151</v>
      </c>
      <c r="E103" s="205" t="s">
        <v>21</v>
      </c>
      <c r="F103" s="206" t="s">
        <v>729</v>
      </c>
      <c r="G103" s="203"/>
      <c r="H103" s="207">
        <v>113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151</v>
      </c>
      <c r="AU103" s="213" t="s">
        <v>74</v>
      </c>
      <c r="AV103" s="10" t="s">
        <v>83</v>
      </c>
      <c r="AW103" s="10" t="s">
        <v>36</v>
      </c>
      <c r="AX103" s="10" t="s">
        <v>81</v>
      </c>
      <c r="AY103" s="213" t="s">
        <v>147</v>
      </c>
    </row>
    <row r="104" s="2" customFormat="1" ht="16.5" customHeight="1">
      <c r="A104" s="37"/>
      <c r="B104" s="38"/>
      <c r="C104" s="184" t="s">
        <v>172</v>
      </c>
      <c r="D104" s="184" t="s">
        <v>141</v>
      </c>
      <c r="E104" s="185" t="s">
        <v>378</v>
      </c>
      <c r="F104" s="186" t="s">
        <v>379</v>
      </c>
      <c r="G104" s="187" t="s">
        <v>368</v>
      </c>
      <c r="H104" s="188">
        <v>113</v>
      </c>
      <c r="I104" s="189"/>
      <c r="J104" s="190">
        <f>ROUND(I104*H104,2)</f>
        <v>0</v>
      </c>
      <c r="K104" s="186" t="s">
        <v>145</v>
      </c>
      <c r="L104" s="43"/>
      <c r="M104" s="191" t="s">
        <v>21</v>
      </c>
      <c r="N104" s="192" t="s">
        <v>45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146</v>
      </c>
      <c r="AT104" s="195" t="s">
        <v>141</v>
      </c>
      <c r="AU104" s="195" t="s">
        <v>74</v>
      </c>
      <c r="AY104" s="16" t="s">
        <v>147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81</v>
      </c>
      <c r="BK104" s="196">
        <f>ROUND(I104*H104,2)</f>
        <v>0</v>
      </c>
      <c r="BL104" s="16" t="s">
        <v>146</v>
      </c>
      <c r="BM104" s="195" t="s">
        <v>730</v>
      </c>
    </row>
    <row r="105" s="2" customFormat="1">
      <c r="A105" s="37"/>
      <c r="B105" s="38"/>
      <c r="C105" s="39"/>
      <c r="D105" s="197" t="s">
        <v>149</v>
      </c>
      <c r="E105" s="39"/>
      <c r="F105" s="198" t="s">
        <v>381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74</v>
      </c>
    </row>
    <row r="106" s="2" customFormat="1" ht="16.5" customHeight="1">
      <c r="A106" s="37"/>
      <c r="B106" s="38"/>
      <c r="C106" s="184" t="s">
        <v>177</v>
      </c>
      <c r="D106" s="184" t="s">
        <v>141</v>
      </c>
      <c r="E106" s="185" t="s">
        <v>383</v>
      </c>
      <c r="F106" s="186" t="s">
        <v>384</v>
      </c>
      <c r="G106" s="187" t="s">
        <v>368</v>
      </c>
      <c r="H106" s="188">
        <v>339</v>
      </c>
      <c r="I106" s="189"/>
      <c r="J106" s="190">
        <f>ROUND(I106*H106,2)</f>
        <v>0</v>
      </c>
      <c r="K106" s="186" t="s">
        <v>145</v>
      </c>
      <c r="L106" s="43"/>
      <c r="M106" s="191" t="s">
        <v>21</v>
      </c>
      <c r="N106" s="192" t="s">
        <v>45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146</v>
      </c>
      <c r="AT106" s="195" t="s">
        <v>141</v>
      </c>
      <c r="AU106" s="195" t="s">
        <v>74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81</v>
      </c>
      <c r="BK106" s="196">
        <f>ROUND(I106*H106,2)</f>
        <v>0</v>
      </c>
      <c r="BL106" s="16" t="s">
        <v>146</v>
      </c>
      <c r="BM106" s="195" t="s">
        <v>731</v>
      </c>
    </row>
    <row r="107" s="2" customFormat="1">
      <c r="A107" s="37"/>
      <c r="B107" s="38"/>
      <c r="C107" s="39"/>
      <c r="D107" s="197" t="s">
        <v>149</v>
      </c>
      <c r="E107" s="39"/>
      <c r="F107" s="198" t="s">
        <v>386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74</v>
      </c>
    </row>
    <row r="108" s="10" customFormat="1">
      <c r="A108" s="10"/>
      <c r="B108" s="202"/>
      <c r="C108" s="203"/>
      <c r="D108" s="204" t="s">
        <v>151</v>
      </c>
      <c r="E108" s="205" t="s">
        <v>21</v>
      </c>
      <c r="F108" s="206" t="s">
        <v>732</v>
      </c>
      <c r="G108" s="203"/>
      <c r="H108" s="207">
        <v>339</v>
      </c>
      <c r="I108" s="208"/>
      <c r="J108" s="203"/>
      <c r="K108" s="203"/>
      <c r="L108" s="209"/>
      <c r="M108" s="249"/>
      <c r="N108" s="250"/>
      <c r="O108" s="250"/>
      <c r="P108" s="250"/>
      <c r="Q108" s="250"/>
      <c r="R108" s="250"/>
      <c r="S108" s="250"/>
      <c r="T108" s="25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151</v>
      </c>
      <c r="AU108" s="213" t="s">
        <v>74</v>
      </c>
      <c r="AV108" s="10" t="s">
        <v>83</v>
      </c>
      <c r="AW108" s="10" t="s">
        <v>36</v>
      </c>
      <c r="AX108" s="10" t="s">
        <v>81</v>
      </c>
      <c r="AY108" s="213" t="s">
        <v>147</v>
      </c>
    </row>
    <row r="109" s="2" customFormat="1" ht="6.96" customHeight="1">
      <c r="A109" s="37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43"/>
      <c r="M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</sheetData>
  <sheetProtection sheet="1" autoFilter="0" formatColumns="0" formatRows="0" objects="1" scenarios="1" spinCount="100000" saltValue="kfE6TYA6oBFuLqjlhoAvI0MbamB/vEe4uTeBi8BcmgXs63TJzwawR3ilE/bwlvxwYQofiElwkZUx9b8ce3OrBA==" hashValue="MR+6TwTaNwIel3BRmP7TDY+WhXOhVJpbjYAhSODFfsuE+ZQowmlL293WqlH9/d5RE8B3h7lW8FX7QqiX6KDbKA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5804214"/>
    <hyperlink ref="F93" r:id="rId3" display="https://podminky.urs.cz/item/CS_URS_2024_01/184813541"/>
    <hyperlink ref="F96" r:id="rId4" display="https://podminky.urs.cz/item/CS_URS_2024_01/184911111"/>
    <hyperlink ref="F99" r:id="rId5" display="https://podminky.urs.cz/item/CS_URS_2024_01/184808211"/>
    <hyperlink ref="F102" r:id="rId6" display="https://podminky.urs.cz/item/CS_URS_2024_01/185804312"/>
    <hyperlink ref="F105" r:id="rId7" display="https://podminky.urs.cz/item/CS_URS_2024_01/185851121"/>
    <hyperlink ref="F107" r:id="rId8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641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733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ROUND((SUM(BE85:BE102)),  2)</f>
        <v>0</v>
      </c>
      <c r="G35" s="37"/>
      <c r="H35" s="37"/>
      <c r="I35" s="156">
        <v>0.20999999999999999</v>
      </c>
      <c r="J35" s="155">
        <f>ROUND(((SUM(BE85:BE102))*I35),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ROUND((SUM(BF85:BF102)),  2)</f>
        <v>0</v>
      </c>
      <c r="G36" s="37"/>
      <c r="H36" s="37"/>
      <c r="I36" s="156">
        <v>0.12</v>
      </c>
      <c r="J36" s="155">
        <f>ROUND(((SUM(BF85:BF102))*I36),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ROUND((SUM(BH85:BH102)),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641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SO-02b2 - 2.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641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SO-02b2 - 2.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SUM(P86:P102)</f>
        <v>0</v>
      </c>
      <c r="Q85" s="95"/>
      <c r="R85" s="181">
        <f>SUM(R86:R102)</f>
        <v>0.0050000000000000001</v>
      </c>
      <c r="S85" s="95"/>
      <c r="T85" s="182">
        <f>SUM(T86:T102)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SUM(BK86:BK102)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0.79400000000000004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734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735</v>
      </c>
      <c r="G88" s="203"/>
      <c r="H88" s="207">
        <v>0.79400000000000004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427</v>
      </c>
      <c r="F89" s="186" t="s">
        <v>428</v>
      </c>
      <c r="G89" s="187" t="s">
        <v>243</v>
      </c>
      <c r="H89" s="188">
        <v>250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2.0000000000000002E-05</v>
      </c>
      <c r="R89" s="193">
        <f>Q89*H89</f>
        <v>0.0050000000000000001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736</v>
      </c>
    </row>
    <row r="90" s="2" customFormat="1">
      <c r="A90" s="37"/>
      <c r="B90" s="38"/>
      <c r="C90" s="39"/>
      <c r="D90" s="197" t="s">
        <v>149</v>
      </c>
      <c r="E90" s="39"/>
      <c r="F90" s="198" t="s">
        <v>430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725</v>
      </c>
      <c r="G91" s="203"/>
      <c r="H91" s="207">
        <v>250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432</v>
      </c>
      <c r="F92" s="186" t="s">
        <v>433</v>
      </c>
      <c r="G92" s="187" t="s">
        <v>243</v>
      </c>
      <c r="H92" s="188">
        <v>1760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737</v>
      </c>
    </row>
    <row r="93" s="2" customFormat="1">
      <c r="A93" s="37"/>
      <c r="B93" s="38"/>
      <c r="C93" s="39"/>
      <c r="D93" s="197" t="s">
        <v>149</v>
      </c>
      <c r="E93" s="39"/>
      <c r="F93" s="198" t="s">
        <v>435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727</v>
      </c>
      <c r="G94" s="203"/>
      <c r="H94" s="207">
        <v>1760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372</v>
      </c>
      <c r="F95" s="186" t="s">
        <v>373</v>
      </c>
      <c r="G95" s="187" t="s">
        <v>368</v>
      </c>
      <c r="H95" s="188">
        <v>67.799999999999997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738</v>
      </c>
    </row>
    <row r="96" s="2" customFormat="1">
      <c r="A96" s="37"/>
      <c r="B96" s="38"/>
      <c r="C96" s="39"/>
      <c r="D96" s="197" t="s">
        <v>149</v>
      </c>
      <c r="E96" s="39"/>
      <c r="F96" s="198" t="s">
        <v>375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739</v>
      </c>
      <c r="G97" s="203"/>
      <c r="H97" s="207">
        <v>67.799999999999997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378</v>
      </c>
      <c r="F98" s="186" t="s">
        <v>379</v>
      </c>
      <c r="G98" s="187" t="s">
        <v>368</v>
      </c>
      <c r="H98" s="188">
        <v>67.799999999999997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740</v>
      </c>
    </row>
    <row r="99" s="2" customFormat="1">
      <c r="A99" s="37"/>
      <c r="B99" s="38"/>
      <c r="C99" s="39"/>
      <c r="D99" s="197" t="s">
        <v>149</v>
      </c>
      <c r="E99" s="39"/>
      <c r="F99" s="198" t="s">
        <v>381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2" customFormat="1" ht="16.5" customHeight="1">
      <c r="A100" s="37"/>
      <c r="B100" s="38"/>
      <c r="C100" s="184" t="s">
        <v>172</v>
      </c>
      <c r="D100" s="184" t="s">
        <v>141</v>
      </c>
      <c r="E100" s="185" t="s">
        <v>383</v>
      </c>
      <c r="F100" s="186" t="s">
        <v>384</v>
      </c>
      <c r="G100" s="187" t="s">
        <v>368</v>
      </c>
      <c r="H100" s="188">
        <v>203.40000000000001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741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742</v>
      </c>
      <c r="G102" s="203"/>
      <c r="H102" s="207">
        <v>203.40000000000001</v>
      </c>
      <c r="I102" s="208"/>
      <c r="J102" s="203"/>
      <c r="K102" s="203"/>
      <c r="L102" s="209"/>
      <c r="M102" s="249"/>
      <c r="N102" s="250"/>
      <c r="O102" s="250"/>
      <c r="P102" s="250"/>
      <c r="Q102" s="250"/>
      <c r="R102" s="250"/>
      <c r="S102" s="250"/>
      <c r="T102" s="25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eEtkzAVkfmErZQR7lG0UCt1U4yXJxx+0xrfFRETsLGkBFpy9+TUbEd1sxHbJ1/h9Cvh2Fy8rIi/Ihmic4I3UYg==" hashValue="V44SsWSq1MqiHNfbENYpfDJfzvK6ums5W6kunM3zuRt0fCqcuhXfC7eakdOJz4N9yHoUn7XPFzi3wVyIp/tibg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641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743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ROUND((SUM(BE85:BE105)),  2)</f>
        <v>0</v>
      </c>
      <c r="G35" s="37"/>
      <c r="H35" s="37"/>
      <c r="I35" s="156">
        <v>0.20999999999999999</v>
      </c>
      <c r="J35" s="155">
        <f>ROUND(((SUM(BE85:BE105))*I35),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ROUND((SUM(BF85:BF105)),  2)</f>
        <v>0</v>
      </c>
      <c r="G36" s="37"/>
      <c r="H36" s="37"/>
      <c r="I36" s="156">
        <v>0.12</v>
      </c>
      <c r="J36" s="155">
        <f>ROUND(((SUM(BF85:BF105))*I36),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641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SO-02b3 - 3.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641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SO-02b3 - 3.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SUM(P86:P105)</f>
        <v>0</v>
      </c>
      <c r="Q85" s="95"/>
      <c r="R85" s="181">
        <f>SUM(R86:R105)</f>
        <v>0.0050000000000000001</v>
      </c>
      <c r="S85" s="95"/>
      <c r="T85" s="182">
        <f>SUM(T86:T105)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SUM(BK86:BK105)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0.79400000000000004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744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735</v>
      </c>
      <c r="G88" s="203"/>
      <c r="H88" s="207">
        <v>0.79400000000000004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427</v>
      </c>
      <c r="F89" s="186" t="s">
        <v>428</v>
      </c>
      <c r="G89" s="187" t="s">
        <v>243</v>
      </c>
      <c r="H89" s="188">
        <v>250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2.0000000000000002E-05</v>
      </c>
      <c r="R89" s="193">
        <f>Q89*H89</f>
        <v>0.0050000000000000001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745</v>
      </c>
    </row>
    <row r="90" s="2" customFormat="1">
      <c r="A90" s="37"/>
      <c r="B90" s="38"/>
      <c r="C90" s="39"/>
      <c r="D90" s="197" t="s">
        <v>149</v>
      </c>
      <c r="E90" s="39"/>
      <c r="F90" s="198" t="s">
        <v>430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725</v>
      </c>
      <c r="G91" s="203"/>
      <c r="H91" s="207">
        <v>250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432</v>
      </c>
      <c r="F92" s="186" t="s">
        <v>433</v>
      </c>
      <c r="G92" s="187" t="s">
        <v>243</v>
      </c>
      <c r="H92" s="188">
        <v>1760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746</v>
      </c>
    </row>
    <row r="93" s="2" customFormat="1">
      <c r="A93" s="37"/>
      <c r="B93" s="38"/>
      <c r="C93" s="39"/>
      <c r="D93" s="197" t="s">
        <v>149</v>
      </c>
      <c r="E93" s="39"/>
      <c r="F93" s="198" t="s">
        <v>435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727</v>
      </c>
      <c r="G94" s="203"/>
      <c r="H94" s="207">
        <v>1760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372</v>
      </c>
      <c r="F95" s="186" t="s">
        <v>373</v>
      </c>
      <c r="G95" s="187" t="s">
        <v>368</v>
      </c>
      <c r="H95" s="188">
        <v>22.600000000000001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747</v>
      </c>
    </row>
    <row r="96" s="2" customFormat="1">
      <c r="A96" s="37"/>
      <c r="B96" s="38"/>
      <c r="C96" s="39"/>
      <c r="D96" s="197" t="s">
        <v>149</v>
      </c>
      <c r="E96" s="39"/>
      <c r="F96" s="198" t="s">
        <v>375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748</v>
      </c>
      <c r="G97" s="203"/>
      <c r="H97" s="207">
        <v>22.600000000000001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378</v>
      </c>
      <c r="F98" s="186" t="s">
        <v>379</v>
      </c>
      <c r="G98" s="187" t="s">
        <v>368</v>
      </c>
      <c r="H98" s="188">
        <v>22.600000000000001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749</v>
      </c>
    </row>
    <row r="99" s="2" customFormat="1">
      <c r="A99" s="37"/>
      <c r="B99" s="38"/>
      <c r="C99" s="39"/>
      <c r="D99" s="197" t="s">
        <v>149</v>
      </c>
      <c r="E99" s="39"/>
      <c r="F99" s="198" t="s">
        <v>381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2" customFormat="1" ht="16.5" customHeight="1">
      <c r="A100" s="37"/>
      <c r="B100" s="38"/>
      <c r="C100" s="184" t="s">
        <v>172</v>
      </c>
      <c r="D100" s="184" t="s">
        <v>141</v>
      </c>
      <c r="E100" s="185" t="s">
        <v>383</v>
      </c>
      <c r="F100" s="186" t="s">
        <v>384</v>
      </c>
      <c r="G100" s="187" t="s">
        <v>368</v>
      </c>
      <c r="H100" s="188">
        <v>67.799999999999997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750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710</v>
      </c>
      <c r="G102" s="203"/>
      <c r="H102" s="207">
        <v>67.799999999999997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16.5" customHeight="1">
      <c r="A103" s="37"/>
      <c r="B103" s="38"/>
      <c r="C103" s="184" t="s">
        <v>177</v>
      </c>
      <c r="D103" s="184" t="s">
        <v>141</v>
      </c>
      <c r="E103" s="185" t="s">
        <v>460</v>
      </c>
      <c r="F103" s="186" t="s">
        <v>461</v>
      </c>
      <c r="G103" s="187" t="s">
        <v>243</v>
      </c>
      <c r="H103" s="188">
        <v>125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751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463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752</v>
      </c>
      <c r="G105" s="203"/>
      <c r="H105" s="207">
        <v>125</v>
      </c>
      <c r="I105" s="208"/>
      <c r="J105" s="203"/>
      <c r="K105" s="203"/>
      <c r="L105" s="209"/>
      <c r="M105" s="249"/>
      <c r="N105" s="250"/>
      <c r="O105" s="250"/>
      <c r="P105" s="250"/>
      <c r="Q105" s="250"/>
      <c r="R105" s="250"/>
      <c r="S105" s="250"/>
      <c r="T105" s="25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81</v>
      </c>
      <c r="AY105" s="213" t="s">
        <v>147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RrC4IiM7cwWNMpja2Edwk2dv0hk+6g6TZ5y02E5iUsZmsuh4hn8v4581oWoX8hQeYK2Fb4rv9eIkmrV2mSYuoQ==" hashValue="lfw5bCjP45SuXHdN3iinvnPjx+LqkPYcnzmlsDSgYf0uZAt3jbELJuaoSvUggeXLNqTHMA9TISWL0V4+7d6rNw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  <hyperlink ref="F104" r:id="rId7" display="https://podminky.urs.cz/item/CS_URS_2024_01/184806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641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753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ROUND((SUM(BE85:BE112)),  2)</f>
        <v>0</v>
      </c>
      <c r="G35" s="37"/>
      <c r="H35" s="37"/>
      <c r="I35" s="156">
        <v>0.20999999999999999</v>
      </c>
      <c r="J35" s="155">
        <f>ROUND(((SUM(BE85:BE112))*I35),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ROUND((SUM(BF85:BF112)),  2)</f>
        <v>0</v>
      </c>
      <c r="G36" s="37"/>
      <c r="H36" s="37"/>
      <c r="I36" s="156">
        <v>0.12</v>
      </c>
      <c r="J36" s="155">
        <f>ROUND(((SUM(BF85:BF112))*I36),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ROUND((SUM(BG85:BG112)),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ROUND((SUM(BH85:BH112)),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ROUND((SUM(BI85:BI112)),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641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VRN - Vedlejší rozpočtové náklady SO-02b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641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VRN - Vedlejší rozpočtové náklady SO-02b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SUM(P86:P112)</f>
        <v>0</v>
      </c>
      <c r="Q85" s="95"/>
      <c r="R85" s="181">
        <f>SUM(R86:R112)</f>
        <v>0</v>
      </c>
      <c r="S85" s="95"/>
      <c r="T85" s="182">
        <f>SUM(T86:T112)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SUM(BK86:BK112)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466</v>
      </c>
      <c r="F86" s="186" t="s">
        <v>467</v>
      </c>
      <c r="G86" s="187" t="s">
        <v>468</v>
      </c>
      <c r="H86" s="188">
        <v>1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469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469</v>
      </c>
      <c r="BM86" s="195" t="s">
        <v>754</v>
      </c>
    </row>
    <row r="87" s="2" customFormat="1">
      <c r="A87" s="37"/>
      <c r="B87" s="38"/>
      <c r="C87" s="39"/>
      <c r="D87" s="197" t="s">
        <v>149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472</v>
      </c>
      <c r="G88" s="203"/>
      <c r="H88" s="207">
        <v>1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473</v>
      </c>
      <c r="F89" s="186" t="s">
        <v>474</v>
      </c>
      <c r="G89" s="187" t="s">
        <v>468</v>
      </c>
      <c r="H89" s="188">
        <v>1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469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469</v>
      </c>
      <c r="BM89" s="195" t="s">
        <v>755</v>
      </c>
    </row>
    <row r="90" s="2" customFormat="1">
      <c r="A90" s="37"/>
      <c r="B90" s="38"/>
      <c r="C90" s="39"/>
      <c r="D90" s="197" t="s">
        <v>149</v>
      </c>
      <c r="E90" s="39"/>
      <c r="F90" s="198" t="s">
        <v>632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1" customFormat="1">
      <c r="A91" s="11"/>
      <c r="B91" s="214"/>
      <c r="C91" s="215"/>
      <c r="D91" s="204" t="s">
        <v>151</v>
      </c>
      <c r="E91" s="216" t="s">
        <v>21</v>
      </c>
      <c r="F91" s="217" t="s">
        <v>478</v>
      </c>
      <c r="G91" s="215"/>
      <c r="H91" s="216" t="s">
        <v>21</v>
      </c>
      <c r="I91" s="218"/>
      <c r="J91" s="215"/>
      <c r="K91" s="215"/>
      <c r="L91" s="219"/>
      <c r="M91" s="220"/>
      <c r="N91" s="221"/>
      <c r="O91" s="221"/>
      <c r="P91" s="221"/>
      <c r="Q91" s="221"/>
      <c r="R91" s="221"/>
      <c r="S91" s="221"/>
      <c r="T91" s="222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23" t="s">
        <v>151</v>
      </c>
      <c r="AU91" s="223" t="s">
        <v>74</v>
      </c>
      <c r="AV91" s="11" t="s">
        <v>81</v>
      </c>
      <c r="AW91" s="11" t="s">
        <v>36</v>
      </c>
      <c r="AX91" s="11" t="s">
        <v>74</v>
      </c>
      <c r="AY91" s="223" t="s">
        <v>147</v>
      </c>
    </row>
    <row r="92" s="11" customFormat="1">
      <c r="A92" s="11"/>
      <c r="B92" s="214"/>
      <c r="C92" s="215"/>
      <c r="D92" s="204" t="s">
        <v>151</v>
      </c>
      <c r="E92" s="216" t="s">
        <v>21</v>
      </c>
      <c r="F92" s="217" t="s">
        <v>479</v>
      </c>
      <c r="G92" s="215"/>
      <c r="H92" s="216" t="s">
        <v>21</v>
      </c>
      <c r="I92" s="218"/>
      <c r="J92" s="215"/>
      <c r="K92" s="215"/>
      <c r="L92" s="219"/>
      <c r="M92" s="220"/>
      <c r="N92" s="221"/>
      <c r="O92" s="221"/>
      <c r="P92" s="221"/>
      <c r="Q92" s="221"/>
      <c r="R92" s="221"/>
      <c r="S92" s="221"/>
      <c r="T92" s="22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23" t="s">
        <v>151</v>
      </c>
      <c r="AU92" s="223" t="s">
        <v>74</v>
      </c>
      <c r="AV92" s="11" t="s">
        <v>81</v>
      </c>
      <c r="AW92" s="11" t="s">
        <v>36</v>
      </c>
      <c r="AX92" s="11" t="s">
        <v>74</v>
      </c>
      <c r="AY92" s="223" t="s">
        <v>147</v>
      </c>
    </row>
    <row r="93" s="11" customFormat="1">
      <c r="A93" s="11"/>
      <c r="B93" s="214"/>
      <c r="C93" s="215"/>
      <c r="D93" s="204" t="s">
        <v>151</v>
      </c>
      <c r="E93" s="216" t="s">
        <v>21</v>
      </c>
      <c r="F93" s="217" t="s">
        <v>480</v>
      </c>
      <c r="G93" s="215"/>
      <c r="H93" s="216" t="s">
        <v>21</v>
      </c>
      <c r="I93" s="218"/>
      <c r="J93" s="215"/>
      <c r="K93" s="215"/>
      <c r="L93" s="219"/>
      <c r="M93" s="220"/>
      <c r="N93" s="221"/>
      <c r="O93" s="221"/>
      <c r="P93" s="221"/>
      <c r="Q93" s="221"/>
      <c r="R93" s="221"/>
      <c r="S93" s="221"/>
      <c r="T93" s="222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23" t="s">
        <v>151</v>
      </c>
      <c r="AU93" s="223" t="s">
        <v>74</v>
      </c>
      <c r="AV93" s="11" t="s">
        <v>81</v>
      </c>
      <c r="AW93" s="11" t="s">
        <v>36</v>
      </c>
      <c r="AX93" s="11" t="s">
        <v>74</v>
      </c>
      <c r="AY93" s="223" t="s">
        <v>147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481</v>
      </c>
      <c r="G94" s="203"/>
      <c r="H94" s="207">
        <v>1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157</v>
      </c>
      <c r="D95" s="184" t="s">
        <v>141</v>
      </c>
      <c r="E95" s="185" t="s">
        <v>482</v>
      </c>
      <c r="F95" s="186" t="s">
        <v>483</v>
      </c>
      <c r="G95" s="187" t="s">
        <v>468</v>
      </c>
      <c r="H95" s="188">
        <v>1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469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469</v>
      </c>
      <c r="BM95" s="195" t="s">
        <v>756</v>
      </c>
    </row>
    <row r="96" s="2" customFormat="1">
      <c r="A96" s="37"/>
      <c r="B96" s="38"/>
      <c r="C96" s="39"/>
      <c r="D96" s="197" t="s">
        <v>149</v>
      </c>
      <c r="E96" s="39"/>
      <c r="F96" s="198" t="s">
        <v>634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2" customFormat="1" ht="16.5" customHeight="1">
      <c r="A97" s="37"/>
      <c r="B97" s="38"/>
      <c r="C97" s="184" t="s">
        <v>146</v>
      </c>
      <c r="D97" s="184" t="s">
        <v>141</v>
      </c>
      <c r="E97" s="185" t="s">
        <v>486</v>
      </c>
      <c r="F97" s="186" t="s">
        <v>487</v>
      </c>
      <c r="G97" s="187" t="s">
        <v>488</v>
      </c>
      <c r="H97" s="188">
        <v>1</v>
      </c>
      <c r="I97" s="189"/>
      <c r="J97" s="190">
        <f>ROUND(I97*H97,2)</f>
        <v>0</v>
      </c>
      <c r="K97" s="186" t="s">
        <v>145</v>
      </c>
      <c r="L97" s="43"/>
      <c r="M97" s="191" t="s">
        <v>21</v>
      </c>
      <c r="N97" s="192" t="s">
        <v>45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469</v>
      </c>
      <c r="AT97" s="195" t="s">
        <v>141</v>
      </c>
      <c r="AU97" s="195" t="s">
        <v>74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81</v>
      </c>
      <c r="BK97" s="196">
        <f>ROUND(I97*H97,2)</f>
        <v>0</v>
      </c>
      <c r="BL97" s="16" t="s">
        <v>469</v>
      </c>
      <c r="BM97" s="195" t="s">
        <v>757</v>
      </c>
    </row>
    <row r="98" s="2" customFormat="1">
      <c r="A98" s="37"/>
      <c r="B98" s="38"/>
      <c r="C98" s="39"/>
      <c r="D98" s="197" t="s">
        <v>149</v>
      </c>
      <c r="E98" s="39"/>
      <c r="F98" s="198" t="s">
        <v>490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74</v>
      </c>
    </row>
    <row r="99" s="2" customFormat="1" ht="16.5" customHeight="1">
      <c r="A99" s="37"/>
      <c r="B99" s="38"/>
      <c r="C99" s="184" t="s">
        <v>167</v>
      </c>
      <c r="D99" s="184" t="s">
        <v>141</v>
      </c>
      <c r="E99" s="185" t="s">
        <v>491</v>
      </c>
      <c r="F99" s="186" t="s">
        <v>492</v>
      </c>
      <c r="G99" s="187" t="s">
        <v>468</v>
      </c>
      <c r="H99" s="188">
        <v>1</v>
      </c>
      <c r="I99" s="189"/>
      <c r="J99" s="190">
        <f>ROUND(I99*H99,2)</f>
        <v>0</v>
      </c>
      <c r="K99" s="186" t="s">
        <v>145</v>
      </c>
      <c r="L99" s="43"/>
      <c r="M99" s="191" t="s">
        <v>21</v>
      </c>
      <c r="N99" s="192" t="s">
        <v>45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469</v>
      </c>
      <c r="AT99" s="195" t="s">
        <v>141</v>
      </c>
      <c r="AU99" s="195" t="s">
        <v>74</v>
      </c>
      <c r="AY99" s="16" t="s">
        <v>147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81</v>
      </c>
      <c r="BK99" s="196">
        <f>ROUND(I99*H99,2)</f>
        <v>0</v>
      </c>
      <c r="BL99" s="16" t="s">
        <v>469</v>
      </c>
      <c r="BM99" s="195" t="s">
        <v>758</v>
      </c>
    </row>
    <row r="100" s="2" customFormat="1">
      <c r="A100" s="37"/>
      <c r="B100" s="38"/>
      <c r="C100" s="39"/>
      <c r="D100" s="197" t="s">
        <v>149</v>
      </c>
      <c r="E100" s="39"/>
      <c r="F100" s="198" t="s">
        <v>637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149</v>
      </c>
      <c r="AU100" s="16" t="s">
        <v>74</v>
      </c>
    </row>
    <row r="101" s="10" customFormat="1">
      <c r="A101" s="10"/>
      <c r="B101" s="202"/>
      <c r="C101" s="203"/>
      <c r="D101" s="204" t="s">
        <v>151</v>
      </c>
      <c r="E101" s="205" t="s">
        <v>21</v>
      </c>
      <c r="F101" s="206" t="s">
        <v>495</v>
      </c>
      <c r="G101" s="203"/>
      <c r="H101" s="207">
        <v>1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151</v>
      </c>
      <c r="AU101" s="213" t="s">
        <v>74</v>
      </c>
      <c r="AV101" s="10" t="s">
        <v>83</v>
      </c>
      <c r="AW101" s="10" t="s">
        <v>36</v>
      </c>
      <c r="AX101" s="10" t="s">
        <v>81</v>
      </c>
      <c r="AY101" s="213" t="s">
        <v>147</v>
      </c>
    </row>
    <row r="102" s="11" customFormat="1">
      <c r="A102" s="11"/>
      <c r="B102" s="214"/>
      <c r="C102" s="215"/>
      <c r="D102" s="204" t="s">
        <v>151</v>
      </c>
      <c r="E102" s="216" t="s">
        <v>21</v>
      </c>
      <c r="F102" s="217" t="s">
        <v>496</v>
      </c>
      <c r="G102" s="215"/>
      <c r="H102" s="216" t="s">
        <v>21</v>
      </c>
      <c r="I102" s="218"/>
      <c r="J102" s="215"/>
      <c r="K102" s="215"/>
      <c r="L102" s="219"/>
      <c r="M102" s="220"/>
      <c r="N102" s="221"/>
      <c r="O102" s="221"/>
      <c r="P102" s="221"/>
      <c r="Q102" s="221"/>
      <c r="R102" s="221"/>
      <c r="S102" s="221"/>
      <c r="T102" s="22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23" t="s">
        <v>151</v>
      </c>
      <c r="AU102" s="223" t="s">
        <v>74</v>
      </c>
      <c r="AV102" s="11" t="s">
        <v>81</v>
      </c>
      <c r="AW102" s="11" t="s">
        <v>36</v>
      </c>
      <c r="AX102" s="11" t="s">
        <v>74</v>
      </c>
      <c r="AY102" s="223" t="s">
        <v>147</v>
      </c>
    </row>
    <row r="103" s="2" customFormat="1" ht="16.5" customHeight="1">
      <c r="A103" s="37"/>
      <c r="B103" s="38"/>
      <c r="C103" s="184" t="s">
        <v>172</v>
      </c>
      <c r="D103" s="184" t="s">
        <v>141</v>
      </c>
      <c r="E103" s="185" t="s">
        <v>497</v>
      </c>
      <c r="F103" s="186" t="s">
        <v>498</v>
      </c>
      <c r="G103" s="187" t="s">
        <v>488</v>
      </c>
      <c r="H103" s="188">
        <v>1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469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469</v>
      </c>
      <c r="BM103" s="195" t="s">
        <v>759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500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2" customFormat="1" ht="16.5" customHeight="1">
      <c r="A105" s="37"/>
      <c r="B105" s="38"/>
      <c r="C105" s="184" t="s">
        <v>177</v>
      </c>
      <c r="D105" s="184" t="s">
        <v>141</v>
      </c>
      <c r="E105" s="185" t="s">
        <v>501</v>
      </c>
      <c r="F105" s="186" t="s">
        <v>502</v>
      </c>
      <c r="G105" s="187" t="s">
        <v>488</v>
      </c>
      <c r="H105" s="188">
        <v>1</v>
      </c>
      <c r="I105" s="189"/>
      <c r="J105" s="190">
        <f>ROUND(I105*H105,2)</f>
        <v>0</v>
      </c>
      <c r="K105" s="186" t="s">
        <v>145</v>
      </c>
      <c r="L105" s="43"/>
      <c r="M105" s="191" t="s">
        <v>21</v>
      </c>
      <c r="N105" s="192" t="s">
        <v>45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469</v>
      </c>
      <c r="AT105" s="195" t="s">
        <v>141</v>
      </c>
      <c r="AU105" s="195" t="s">
        <v>74</v>
      </c>
      <c r="AY105" s="16" t="s">
        <v>147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81</v>
      </c>
      <c r="BK105" s="196">
        <f>ROUND(I105*H105,2)</f>
        <v>0</v>
      </c>
      <c r="BL105" s="16" t="s">
        <v>469</v>
      </c>
      <c r="BM105" s="195" t="s">
        <v>760</v>
      </c>
    </row>
    <row r="106" s="2" customFormat="1">
      <c r="A106" s="37"/>
      <c r="B106" s="38"/>
      <c r="C106" s="39"/>
      <c r="D106" s="197" t="s">
        <v>149</v>
      </c>
      <c r="E106" s="39"/>
      <c r="F106" s="198" t="s">
        <v>504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149</v>
      </c>
      <c r="AU106" s="16" t="s">
        <v>74</v>
      </c>
    </row>
    <row r="107" s="2" customFormat="1" ht="16.5" customHeight="1">
      <c r="A107" s="37"/>
      <c r="B107" s="38"/>
      <c r="C107" s="184" t="s">
        <v>183</v>
      </c>
      <c r="D107" s="184" t="s">
        <v>141</v>
      </c>
      <c r="E107" s="185" t="s">
        <v>505</v>
      </c>
      <c r="F107" s="186" t="s">
        <v>506</v>
      </c>
      <c r="G107" s="187" t="s">
        <v>468</v>
      </c>
      <c r="H107" s="188">
        <v>1</v>
      </c>
      <c r="I107" s="189"/>
      <c r="J107" s="190">
        <f>ROUND(I107*H107,2)</f>
        <v>0</v>
      </c>
      <c r="K107" s="186" t="s">
        <v>145</v>
      </c>
      <c r="L107" s="43"/>
      <c r="M107" s="191" t="s">
        <v>21</v>
      </c>
      <c r="N107" s="192" t="s">
        <v>45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469</v>
      </c>
      <c r="AT107" s="195" t="s">
        <v>141</v>
      </c>
      <c r="AU107" s="195" t="s">
        <v>74</v>
      </c>
      <c r="AY107" s="16" t="s">
        <v>147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81</v>
      </c>
      <c r="BK107" s="196">
        <f>ROUND(I107*H107,2)</f>
        <v>0</v>
      </c>
      <c r="BL107" s="16" t="s">
        <v>469</v>
      </c>
      <c r="BM107" s="195" t="s">
        <v>761</v>
      </c>
    </row>
    <row r="108" s="2" customFormat="1">
      <c r="A108" s="37"/>
      <c r="B108" s="38"/>
      <c r="C108" s="39"/>
      <c r="D108" s="197" t="s">
        <v>149</v>
      </c>
      <c r="E108" s="39"/>
      <c r="F108" s="198" t="s">
        <v>508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149</v>
      </c>
      <c r="AU108" s="16" t="s">
        <v>74</v>
      </c>
    </row>
    <row r="109" s="10" customFormat="1">
      <c r="A109" s="10"/>
      <c r="B109" s="202"/>
      <c r="C109" s="203"/>
      <c r="D109" s="204" t="s">
        <v>151</v>
      </c>
      <c r="E109" s="205" t="s">
        <v>21</v>
      </c>
      <c r="F109" s="206" t="s">
        <v>509</v>
      </c>
      <c r="G109" s="203"/>
      <c r="H109" s="207">
        <v>1</v>
      </c>
      <c r="I109" s="208"/>
      <c r="J109" s="203"/>
      <c r="K109" s="203"/>
      <c r="L109" s="209"/>
      <c r="M109" s="210"/>
      <c r="N109" s="211"/>
      <c r="O109" s="211"/>
      <c r="P109" s="211"/>
      <c r="Q109" s="211"/>
      <c r="R109" s="211"/>
      <c r="S109" s="211"/>
      <c r="T109" s="212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151</v>
      </c>
      <c r="AU109" s="213" t="s">
        <v>74</v>
      </c>
      <c r="AV109" s="10" t="s">
        <v>83</v>
      </c>
      <c r="AW109" s="10" t="s">
        <v>36</v>
      </c>
      <c r="AX109" s="10" t="s">
        <v>81</v>
      </c>
      <c r="AY109" s="213" t="s">
        <v>147</v>
      </c>
    </row>
    <row r="110" s="2" customFormat="1" ht="16.5" customHeight="1">
      <c r="A110" s="37"/>
      <c r="B110" s="38"/>
      <c r="C110" s="184" t="s">
        <v>189</v>
      </c>
      <c r="D110" s="184" t="s">
        <v>141</v>
      </c>
      <c r="E110" s="185" t="s">
        <v>762</v>
      </c>
      <c r="F110" s="186" t="s">
        <v>763</v>
      </c>
      <c r="G110" s="187" t="s">
        <v>468</v>
      </c>
      <c r="H110" s="188">
        <v>1</v>
      </c>
      <c r="I110" s="189"/>
      <c r="J110" s="190">
        <f>ROUND(I110*H110,2)</f>
        <v>0</v>
      </c>
      <c r="K110" s="186" t="s">
        <v>145</v>
      </c>
      <c r="L110" s="43"/>
      <c r="M110" s="191" t="s">
        <v>21</v>
      </c>
      <c r="N110" s="192" t="s">
        <v>45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469</v>
      </c>
      <c r="AT110" s="195" t="s">
        <v>141</v>
      </c>
      <c r="AU110" s="195" t="s">
        <v>74</v>
      </c>
      <c r="AY110" s="16" t="s">
        <v>147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81</v>
      </c>
      <c r="BK110" s="196">
        <f>ROUND(I110*H110,2)</f>
        <v>0</v>
      </c>
      <c r="BL110" s="16" t="s">
        <v>469</v>
      </c>
      <c r="BM110" s="195" t="s">
        <v>764</v>
      </c>
    </row>
    <row r="111" s="2" customFormat="1">
      <c r="A111" s="37"/>
      <c r="B111" s="38"/>
      <c r="C111" s="39"/>
      <c r="D111" s="197" t="s">
        <v>149</v>
      </c>
      <c r="E111" s="39"/>
      <c r="F111" s="198" t="s">
        <v>765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149</v>
      </c>
      <c r="AU111" s="16" t="s">
        <v>74</v>
      </c>
    </row>
    <row r="112" s="10" customFormat="1">
      <c r="A112" s="10"/>
      <c r="B112" s="202"/>
      <c r="C112" s="203"/>
      <c r="D112" s="204" t="s">
        <v>151</v>
      </c>
      <c r="E112" s="205" t="s">
        <v>21</v>
      </c>
      <c r="F112" s="206" t="s">
        <v>766</v>
      </c>
      <c r="G112" s="203"/>
      <c r="H112" s="207">
        <v>1</v>
      </c>
      <c r="I112" s="208"/>
      <c r="J112" s="203"/>
      <c r="K112" s="203"/>
      <c r="L112" s="209"/>
      <c r="M112" s="249"/>
      <c r="N112" s="250"/>
      <c r="O112" s="250"/>
      <c r="P112" s="250"/>
      <c r="Q112" s="250"/>
      <c r="R112" s="250"/>
      <c r="S112" s="250"/>
      <c r="T112" s="251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3" t="s">
        <v>151</v>
      </c>
      <c r="AU112" s="213" t="s">
        <v>74</v>
      </c>
      <c r="AV112" s="10" t="s">
        <v>83</v>
      </c>
      <c r="AW112" s="10" t="s">
        <v>36</v>
      </c>
      <c r="AX112" s="10" t="s">
        <v>81</v>
      </c>
      <c r="AY112" s="213" t="s">
        <v>147</v>
      </c>
    </row>
    <row r="113" s="2" customFormat="1" ht="6.96" customHeight="1">
      <c r="A113" s="37"/>
      <c r="B113" s="58"/>
      <c r="C113" s="59"/>
      <c r="D113" s="59"/>
      <c r="E113" s="59"/>
      <c r="F113" s="59"/>
      <c r="G113" s="59"/>
      <c r="H113" s="59"/>
      <c r="I113" s="59"/>
      <c r="J113" s="59"/>
      <c r="K113" s="59"/>
      <c r="L113" s="43"/>
      <c r="M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</sheetData>
  <sheetProtection sheet="1" autoFilter="0" formatColumns="0" formatRows="0" objects="1" scenarios="1" spinCount="100000" saltValue="WHMEHmzYkGgL7dL5+3oSrolU8j3OdDpHvOBi65ZGV1hbBuDDEv0E00ZUU1JLSWUTCFb493zZZsYCgumLRDqzNA==" hashValue="4MSS10OBbnF0+ziXSygC8UArLOb7x8quwSuiGjvkNtxRzqmkvwSxHO7MsTsJ4MjflP3sUTYRnTo19k5DWhV1Kg==" algorithmName="SHA-512" password="CC35"/>
  <autoFilter ref="C84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012002000"/>
    <hyperlink ref="F90" r:id="rId2" display="https://podminky.urs.cz/item/CS_URS_2024_01/011002000"/>
    <hyperlink ref="F96" r:id="rId3" display="https://podminky.urs.cz/item/CS_URS_2024_01/011303000"/>
    <hyperlink ref="F98" r:id="rId4" display="https://podminky.urs.cz/item/CS_URS_2024_01/013254000"/>
    <hyperlink ref="F100" r:id="rId5" display="https://podminky.urs.cz/item/CS_URS_2024_01/091504000"/>
    <hyperlink ref="F104" r:id="rId6" display="https://podminky.urs.cz/item/CS_URS_2024_01/25000"/>
    <hyperlink ref="F106" r:id="rId7" display="https://podminky.urs.cz/item/CS_URS_2024_01/039002000"/>
    <hyperlink ref="F108" r:id="rId8" display="https://podminky.urs.cz/item/CS_URS_2024_01/013294000"/>
    <hyperlink ref="F111" r:id="rId9" display="https://podminky.urs.cz/item/CS_URS_2024_01/0756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3" customFormat="1" ht="45" customHeight="1">
      <c r="B3" s="256"/>
      <c r="C3" s="257" t="s">
        <v>767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768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769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770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771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772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773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774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775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776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777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80</v>
      </c>
      <c r="F18" s="263" t="s">
        <v>778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779</v>
      </c>
      <c r="F19" s="263" t="s">
        <v>780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781</v>
      </c>
      <c r="F20" s="263" t="s">
        <v>782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783</v>
      </c>
      <c r="F21" s="263" t="s">
        <v>784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785</v>
      </c>
      <c r="F22" s="263" t="s">
        <v>786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85</v>
      </c>
      <c r="F23" s="263" t="s">
        <v>787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788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789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790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791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792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793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794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795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796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129</v>
      </c>
      <c r="F36" s="263"/>
      <c r="G36" s="263" t="s">
        <v>797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798</v>
      </c>
      <c r="F37" s="263"/>
      <c r="G37" s="263" t="s">
        <v>799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55</v>
      </c>
      <c r="F38" s="263"/>
      <c r="G38" s="263" t="s">
        <v>800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56</v>
      </c>
      <c r="F39" s="263"/>
      <c r="G39" s="263" t="s">
        <v>801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130</v>
      </c>
      <c r="F40" s="263"/>
      <c r="G40" s="263" t="s">
        <v>802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131</v>
      </c>
      <c r="F41" s="263"/>
      <c r="G41" s="263" t="s">
        <v>803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804</v>
      </c>
      <c r="F42" s="263"/>
      <c r="G42" s="263" t="s">
        <v>805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806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807</v>
      </c>
      <c r="F44" s="263"/>
      <c r="G44" s="263" t="s">
        <v>808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133</v>
      </c>
      <c r="F45" s="263"/>
      <c r="G45" s="263" t="s">
        <v>809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810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811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812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813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814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815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816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817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818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819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820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821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822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823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824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825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826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827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828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829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830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831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832</v>
      </c>
      <c r="D76" s="281"/>
      <c r="E76" s="281"/>
      <c r="F76" s="281" t="s">
        <v>833</v>
      </c>
      <c r="G76" s="282"/>
      <c r="H76" s="281" t="s">
        <v>56</v>
      </c>
      <c r="I76" s="281" t="s">
        <v>59</v>
      </c>
      <c r="J76" s="281" t="s">
        <v>834</v>
      </c>
      <c r="K76" s="280"/>
    </row>
    <row r="77" s="1" customFormat="1" ht="17.25" customHeight="1">
      <c r="B77" s="278"/>
      <c r="C77" s="283" t="s">
        <v>835</v>
      </c>
      <c r="D77" s="283"/>
      <c r="E77" s="283"/>
      <c r="F77" s="284" t="s">
        <v>836</v>
      </c>
      <c r="G77" s="285"/>
      <c r="H77" s="283"/>
      <c r="I77" s="283"/>
      <c r="J77" s="283" t="s">
        <v>837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55</v>
      </c>
      <c r="D79" s="288"/>
      <c r="E79" s="288"/>
      <c r="F79" s="289" t="s">
        <v>838</v>
      </c>
      <c r="G79" s="290"/>
      <c r="H79" s="266" t="s">
        <v>839</v>
      </c>
      <c r="I79" s="266" t="s">
        <v>840</v>
      </c>
      <c r="J79" s="266">
        <v>20</v>
      </c>
      <c r="K79" s="280"/>
    </row>
    <row r="80" s="1" customFormat="1" ht="15" customHeight="1">
      <c r="B80" s="278"/>
      <c r="C80" s="266" t="s">
        <v>841</v>
      </c>
      <c r="D80" s="266"/>
      <c r="E80" s="266"/>
      <c r="F80" s="289" t="s">
        <v>838</v>
      </c>
      <c r="G80" s="290"/>
      <c r="H80" s="266" t="s">
        <v>842</v>
      </c>
      <c r="I80" s="266" t="s">
        <v>840</v>
      </c>
      <c r="J80" s="266">
        <v>120</v>
      </c>
      <c r="K80" s="280"/>
    </row>
    <row r="81" s="1" customFormat="1" ht="15" customHeight="1">
      <c r="B81" s="291"/>
      <c r="C81" s="266" t="s">
        <v>843</v>
      </c>
      <c r="D81" s="266"/>
      <c r="E81" s="266"/>
      <c r="F81" s="289" t="s">
        <v>844</v>
      </c>
      <c r="G81" s="290"/>
      <c r="H81" s="266" t="s">
        <v>845</v>
      </c>
      <c r="I81" s="266" t="s">
        <v>840</v>
      </c>
      <c r="J81" s="266">
        <v>50</v>
      </c>
      <c r="K81" s="280"/>
    </row>
    <row r="82" s="1" customFormat="1" ht="15" customHeight="1">
      <c r="B82" s="291"/>
      <c r="C82" s="266" t="s">
        <v>846</v>
      </c>
      <c r="D82" s="266"/>
      <c r="E82" s="266"/>
      <c r="F82" s="289" t="s">
        <v>838</v>
      </c>
      <c r="G82" s="290"/>
      <c r="H82" s="266" t="s">
        <v>847</v>
      </c>
      <c r="I82" s="266" t="s">
        <v>848</v>
      </c>
      <c r="J82" s="266"/>
      <c r="K82" s="280"/>
    </row>
    <row r="83" s="1" customFormat="1" ht="15" customHeight="1">
      <c r="B83" s="291"/>
      <c r="C83" s="292" t="s">
        <v>849</v>
      </c>
      <c r="D83" s="292"/>
      <c r="E83" s="292"/>
      <c r="F83" s="293" t="s">
        <v>844</v>
      </c>
      <c r="G83" s="292"/>
      <c r="H83" s="292" t="s">
        <v>850</v>
      </c>
      <c r="I83" s="292" t="s">
        <v>840</v>
      </c>
      <c r="J83" s="292">
        <v>15</v>
      </c>
      <c r="K83" s="280"/>
    </row>
    <row r="84" s="1" customFormat="1" ht="15" customHeight="1">
      <c r="B84" s="291"/>
      <c r="C84" s="292" t="s">
        <v>851</v>
      </c>
      <c r="D84" s="292"/>
      <c r="E84" s="292"/>
      <c r="F84" s="293" t="s">
        <v>844</v>
      </c>
      <c r="G84" s="292"/>
      <c r="H84" s="292" t="s">
        <v>852</v>
      </c>
      <c r="I84" s="292" t="s">
        <v>840</v>
      </c>
      <c r="J84" s="292">
        <v>15</v>
      </c>
      <c r="K84" s="280"/>
    </row>
    <row r="85" s="1" customFormat="1" ht="15" customHeight="1">
      <c r="B85" s="291"/>
      <c r="C85" s="292" t="s">
        <v>853</v>
      </c>
      <c r="D85" s="292"/>
      <c r="E85" s="292"/>
      <c r="F85" s="293" t="s">
        <v>844</v>
      </c>
      <c r="G85" s="292"/>
      <c r="H85" s="292" t="s">
        <v>854</v>
      </c>
      <c r="I85" s="292" t="s">
        <v>840</v>
      </c>
      <c r="J85" s="292">
        <v>20</v>
      </c>
      <c r="K85" s="280"/>
    </row>
    <row r="86" s="1" customFormat="1" ht="15" customHeight="1">
      <c r="B86" s="291"/>
      <c r="C86" s="292" t="s">
        <v>855</v>
      </c>
      <c r="D86" s="292"/>
      <c r="E86" s="292"/>
      <c r="F86" s="293" t="s">
        <v>844</v>
      </c>
      <c r="G86" s="292"/>
      <c r="H86" s="292" t="s">
        <v>856</v>
      </c>
      <c r="I86" s="292" t="s">
        <v>840</v>
      </c>
      <c r="J86" s="292">
        <v>20</v>
      </c>
      <c r="K86" s="280"/>
    </row>
    <row r="87" s="1" customFormat="1" ht="15" customHeight="1">
      <c r="B87" s="291"/>
      <c r="C87" s="266" t="s">
        <v>857</v>
      </c>
      <c r="D87" s="266"/>
      <c r="E87" s="266"/>
      <c r="F87" s="289" t="s">
        <v>844</v>
      </c>
      <c r="G87" s="290"/>
      <c r="H87" s="266" t="s">
        <v>858</v>
      </c>
      <c r="I87" s="266" t="s">
        <v>840</v>
      </c>
      <c r="J87" s="266">
        <v>50</v>
      </c>
      <c r="K87" s="280"/>
    </row>
    <row r="88" s="1" customFormat="1" ht="15" customHeight="1">
      <c r="B88" s="291"/>
      <c r="C88" s="266" t="s">
        <v>859</v>
      </c>
      <c r="D88" s="266"/>
      <c r="E88" s="266"/>
      <c r="F88" s="289" t="s">
        <v>844</v>
      </c>
      <c r="G88" s="290"/>
      <c r="H88" s="266" t="s">
        <v>860</v>
      </c>
      <c r="I88" s="266" t="s">
        <v>840</v>
      </c>
      <c r="J88" s="266">
        <v>20</v>
      </c>
      <c r="K88" s="280"/>
    </row>
    <row r="89" s="1" customFormat="1" ht="15" customHeight="1">
      <c r="B89" s="291"/>
      <c r="C89" s="266" t="s">
        <v>861</v>
      </c>
      <c r="D89" s="266"/>
      <c r="E89" s="266"/>
      <c r="F89" s="289" t="s">
        <v>844</v>
      </c>
      <c r="G89" s="290"/>
      <c r="H89" s="266" t="s">
        <v>862</v>
      </c>
      <c r="I89" s="266" t="s">
        <v>840</v>
      </c>
      <c r="J89" s="266">
        <v>20</v>
      </c>
      <c r="K89" s="280"/>
    </row>
    <row r="90" s="1" customFormat="1" ht="15" customHeight="1">
      <c r="B90" s="291"/>
      <c r="C90" s="266" t="s">
        <v>863</v>
      </c>
      <c r="D90" s="266"/>
      <c r="E90" s="266"/>
      <c r="F90" s="289" t="s">
        <v>844</v>
      </c>
      <c r="G90" s="290"/>
      <c r="H90" s="266" t="s">
        <v>864</v>
      </c>
      <c r="I90" s="266" t="s">
        <v>840</v>
      </c>
      <c r="J90" s="266">
        <v>50</v>
      </c>
      <c r="K90" s="280"/>
    </row>
    <row r="91" s="1" customFormat="1" ht="15" customHeight="1">
      <c r="B91" s="291"/>
      <c r="C91" s="266" t="s">
        <v>865</v>
      </c>
      <c r="D91" s="266"/>
      <c r="E91" s="266"/>
      <c r="F91" s="289" t="s">
        <v>844</v>
      </c>
      <c r="G91" s="290"/>
      <c r="H91" s="266" t="s">
        <v>865</v>
      </c>
      <c r="I91" s="266" t="s">
        <v>840</v>
      </c>
      <c r="J91" s="266">
        <v>50</v>
      </c>
      <c r="K91" s="280"/>
    </row>
    <row r="92" s="1" customFormat="1" ht="15" customHeight="1">
      <c r="B92" s="291"/>
      <c r="C92" s="266" t="s">
        <v>866</v>
      </c>
      <c r="D92" s="266"/>
      <c r="E92" s="266"/>
      <c r="F92" s="289" t="s">
        <v>844</v>
      </c>
      <c r="G92" s="290"/>
      <c r="H92" s="266" t="s">
        <v>867</v>
      </c>
      <c r="I92" s="266" t="s">
        <v>840</v>
      </c>
      <c r="J92" s="266">
        <v>255</v>
      </c>
      <c r="K92" s="280"/>
    </row>
    <row r="93" s="1" customFormat="1" ht="15" customHeight="1">
      <c r="B93" s="291"/>
      <c r="C93" s="266" t="s">
        <v>868</v>
      </c>
      <c r="D93" s="266"/>
      <c r="E93" s="266"/>
      <c r="F93" s="289" t="s">
        <v>838</v>
      </c>
      <c r="G93" s="290"/>
      <c r="H93" s="266" t="s">
        <v>869</v>
      </c>
      <c r="I93" s="266" t="s">
        <v>870</v>
      </c>
      <c r="J93" s="266"/>
      <c r="K93" s="280"/>
    </row>
    <row r="94" s="1" customFormat="1" ht="15" customHeight="1">
      <c r="B94" s="291"/>
      <c r="C94" s="266" t="s">
        <v>871</v>
      </c>
      <c r="D94" s="266"/>
      <c r="E94" s="266"/>
      <c r="F94" s="289" t="s">
        <v>838</v>
      </c>
      <c r="G94" s="290"/>
      <c r="H94" s="266" t="s">
        <v>872</v>
      </c>
      <c r="I94" s="266" t="s">
        <v>873</v>
      </c>
      <c r="J94" s="266"/>
      <c r="K94" s="280"/>
    </row>
    <row r="95" s="1" customFormat="1" ht="15" customHeight="1">
      <c r="B95" s="291"/>
      <c r="C95" s="266" t="s">
        <v>874</v>
      </c>
      <c r="D95" s="266"/>
      <c r="E95" s="266"/>
      <c r="F95" s="289" t="s">
        <v>838</v>
      </c>
      <c r="G95" s="290"/>
      <c r="H95" s="266" t="s">
        <v>874</v>
      </c>
      <c r="I95" s="266" t="s">
        <v>873</v>
      </c>
      <c r="J95" s="266"/>
      <c r="K95" s="280"/>
    </row>
    <row r="96" s="1" customFormat="1" ht="15" customHeight="1">
      <c r="B96" s="291"/>
      <c r="C96" s="266" t="s">
        <v>40</v>
      </c>
      <c r="D96" s="266"/>
      <c r="E96" s="266"/>
      <c r="F96" s="289" t="s">
        <v>838</v>
      </c>
      <c r="G96" s="290"/>
      <c r="H96" s="266" t="s">
        <v>875</v>
      </c>
      <c r="I96" s="266" t="s">
        <v>873</v>
      </c>
      <c r="J96" s="266"/>
      <c r="K96" s="280"/>
    </row>
    <row r="97" s="1" customFormat="1" ht="15" customHeight="1">
      <c r="B97" s="291"/>
      <c r="C97" s="266" t="s">
        <v>50</v>
      </c>
      <c r="D97" s="266"/>
      <c r="E97" s="266"/>
      <c r="F97" s="289" t="s">
        <v>838</v>
      </c>
      <c r="G97" s="290"/>
      <c r="H97" s="266" t="s">
        <v>876</v>
      </c>
      <c r="I97" s="266" t="s">
        <v>873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877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832</v>
      </c>
      <c r="D103" s="281"/>
      <c r="E103" s="281"/>
      <c r="F103" s="281" t="s">
        <v>833</v>
      </c>
      <c r="G103" s="282"/>
      <c r="H103" s="281" t="s">
        <v>56</v>
      </c>
      <c r="I103" s="281" t="s">
        <v>59</v>
      </c>
      <c r="J103" s="281" t="s">
        <v>834</v>
      </c>
      <c r="K103" s="280"/>
    </row>
    <row r="104" s="1" customFormat="1" ht="17.25" customHeight="1">
      <c r="B104" s="278"/>
      <c r="C104" s="283" t="s">
        <v>835</v>
      </c>
      <c r="D104" s="283"/>
      <c r="E104" s="283"/>
      <c r="F104" s="284" t="s">
        <v>836</v>
      </c>
      <c r="G104" s="285"/>
      <c r="H104" s="283"/>
      <c r="I104" s="283"/>
      <c r="J104" s="283" t="s">
        <v>837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55</v>
      </c>
      <c r="D106" s="288"/>
      <c r="E106" s="288"/>
      <c r="F106" s="289" t="s">
        <v>838</v>
      </c>
      <c r="G106" s="266"/>
      <c r="H106" s="266" t="s">
        <v>878</v>
      </c>
      <c r="I106" s="266" t="s">
        <v>840</v>
      </c>
      <c r="J106" s="266">
        <v>20</v>
      </c>
      <c r="K106" s="280"/>
    </row>
    <row r="107" s="1" customFormat="1" ht="15" customHeight="1">
      <c r="B107" s="278"/>
      <c r="C107" s="266" t="s">
        <v>841</v>
      </c>
      <c r="D107" s="266"/>
      <c r="E107" s="266"/>
      <c r="F107" s="289" t="s">
        <v>838</v>
      </c>
      <c r="G107" s="266"/>
      <c r="H107" s="266" t="s">
        <v>878</v>
      </c>
      <c r="I107" s="266" t="s">
        <v>840</v>
      </c>
      <c r="J107" s="266">
        <v>120</v>
      </c>
      <c r="K107" s="280"/>
    </row>
    <row r="108" s="1" customFormat="1" ht="15" customHeight="1">
      <c r="B108" s="291"/>
      <c r="C108" s="266" t="s">
        <v>843</v>
      </c>
      <c r="D108" s="266"/>
      <c r="E108" s="266"/>
      <c r="F108" s="289" t="s">
        <v>844</v>
      </c>
      <c r="G108" s="266"/>
      <c r="H108" s="266" t="s">
        <v>878</v>
      </c>
      <c r="I108" s="266" t="s">
        <v>840</v>
      </c>
      <c r="J108" s="266">
        <v>50</v>
      </c>
      <c r="K108" s="280"/>
    </row>
    <row r="109" s="1" customFormat="1" ht="15" customHeight="1">
      <c r="B109" s="291"/>
      <c r="C109" s="266" t="s">
        <v>846</v>
      </c>
      <c r="D109" s="266"/>
      <c r="E109" s="266"/>
      <c r="F109" s="289" t="s">
        <v>838</v>
      </c>
      <c r="G109" s="266"/>
      <c r="H109" s="266" t="s">
        <v>878</v>
      </c>
      <c r="I109" s="266" t="s">
        <v>848</v>
      </c>
      <c r="J109" s="266"/>
      <c r="K109" s="280"/>
    </row>
    <row r="110" s="1" customFormat="1" ht="15" customHeight="1">
      <c r="B110" s="291"/>
      <c r="C110" s="266" t="s">
        <v>857</v>
      </c>
      <c r="D110" s="266"/>
      <c r="E110" s="266"/>
      <c r="F110" s="289" t="s">
        <v>844</v>
      </c>
      <c r="G110" s="266"/>
      <c r="H110" s="266" t="s">
        <v>878</v>
      </c>
      <c r="I110" s="266" t="s">
        <v>840</v>
      </c>
      <c r="J110" s="266">
        <v>50</v>
      </c>
      <c r="K110" s="280"/>
    </row>
    <row r="111" s="1" customFormat="1" ht="15" customHeight="1">
      <c r="B111" s="291"/>
      <c r="C111" s="266" t="s">
        <v>865</v>
      </c>
      <c r="D111" s="266"/>
      <c r="E111" s="266"/>
      <c r="F111" s="289" t="s">
        <v>844</v>
      </c>
      <c r="G111" s="266"/>
      <c r="H111" s="266" t="s">
        <v>878</v>
      </c>
      <c r="I111" s="266" t="s">
        <v>840</v>
      </c>
      <c r="J111" s="266">
        <v>50</v>
      </c>
      <c r="K111" s="280"/>
    </row>
    <row r="112" s="1" customFormat="1" ht="15" customHeight="1">
      <c r="B112" s="291"/>
      <c r="C112" s="266" t="s">
        <v>863</v>
      </c>
      <c r="D112" s="266"/>
      <c r="E112" s="266"/>
      <c r="F112" s="289" t="s">
        <v>844</v>
      </c>
      <c r="G112" s="266"/>
      <c r="H112" s="266" t="s">
        <v>878</v>
      </c>
      <c r="I112" s="266" t="s">
        <v>840</v>
      </c>
      <c r="J112" s="266">
        <v>50</v>
      </c>
      <c r="K112" s="280"/>
    </row>
    <row r="113" s="1" customFormat="1" ht="15" customHeight="1">
      <c r="B113" s="291"/>
      <c r="C113" s="266" t="s">
        <v>55</v>
      </c>
      <c r="D113" s="266"/>
      <c r="E113" s="266"/>
      <c r="F113" s="289" t="s">
        <v>838</v>
      </c>
      <c r="G113" s="266"/>
      <c r="H113" s="266" t="s">
        <v>879</v>
      </c>
      <c r="I113" s="266" t="s">
        <v>840</v>
      </c>
      <c r="J113" s="266">
        <v>20</v>
      </c>
      <c r="K113" s="280"/>
    </row>
    <row r="114" s="1" customFormat="1" ht="15" customHeight="1">
      <c r="B114" s="291"/>
      <c r="C114" s="266" t="s">
        <v>880</v>
      </c>
      <c r="D114" s="266"/>
      <c r="E114" s="266"/>
      <c r="F114" s="289" t="s">
        <v>838</v>
      </c>
      <c r="G114" s="266"/>
      <c r="H114" s="266" t="s">
        <v>881</v>
      </c>
      <c r="I114" s="266" t="s">
        <v>840</v>
      </c>
      <c r="J114" s="266">
        <v>120</v>
      </c>
      <c r="K114" s="280"/>
    </row>
    <row r="115" s="1" customFormat="1" ht="15" customHeight="1">
      <c r="B115" s="291"/>
      <c r="C115" s="266" t="s">
        <v>40</v>
      </c>
      <c r="D115" s="266"/>
      <c r="E115" s="266"/>
      <c r="F115" s="289" t="s">
        <v>838</v>
      </c>
      <c r="G115" s="266"/>
      <c r="H115" s="266" t="s">
        <v>882</v>
      </c>
      <c r="I115" s="266" t="s">
        <v>873</v>
      </c>
      <c r="J115" s="266"/>
      <c r="K115" s="280"/>
    </row>
    <row r="116" s="1" customFormat="1" ht="15" customHeight="1">
      <c r="B116" s="291"/>
      <c r="C116" s="266" t="s">
        <v>50</v>
      </c>
      <c r="D116" s="266"/>
      <c r="E116" s="266"/>
      <c r="F116" s="289" t="s">
        <v>838</v>
      </c>
      <c r="G116" s="266"/>
      <c r="H116" s="266" t="s">
        <v>883</v>
      </c>
      <c r="I116" s="266" t="s">
        <v>873</v>
      </c>
      <c r="J116" s="266"/>
      <c r="K116" s="280"/>
    </row>
    <row r="117" s="1" customFormat="1" ht="15" customHeight="1">
      <c r="B117" s="291"/>
      <c r="C117" s="266" t="s">
        <v>59</v>
      </c>
      <c r="D117" s="266"/>
      <c r="E117" s="266"/>
      <c r="F117" s="289" t="s">
        <v>838</v>
      </c>
      <c r="G117" s="266"/>
      <c r="H117" s="266" t="s">
        <v>884</v>
      </c>
      <c r="I117" s="266" t="s">
        <v>885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886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832</v>
      </c>
      <c r="D123" s="281"/>
      <c r="E123" s="281"/>
      <c r="F123" s="281" t="s">
        <v>833</v>
      </c>
      <c r="G123" s="282"/>
      <c r="H123" s="281" t="s">
        <v>56</v>
      </c>
      <c r="I123" s="281" t="s">
        <v>59</v>
      </c>
      <c r="J123" s="281" t="s">
        <v>834</v>
      </c>
      <c r="K123" s="310"/>
    </row>
    <row r="124" s="1" customFormat="1" ht="17.25" customHeight="1">
      <c r="B124" s="309"/>
      <c r="C124" s="283" t="s">
        <v>835</v>
      </c>
      <c r="D124" s="283"/>
      <c r="E124" s="283"/>
      <c r="F124" s="284" t="s">
        <v>836</v>
      </c>
      <c r="G124" s="285"/>
      <c r="H124" s="283"/>
      <c r="I124" s="283"/>
      <c r="J124" s="283" t="s">
        <v>837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841</v>
      </c>
      <c r="D126" s="288"/>
      <c r="E126" s="288"/>
      <c r="F126" s="289" t="s">
        <v>838</v>
      </c>
      <c r="G126" s="266"/>
      <c r="H126" s="266" t="s">
        <v>878</v>
      </c>
      <c r="I126" s="266" t="s">
        <v>840</v>
      </c>
      <c r="J126" s="266">
        <v>120</v>
      </c>
      <c r="K126" s="314"/>
    </row>
    <row r="127" s="1" customFormat="1" ht="15" customHeight="1">
      <c r="B127" s="311"/>
      <c r="C127" s="266" t="s">
        <v>887</v>
      </c>
      <c r="D127" s="266"/>
      <c r="E127" s="266"/>
      <c r="F127" s="289" t="s">
        <v>838</v>
      </c>
      <c r="G127" s="266"/>
      <c r="H127" s="266" t="s">
        <v>888</v>
      </c>
      <c r="I127" s="266" t="s">
        <v>840</v>
      </c>
      <c r="J127" s="266" t="s">
        <v>889</v>
      </c>
      <c r="K127" s="314"/>
    </row>
    <row r="128" s="1" customFormat="1" ht="15" customHeight="1">
      <c r="B128" s="311"/>
      <c r="C128" s="266" t="s">
        <v>85</v>
      </c>
      <c r="D128" s="266"/>
      <c r="E128" s="266"/>
      <c r="F128" s="289" t="s">
        <v>838</v>
      </c>
      <c r="G128" s="266"/>
      <c r="H128" s="266" t="s">
        <v>890</v>
      </c>
      <c r="I128" s="266" t="s">
        <v>840</v>
      </c>
      <c r="J128" s="266" t="s">
        <v>889</v>
      </c>
      <c r="K128" s="314"/>
    </row>
    <row r="129" s="1" customFormat="1" ht="15" customHeight="1">
      <c r="B129" s="311"/>
      <c r="C129" s="266" t="s">
        <v>849</v>
      </c>
      <c r="D129" s="266"/>
      <c r="E129" s="266"/>
      <c r="F129" s="289" t="s">
        <v>844</v>
      </c>
      <c r="G129" s="266"/>
      <c r="H129" s="266" t="s">
        <v>850</v>
      </c>
      <c r="I129" s="266" t="s">
        <v>840</v>
      </c>
      <c r="J129" s="266">
        <v>15</v>
      </c>
      <c r="K129" s="314"/>
    </row>
    <row r="130" s="1" customFormat="1" ht="15" customHeight="1">
      <c r="B130" s="311"/>
      <c r="C130" s="292" t="s">
        <v>851</v>
      </c>
      <c r="D130" s="292"/>
      <c r="E130" s="292"/>
      <c r="F130" s="293" t="s">
        <v>844</v>
      </c>
      <c r="G130" s="292"/>
      <c r="H130" s="292" t="s">
        <v>852</v>
      </c>
      <c r="I130" s="292" t="s">
        <v>840</v>
      </c>
      <c r="J130" s="292">
        <v>15</v>
      </c>
      <c r="K130" s="314"/>
    </row>
    <row r="131" s="1" customFormat="1" ht="15" customHeight="1">
      <c r="B131" s="311"/>
      <c r="C131" s="292" t="s">
        <v>853</v>
      </c>
      <c r="D131" s="292"/>
      <c r="E131" s="292"/>
      <c r="F131" s="293" t="s">
        <v>844</v>
      </c>
      <c r="G131" s="292"/>
      <c r="H131" s="292" t="s">
        <v>854</v>
      </c>
      <c r="I131" s="292" t="s">
        <v>840</v>
      </c>
      <c r="J131" s="292">
        <v>20</v>
      </c>
      <c r="K131" s="314"/>
    </row>
    <row r="132" s="1" customFormat="1" ht="15" customHeight="1">
      <c r="B132" s="311"/>
      <c r="C132" s="292" t="s">
        <v>855</v>
      </c>
      <c r="D132" s="292"/>
      <c r="E132" s="292"/>
      <c r="F132" s="293" t="s">
        <v>844</v>
      </c>
      <c r="G132" s="292"/>
      <c r="H132" s="292" t="s">
        <v>856</v>
      </c>
      <c r="I132" s="292" t="s">
        <v>840</v>
      </c>
      <c r="J132" s="292">
        <v>20</v>
      </c>
      <c r="K132" s="314"/>
    </row>
    <row r="133" s="1" customFormat="1" ht="15" customHeight="1">
      <c r="B133" s="311"/>
      <c r="C133" s="266" t="s">
        <v>843</v>
      </c>
      <c r="D133" s="266"/>
      <c r="E133" s="266"/>
      <c r="F133" s="289" t="s">
        <v>844</v>
      </c>
      <c r="G133" s="266"/>
      <c r="H133" s="266" t="s">
        <v>878</v>
      </c>
      <c r="I133" s="266" t="s">
        <v>840</v>
      </c>
      <c r="J133" s="266">
        <v>50</v>
      </c>
      <c r="K133" s="314"/>
    </row>
    <row r="134" s="1" customFormat="1" ht="15" customHeight="1">
      <c r="B134" s="311"/>
      <c r="C134" s="266" t="s">
        <v>857</v>
      </c>
      <c r="D134" s="266"/>
      <c r="E134" s="266"/>
      <c r="F134" s="289" t="s">
        <v>844</v>
      </c>
      <c r="G134" s="266"/>
      <c r="H134" s="266" t="s">
        <v>878</v>
      </c>
      <c r="I134" s="266" t="s">
        <v>840</v>
      </c>
      <c r="J134" s="266">
        <v>50</v>
      </c>
      <c r="K134" s="314"/>
    </row>
    <row r="135" s="1" customFormat="1" ht="15" customHeight="1">
      <c r="B135" s="311"/>
      <c r="C135" s="266" t="s">
        <v>863</v>
      </c>
      <c r="D135" s="266"/>
      <c r="E135" s="266"/>
      <c r="F135" s="289" t="s">
        <v>844</v>
      </c>
      <c r="G135" s="266"/>
      <c r="H135" s="266" t="s">
        <v>878</v>
      </c>
      <c r="I135" s="266" t="s">
        <v>840</v>
      </c>
      <c r="J135" s="266">
        <v>50</v>
      </c>
      <c r="K135" s="314"/>
    </row>
    <row r="136" s="1" customFormat="1" ht="15" customHeight="1">
      <c r="B136" s="311"/>
      <c r="C136" s="266" t="s">
        <v>865</v>
      </c>
      <c r="D136" s="266"/>
      <c r="E136" s="266"/>
      <c r="F136" s="289" t="s">
        <v>844</v>
      </c>
      <c r="G136" s="266"/>
      <c r="H136" s="266" t="s">
        <v>878</v>
      </c>
      <c r="I136" s="266" t="s">
        <v>840</v>
      </c>
      <c r="J136" s="266">
        <v>50</v>
      </c>
      <c r="K136" s="314"/>
    </row>
    <row r="137" s="1" customFormat="1" ht="15" customHeight="1">
      <c r="B137" s="311"/>
      <c r="C137" s="266" t="s">
        <v>866</v>
      </c>
      <c r="D137" s="266"/>
      <c r="E137" s="266"/>
      <c r="F137" s="289" t="s">
        <v>844</v>
      </c>
      <c r="G137" s="266"/>
      <c r="H137" s="266" t="s">
        <v>891</v>
      </c>
      <c r="I137" s="266" t="s">
        <v>840</v>
      </c>
      <c r="J137" s="266">
        <v>255</v>
      </c>
      <c r="K137" s="314"/>
    </row>
    <row r="138" s="1" customFormat="1" ht="15" customHeight="1">
      <c r="B138" s="311"/>
      <c r="C138" s="266" t="s">
        <v>868</v>
      </c>
      <c r="D138" s="266"/>
      <c r="E138" s="266"/>
      <c r="F138" s="289" t="s">
        <v>838</v>
      </c>
      <c r="G138" s="266"/>
      <c r="H138" s="266" t="s">
        <v>892</v>
      </c>
      <c r="I138" s="266" t="s">
        <v>870</v>
      </c>
      <c r="J138" s="266"/>
      <c r="K138" s="314"/>
    </row>
    <row r="139" s="1" customFormat="1" ht="15" customHeight="1">
      <c r="B139" s="311"/>
      <c r="C139" s="266" t="s">
        <v>871</v>
      </c>
      <c r="D139" s="266"/>
      <c r="E139" s="266"/>
      <c r="F139" s="289" t="s">
        <v>838</v>
      </c>
      <c r="G139" s="266"/>
      <c r="H139" s="266" t="s">
        <v>893</v>
      </c>
      <c r="I139" s="266" t="s">
        <v>873</v>
      </c>
      <c r="J139" s="266"/>
      <c r="K139" s="314"/>
    </row>
    <row r="140" s="1" customFormat="1" ht="15" customHeight="1">
      <c r="B140" s="311"/>
      <c r="C140" s="266" t="s">
        <v>874</v>
      </c>
      <c r="D140" s="266"/>
      <c r="E140" s="266"/>
      <c r="F140" s="289" t="s">
        <v>838</v>
      </c>
      <c r="G140" s="266"/>
      <c r="H140" s="266" t="s">
        <v>874</v>
      </c>
      <c r="I140" s="266" t="s">
        <v>873</v>
      </c>
      <c r="J140" s="266"/>
      <c r="K140" s="314"/>
    </row>
    <row r="141" s="1" customFormat="1" ht="15" customHeight="1">
      <c r="B141" s="311"/>
      <c r="C141" s="266" t="s">
        <v>40</v>
      </c>
      <c r="D141" s="266"/>
      <c r="E141" s="266"/>
      <c r="F141" s="289" t="s">
        <v>838</v>
      </c>
      <c r="G141" s="266"/>
      <c r="H141" s="266" t="s">
        <v>894</v>
      </c>
      <c r="I141" s="266" t="s">
        <v>873</v>
      </c>
      <c r="J141" s="266"/>
      <c r="K141" s="314"/>
    </row>
    <row r="142" s="1" customFormat="1" ht="15" customHeight="1">
      <c r="B142" s="311"/>
      <c r="C142" s="266" t="s">
        <v>895</v>
      </c>
      <c r="D142" s="266"/>
      <c r="E142" s="266"/>
      <c r="F142" s="289" t="s">
        <v>838</v>
      </c>
      <c r="G142" s="266"/>
      <c r="H142" s="266" t="s">
        <v>896</v>
      </c>
      <c r="I142" s="266" t="s">
        <v>873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897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832</v>
      </c>
      <c r="D148" s="281"/>
      <c r="E148" s="281"/>
      <c r="F148" s="281" t="s">
        <v>833</v>
      </c>
      <c r="G148" s="282"/>
      <c r="H148" s="281" t="s">
        <v>56</v>
      </c>
      <c r="I148" s="281" t="s">
        <v>59</v>
      </c>
      <c r="J148" s="281" t="s">
        <v>834</v>
      </c>
      <c r="K148" s="280"/>
    </row>
    <row r="149" s="1" customFormat="1" ht="17.25" customHeight="1">
      <c r="B149" s="278"/>
      <c r="C149" s="283" t="s">
        <v>835</v>
      </c>
      <c r="D149" s="283"/>
      <c r="E149" s="283"/>
      <c r="F149" s="284" t="s">
        <v>836</v>
      </c>
      <c r="G149" s="285"/>
      <c r="H149" s="283"/>
      <c r="I149" s="283"/>
      <c r="J149" s="283" t="s">
        <v>837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841</v>
      </c>
      <c r="D151" s="266"/>
      <c r="E151" s="266"/>
      <c r="F151" s="319" t="s">
        <v>838</v>
      </c>
      <c r="G151" s="266"/>
      <c r="H151" s="318" t="s">
        <v>878</v>
      </c>
      <c r="I151" s="318" t="s">
        <v>840</v>
      </c>
      <c r="J151" s="318">
        <v>120</v>
      </c>
      <c r="K151" s="314"/>
    </row>
    <row r="152" s="1" customFormat="1" ht="15" customHeight="1">
      <c r="B152" s="291"/>
      <c r="C152" s="318" t="s">
        <v>887</v>
      </c>
      <c r="D152" s="266"/>
      <c r="E152" s="266"/>
      <c r="F152" s="319" t="s">
        <v>838</v>
      </c>
      <c r="G152" s="266"/>
      <c r="H152" s="318" t="s">
        <v>898</v>
      </c>
      <c r="I152" s="318" t="s">
        <v>840</v>
      </c>
      <c r="J152" s="318" t="s">
        <v>889</v>
      </c>
      <c r="K152" s="314"/>
    </row>
    <row r="153" s="1" customFormat="1" ht="15" customHeight="1">
      <c r="B153" s="291"/>
      <c r="C153" s="318" t="s">
        <v>85</v>
      </c>
      <c r="D153" s="266"/>
      <c r="E153" s="266"/>
      <c r="F153" s="319" t="s">
        <v>838</v>
      </c>
      <c r="G153" s="266"/>
      <c r="H153" s="318" t="s">
        <v>899</v>
      </c>
      <c r="I153" s="318" t="s">
        <v>840</v>
      </c>
      <c r="J153" s="318" t="s">
        <v>889</v>
      </c>
      <c r="K153" s="314"/>
    </row>
    <row r="154" s="1" customFormat="1" ht="15" customHeight="1">
      <c r="B154" s="291"/>
      <c r="C154" s="318" t="s">
        <v>843</v>
      </c>
      <c r="D154" s="266"/>
      <c r="E154" s="266"/>
      <c r="F154" s="319" t="s">
        <v>844</v>
      </c>
      <c r="G154" s="266"/>
      <c r="H154" s="318" t="s">
        <v>878</v>
      </c>
      <c r="I154" s="318" t="s">
        <v>840</v>
      </c>
      <c r="J154" s="318">
        <v>50</v>
      </c>
      <c r="K154" s="314"/>
    </row>
    <row r="155" s="1" customFormat="1" ht="15" customHeight="1">
      <c r="B155" s="291"/>
      <c r="C155" s="318" t="s">
        <v>846</v>
      </c>
      <c r="D155" s="266"/>
      <c r="E155" s="266"/>
      <c r="F155" s="319" t="s">
        <v>838</v>
      </c>
      <c r="G155" s="266"/>
      <c r="H155" s="318" t="s">
        <v>878</v>
      </c>
      <c r="I155" s="318" t="s">
        <v>848</v>
      </c>
      <c r="J155" s="318"/>
      <c r="K155" s="314"/>
    </row>
    <row r="156" s="1" customFormat="1" ht="15" customHeight="1">
      <c r="B156" s="291"/>
      <c r="C156" s="318" t="s">
        <v>857</v>
      </c>
      <c r="D156" s="266"/>
      <c r="E156" s="266"/>
      <c r="F156" s="319" t="s">
        <v>844</v>
      </c>
      <c r="G156" s="266"/>
      <c r="H156" s="318" t="s">
        <v>878</v>
      </c>
      <c r="I156" s="318" t="s">
        <v>840</v>
      </c>
      <c r="J156" s="318">
        <v>50</v>
      </c>
      <c r="K156" s="314"/>
    </row>
    <row r="157" s="1" customFormat="1" ht="15" customHeight="1">
      <c r="B157" s="291"/>
      <c r="C157" s="318" t="s">
        <v>865</v>
      </c>
      <c r="D157" s="266"/>
      <c r="E157" s="266"/>
      <c r="F157" s="319" t="s">
        <v>844</v>
      </c>
      <c r="G157" s="266"/>
      <c r="H157" s="318" t="s">
        <v>878</v>
      </c>
      <c r="I157" s="318" t="s">
        <v>840</v>
      </c>
      <c r="J157" s="318">
        <v>50</v>
      </c>
      <c r="K157" s="314"/>
    </row>
    <row r="158" s="1" customFormat="1" ht="15" customHeight="1">
      <c r="B158" s="291"/>
      <c r="C158" s="318" t="s">
        <v>863</v>
      </c>
      <c r="D158" s="266"/>
      <c r="E158" s="266"/>
      <c r="F158" s="319" t="s">
        <v>844</v>
      </c>
      <c r="G158" s="266"/>
      <c r="H158" s="318" t="s">
        <v>878</v>
      </c>
      <c r="I158" s="318" t="s">
        <v>840</v>
      </c>
      <c r="J158" s="318">
        <v>50</v>
      </c>
      <c r="K158" s="314"/>
    </row>
    <row r="159" s="1" customFormat="1" ht="15" customHeight="1">
      <c r="B159" s="291"/>
      <c r="C159" s="318" t="s">
        <v>125</v>
      </c>
      <c r="D159" s="266"/>
      <c r="E159" s="266"/>
      <c r="F159" s="319" t="s">
        <v>838</v>
      </c>
      <c r="G159" s="266"/>
      <c r="H159" s="318" t="s">
        <v>900</v>
      </c>
      <c r="I159" s="318" t="s">
        <v>840</v>
      </c>
      <c r="J159" s="318" t="s">
        <v>901</v>
      </c>
      <c r="K159" s="314"/>
    </row>
    <row r="160" s="1" customFormat="1" ht="15" customHeight="1">
      <c r="B160" s="291"/>
      <c r="C160" s="318" t="s">
        <v>902</v>
      </c>
      <c r="D160" s="266"/>
      <c r="E160" s="266"/>
      <c r="F160" s="319" t="s">
        <v>838</v>
      </c>
      <c r="G160" s="266"/>
      <c r="H160" s="318" t="s">
        <v>903</v>
      </c>
      <c r="I160" s="318" t="s">
        <v>873</v>
      </c>
      <c r="J160" s="318"/>
      <c r="K160" s="314"/>
    </row>
    <row r="161" s="1" customFormat="1" ht="15" customHeight="1">
      <c r="B161" s="320"/>
      <c r="C161" s="300"/>
      <c r="D161" s="300"/>
      <c r="E161" s="300"/>
      <c r="F161" s="300"/>
      <c r="G161" s="300"/>
      <c r="H161" s="300"/>
      <c r="I161" s="300"/>
      <c r="J161" s="300"/>
      <c r="K161" s="321"/>
    </row>
    <row r="162" s="1" customFormat="1" ht="18.75" customHeight="1">
      <c r="B162" s="302"/>
      <c r="C162" s="312"/>
      <c r="D162" s="312"/>
      <c r="E162" s="312"/>
      <c r="F162" s="322"/>
      <c r="G162" s="312"/>
      <c r="H162" s="312"/>
      <c r="I162" s="312"/>
      <c r="J162" s="312"/>
      <c r="K162" s="302"/>
    </row>
    <row r="163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="1" customFormat="1" ht="7.5" customHeight="1">
      <c r="B164" s="253"/>
      <c r="C164" s="254"/>
      <c r="D164" s="254"/>
      <c r="E164" s="254"/>
      <c r="F164" s="254"/>
      <c r="G164" s="254"/>
      <c r="H164" s="254"/>
      <c r="I164" s="254"/>
      <c r="J164" s="254"/>
      <c r="K164" s="255"/>
    </row>
    <row r="165" s="1" customFormat="1" ht="45" customHeight="1">
      <c r="B165" s="256"/>
      <c r="C165" s="257" t="s">
        <v>904</v>
      </c>
      <c r="D165" s="257"/>
      <c r="E165" s="257"/>
      <c r="F165" s="257"/>
      <c r="G165" s="257"/>
      <c r="H165" s="257"/>
      <c r="I165" s="257"/>
      <c r="J165" s="257"/>
      <c r="K165" s="258"/>
    </row>
    <row r="166" s="1" customFormat="1" ht="17.25" customHeight="1">
      <c r="B166" s="256"/>
      <c r="C166" s="281" t="s">
        <v>832</v>
      </c>
      <c r="D166" s="281"/>
      <c r="E166" s="281"/>
      <c r="F166" s="281" t="s">
        <v>833</v>
      </c>
      <c r="G166" s="323"/>
      <c r="H166" s="324" t="s">
        <v>56</v>
      </c>
      <c r="I166" s="324" t="s">
        <v>59</v>
      </c>
      <c r="J166" s="281" t="s">
        <v>834</v>
      </c>
      <c r="K166" s="258"/>
    </row>
    <row r="167" s="1" customFormat="1" ht="17.25" customHeight="1">
      <c r="B167" s="259"/>
      <c r="C167" s="283" t="s">
        <v>835</v>
      </c>
      <c r="D167" s="283"/>
      <c r="E167" s="283"/>
      <c r="F167" s="284" t="s">
        <v>836</v>
      </c>
      <c r="G167" s="325"/>
      <c r="H167" s="326"/>
      <c r="I167" s="326"/>
      <c r="J167" s="283" t="s">
        <v>837</v>
      </c>
      <c r="K167" s="261"/>
    </row>
    <row r="168" s="1" customFormat="1" ht="5.25" customHeight="1">
      <c r="B168" s="291"/>
      <c r="C168" s="286"/>
      <c r="D168" s="286"/>
      <c r="E168" s="286"/>
      <c r="F168" s="286"/>
      <c r="G168" s="287"/>
      <c r="H168" s="286"/>
      <c r="I168" s="286"/>
      <c r="J168" s="286"/>
      <c r="K168" s="314"/>
    </row>
    <row r="169" s="1" customFormat="1" ht="15" customHeight="1">
      <c r="B169" s="291"/>
      <c r="C169" s="266" t="s">
        <v>841</v>
      </c>
      <c r="D169" s="266"/>
      <c r="E169" s="266"/>
      <c r="F169" s="289" t="s">
        <v>838</v>
      </c>
      <c r="G169" s="266"/>
      <c r="H169" s="266" t="s">
        <v>878</v>
      </c>
      <c r="I169" s="266" t="s">
        <v>840</v>
      </c>
      <c r="J169" s="266">
        <v>120</v>
      </c>
      <c r="K169" s="314"/>
    </row>
    <row r="170" s="1" customFormat="1" ht="15" customHeight="1">
      <c r="B170" s="291"/>
      <c r="C170" s="266" t="s">
        <v>887</v>
      </c>
      <c r="D170" s="266"/>
      <c r="E170" s="266"/>
      <c r="F170" s="289" t="s">
        <v>838</v>
      </c>
      <c r="G170" s="266"/>
      <c r="H170" s="266" t="s">
        <v>888</v>
      </c>
      <c r="I170" s="266" t="s">
        <v>840</v>
      </c>
      <c r="J170" s="266" t="s">
        <v>889</v>
      </c>
      <c r="K170" s="314"/>
    </row>
    <row r="171" s="1" customFormat="1" ht="15" customHeight="1">
      <c r="B171" s="291"/>
      <c r="C171" s="266" t="s">
        <v>85</v>
      </c>
      <c r="D171" s="266"/>
      <c r="E171" s="266"/>
      <c r="F171" s="289" t="s">
        <v>838</v>
      </c>
      <c r="G171" s="266"/>
      <c r="H171" s="266" t="s">
        <v>905</v>
      </c>
      <c r="I171" s="266" t="s">
        <v>840</v>
      </c>
      <c r="J171" s="266" t="s">
        <v>889</v>
      </c>
      <c r="K171" s="314"/>
    </row>
    <row r="172" s="1" customFormat="1" ht="15" customHeight="1">
      <c r="B172" s="291"/>
      <c r="C172" s="266" t="s">
        <v>843</v>
      </c>
      <c r="D172" s="266"/>
      <c r="E172" s="266"/>
      <c r="F172" s="289" t="s">
        <v>844</v>
      </c>
      <c r="G172" s="266"/>
      <c r="H172" s="266" t="s">
        <v>905</v>
      </c>
      <c r="I172" s="266" t="s">
        <v>840</v>
      </c>
      <c r="J172" s="266">
        <v>50</v>
      </c>
      <c r="K172" s="314"/>
    </row>
    <row r="173" s="1" customFormat="1" ht="15" customHeight="1">
      <c r="B173" s="291"/>
      <c r="C173" s="266" t="s">
        <v>846</v>
      </c>
      <c r="D173" s="266"/>
      <c r="E173" s="266"/>
      <c r="F173" s="289" t="s">
        <v>838</v>
      </c>
      <c r="G173" s="266"/>
      <c r="H173" s="266" t="s">
        <v>905</v>
      </c>
      <c r="I173" s="266" t="s">
        <v>848</v>
      </c>
      <c r="J173" s="266"/>
      <c r="K173" s="314"/>
    </row>
    <row r="174" s="1" customFormat="1" ht="15" customHeight="1">
      <c r="B174" s="291"/>
      <c r="C174" s="266" t="s">
        <v>857</v>
      </c>
      <c r="D174" s="266"/>
      <c r="E174" s="266"/>
      <c r="F174" s="289" t="s">
        <v>844</v>
      </c>
      <c r="G174" s="266"/>
      <c r="H174" s="266" t="s">
        <v>905</v>
      </c>
      <c r="I174" s="266" t="s">
        <v>840</v>
      </c>
      <c r="J174" s="266">
        <v>50</v>
      </c>
      <c r="K174" s="314"/>
    </row>
    <row r="175" s="1" customFormat="1" ht="15" customHeight="1">
      <c r="B175" s="291"/>
      <c r="C175" s="266" t="s">
        <v>865</v>
      </c>
      <c r="D175" s="266"/>
      <c r="E175" s="266"/>
      <c r="F175" s="289" t="s">
        <v>844</v>
      </c>
      <c r="G175" s="266"/>
      <c r="H175" s="266" t="s">
        <v>905</v>
      </c>
      <c r="I175" s="266" t="s">
        <v>840</v>
      </c>
      <c r="J175" s="266">
        <v>50</v>
      </c>
      <c r="K175" s="314"/>
    </row>
    <row r="176" s="1" customFormat="1" ht="15" customHeight="1">
      <c r="B176" s="291"/>
      <c r="C176" s="266" t="s">
        <v>863</v>
      </c>
      <c r="D176" s="266"/>
      <c r="E176" s="266"/>
      <c r="F176" s="289" t="s">
        <v>844</v>
      </c>
      <c r="G176" s="266"/>
      <c r="H176" s="266" t="s">
        <v>905</v>
      </c>
      <c r="I176" s="266" t="s">
        <v>840</v>
      </c>
      <c r="J176" s="266">
        <v>50</v>
      </c>
      <c r="K176" s="314"/>
    </row>
    <row r="177" s="1" customFormat="1" ht="15" customHeight="1">
      <c r="B177" s="291"/>
      <c r="C177" s="266" t="s">
        <v>129</v>
      </c>
      <c r="D177" s="266"/>
      <c r="E177" s="266"/>
      <c r="F177" s="289" t="s">
        <v>838</v>
      </c>
      <c r="G177" s="266"/>
      <c r="H177" s="266" t="s">
        <v>906</v>
      </c>
      <c r="I177" s="266" t="s">
        <v>907</v>
      </c>
      <c r="J177" s="266"/>
      <c r="K177" s="314"/>
    </row>
    <row r="178" s="1" customFormat="1" ht="15" customHeight="1">
      <c r="B178" s="291"/>
      <c r="C178" s="266" t="s">
        <v>59</v>
      </c>
      <c r="D178" s="266"/>
      <c r="E178" s="266"/>
      <c r="F178" s="289" t="s">
        <v>838</v>
      </c>
      <c r="G178" s="266"/>
      <c r="H178" s="266" t="s">
        <v>908</v>
      </c>
      <c r="I178" s="266" t="s">
        <v>909</v>
      </c>
      <c r="J178" s="266">
        <v>1</v>
      </c>
      <c r="K178" s="314"/>
    </row>
    <row r="179" s="1" customFormat="1" ht="15" customHeight="1">
      <c r="B179" s="291"/>
      <c r="C179" s="266" t="s">
        <v>55</v>
      </c>
      <c r="D179" s="266"/>
      <c r="E179" s="266"/>
      <c r="F179" s="289" t="s">
        <v>838</v>
      </c>
      <c r="G179" s="266"/>
      <c r="H179" s="266" t="s">
        <v>910</v>
      </c>
      <c r="I179" s="266" t="s">
        <v>840</v>
      </c>
      <c r="J179" s="266">
        <v>20</v>
      </c>
      <c r="K179" s="314"/>
    </row>
    <row r="180" s="1" customFormat="1" ht="15" customHeight="1">
      <c r="B180" s="291"/>
      <c r="C180" s="266" t="s">
        <v>56</v>
      </c>
      <c r="D180" s="266"/>
      <c r="E180" s="266"/>
      <c r="F180" s="289" t="s">
        <v>838</v>
      </c>
      <c r="G180" s="266"/>
      <c r="H180" s="266" t="s">
        <v>911</v>
      </c>
      <c r="I180" s="266" t="s">
        <v>840</v>
      </c>
      <c r="J180" s="266">
        <v>255</v>
      </c>
      <c r="K180" s="314"/>
    </row>
    <row r="181" s="1" customFormat="1" ht="15" customHeight="1">
      <c r="B181" s="291"/>
      <c r="C181" s="266" t="s">
        <v>130</v>
      </c>
      <c r="D181" s="266"/>
      <c r="E181" s="266"/>
      <c r="F181" s="289" t="s">
        <v>838</v>
      </c>
      <c r="G181" s="266"/>
      <c r="H181" s="266" t="s">
        <v>802</v>
      </c>
      <c r="I181" s="266" t="s">
        <v>840</v>
      </c>
      <c r="J181" s="266">
        <v>10</v>
      </c>
      <c r="K181" s="314"/>
    </row>
    <row r="182" s="1" customFormat="1" ht="15" customHeight="1">
      <c r="B182" s="291"/>
      <c r="C182" s="266" t="s">
        <v>131</v>
      </c>
      <c r="D182" s="266"/>
      <c r="E182" s="266"/>
      <c r="F182" s="289" t="s">
        <v>838</v>
      </c>
      <c r="G182" s="266"/>
      <c r="H182" s="266" t="s">
        <v>912</v>
      </c>
      <c r="I182" s="266" t="s">
        <v>873</v>
      </c>
      <c r="J182" s="266"/>
      <c r="K182" s="314"/>
    </row>
    <row r="183" s="1" customFormat="1" ht="15" customHeight="1">
      <c r="B183" s="291"/>
      <c r="C183" s="266" t="s">
        <v>913</v>
      </c>
      <c r="D183" s="266"/>
      <c r="E183" s="266"/>
      <c r="F183" s="289" t="s">
        <v>838</v>
      </c>
      <c r="G183" s="266"/>
      <c r="H183" s="266" t="s">
        <v>914</v>
      </c>
      <c r="I183" s="266" t="s">
        <v>873</v>
      </c>
      <c r="J183" s="266"/>
      <c r="K183" s="314"/>
    </row>
    <row r="184" s="1" customFormat="1" ht="15" customHeight="1">
      <c r="B184" s="291"/>
      <c r="C184" s="266" t="s">
        <v>902</v>
      </c>
      <c r="D184" s="266"/>
      <c r="E184" s="266"/>
      <c r="F184" s="289" t="s">
        <v>838</v>
      </c>
      <c r="G184" s="266"/>
      <c r="H184" s="266" t="s">
        <v>915</v>
      </c>
      <c r="I184" s="266" t="s">
        <v>873</v>
      </c>
      <c r="J184" s="266"/>
      <c r="K184" s="314"/>
    </row>
    <row r="185" s="1" customFormat="1" ht="15" customHeight="1">
      <c r="B185" s="291"/>
      <c r="C185" s="266" t="s">
        <v>133</v>
      </c>
      <c r="D185" s="266"/>
      <c r="E185" s="266"/>
      <c r="F185" s="289" t="s">
        <v>844</v>
      </c>
      <c r="G185" s="266"/>
      <c r="H185" s="266" t="s">
        <v>916</v>
      </c>
      <c r="I185" s="266" t="s">
        <v>840</v>
      </c>
      <c r="J185" s="266">
        <v>50</v>
      </c>
      <c r="K185" s="314"/>
    </row>
    <row r="186" s="1" customFormat="1" ht="15" customHeight="1">
      <c r="B186" s="291"/>
      <c r="C186" s="266" t="s">
        <v>917</v>
      </c>
      <c r="D186" s="266"/>
      <c r="E186" s="266"/>
      <c r="F186" s="289" t="s">
        <v>844</v>
      </c>
      <c r="G186" s="266"/>
      <c r="H186" s="266" t="s">
        <v>918</v>
      </c>
      <c r="I186" s="266" t="s">
        <v>919</v>
      </c>
      <c r="J186" s="266"/>
      <c r="K186" s="314"/>
    </row>
    <row r="187" s="1" customFormat="1" ht="15" customHeight="1">
      <c r="B187" s="291"/>
      <c r="C187" s="266" t="s">
        <v>920</v>
      </c>
      <c r="D187" s="266"/>
      <c r="E187" s="266"/>
      <c r="F187" s="289" t="s">
        <v>844</v>
      </c>
      <c r="G187" s="266"/>
      <c r="H187" s="266" t="s">
        <v>921</v>
      </c>
      <c r="I187" s="266" t="s">
        <v>919</v>
      </c>
      <c r="J187" s="266"/>
      <c r="K187" s="314"/>
    </row>
    <row r="188" s="1" customFormat="1" ht="15" customHeight="1">
      <c r="B188" s="291"/>
      <c r="C188" s="266" t="s">
        <v>922</v>
      </c>
      <c r="D188" s="266"/>
      <c r="E188" s="266"/>
      <c r="F188" s="289" t="s">
        <v>844</v>
      </c>
      <c r="G188" s="266"/>
      <c r="H188" s="266" t="s">
        <v>923</v>
      </c>
      <c r="I188" s="266" t="s">
        <v>919</v>
      </c>
      <c r="J188" s="266"/>
      <c r="K188" s="314"/>
    </row>
    <row r="189" s="1" customFormat="1" ht="15" customHeight="1">
      <c r="B189" s="291"/>
      <c r="C189" s="327" t="s">
        <v>924</v>
      </c>
      <c r="D189" s="266"/>
      <c r="E189" s="266"/>
      <c r="F189" s="289" t="s">
        <v>844</v>
      </c>
      <c r="G189" s="266"/>
      <c r="H189" s="266" t="s">
        <v>925</v>
      </c>
      <c r="I189" s="266" t="s">
        <v>926</v>
      </c>
      <c r="J189" s="328" t="s">
        <v>927</v>
      </c>
      <c r="K189" s="314"/>
    </row>
    <row r="190" s="14" customFormat="1" ht="15" customHeight="1">
      <c r="B190" s="329"/>
      <c r="C190" s="330" t="s">
        <v>928</v>
      </c>
      <c r="D190" s="331"/>
      <c r="E190" s="331"/>
      <c r="F190" s="332" t="s">
        <v>844</v>
      </c>
      <c r="G190" s="331"/>
      <c r="H190" s="331" t="s">
        <v>929</v>
      </c>
      <c r="I190" s="331" t="s">
        <v>926</v>
      </c>
      <c r="J190" s="333" t="s">
        <v>927</v>
      </c>
      <c r="K190" s="334"/>
    </row>
    <row r="191" s="1" customFormat="1" ht="15" customHeight="1">
      <c r="B191" s="291"/>
      <c r="C191" s="327" t="s">
        <v>44</v>
      </c>
      <c r="D191" s="266"/>
      <c r="E191" s="266"/>
      <c r="F191" s="289" t="s">
        <v>838</v>
      </c>
      <c r="G191" s="266"/>
      <c r="H191" s="263" t="s">
        <v>930</v>
      </c>
      <c r="I191" s="266" t="s">
        <v>931</v>
      </c>
      <c r="J191" s="266"/>
      <c r="K191" s="314"/>
    </row>
    <row r="192" s="1" customFormat="1" ht="15" customHeight="1">
      <c r="B192" s="291"/>
      <c r="C192" s="327" t="s">
        <v>932</v>
      </c>
      <c r="D192" s="266"/>
      <c r="E192" s="266"/>
      <c r="F192" s="289" t="s">
        <v>838</v>
      </c>
      <c r="G192" s="266"/>
      <c r="H192" s="266" t="s">
        <v>933</v>
      </c>
      <c r="I192" s="266" t="s">
        <v>873</v>
      </c>
      <c r="J192" s="266"/>
      <c r="K192" s="314"/>
    </row>
    <row r="193" s="1" customFormat="1" ht="15" customHeight="1">
      <c r="B193" s="291"/>
      <c r="C193" s="327" t="s">
        <v>934</v>
      </c>
      <c r="D193" s="266"/>
      <c r="E193" s="266"/>
      <c r="F193" s="289" t="s">
        <v>838</v>
      </c>
      <c r="G193" s="266"/>
      <c r="H193" s="266" t="s">
        <v>935</v>
      </c>
      <c r="I193" s="266" t="s">
        <v>873</v>
      </c>
      <c r="J193" s="266"/>
      <c r="K193" s="314"/>
    </row>
    <row r="194" s="1" customFormat="1" ht="15" customHeight="1">
      <c r="B194" s="291"/>
      <c r="C194" s="327" t="s">
        <v>936</v>
      </c>
      <c r="D194" s="266"/>
      <c r="E194" s="266"/>
      <c r="F194" s="289" t="s">
        <v>844</v>
      </c>
      <c r="G194" s="266"/>
      <c r="H194" s="266" t="s">
        <v>937</v>
      </c>
      <c r="I194" s="266" t="s">
        <v>873</v>
      </c>
      <c r="J194" s="266"/>
      <c r="K194" s="314"/>
    </row>
    <row r="195" s="1" customFormat="1" ht="15" customHeight="1">
      <c r="B195" s="320"/>
      <c r="C195" s="335"/>
      <c r="D195" s="300"/>
      <c r="E195" s="300"/>
      <c r="F195" s="300"/>
      <c r="G195" s="300"/>
      <c r="H195" s="300"/>
      <c r="I195" s="300"/>
      <c r="J195" s="300"/>
      <c r="K195" s="321"/>
    </row>
    <row r="196" s="1" customFormat="1" ht="18.75" customHeight="1">
      <c r="B196" s="302"/>
      <c r="C196" s="312"/>
      <c r="D196" s="312"/>
      <c r="E196" s="312"/>
      <c r="F196" s="322"/>
      <c r="G196" s="312"/>
      <c r="H196" s="312"/>
      <c r="I196" s="312"/>
      <c r="J196" s="312"/>
      <c r="K196" s="302"/>
    </row>
    <row r="197" s="1" customFormat="1" ht="18.75" customHeight="1">
      <c r="B197" s="302"/>
      <c r="C197" s="312"/>
      <c r="D197" s="312"/>
      <c r="E197" s="312"/>
      <c r="F197" s="322"/>
      <c r="G197" s="312"/>
      <c r="H197" s="312"/>
      <c r="I197" s="312"/>
      <c r="J197" s="312"/>
      <c r="K197" s="302"/>
    </row>
    <row r="198" s="1" customFormat="1" ht="18.75" customHeight="1">
      <c r="B198" s="274"/>
      <c r="C198" s="274"/>
      <c r="D198" s="274"/>
      <c r="E198" s="274"/>
      <c r="F198" s="274"/>
      <c r="G198" s="274"/>
      <c r="H198" s="274"/>
      <c r="I198" s="274"/>
      <c r="J198" s="274"/>
      <c r="K198" s="274"/>
    </row>
    <row r="199" s="1" customFormat="1" ht="13.5">
      <c r="B199" s="253"/>
      <c r="C199" s="254"/>
      <c r="D199" s="254"/>
      <c r="E199" s="254"/>
      <c r="F199" s="254"/>
      <c r="G199" s="254"/>
      <c r="H199" s="254"/>
      <c r="I199" s="254"/>
      <c r="J199" s="254"/>
      <c r="K199" s="255"/>
    </row>
    <row r="200" s="1" customFormat="1" ht="21">
      <c r="B200" s="256"/>
      <c r="C200" s="257" t="s">
        <v>938</v>
      </c>
      <c r="D200" s="257"/>
      <c r="E200" s="257"/>
      <c r="F200" s="257"/>
      <c r="G200" s="257"/>
      <c r="H200" s="257"/>
      <c r="I200" s="257"/>
      <c r="J200" s="257"/>
      <c r="K200" s="258"/>
    </row>
    <row r="201" s="1" customFormat="1" ht="25.5" customHeight="1">
      <c r="B201" s="256"/>
      <c r="C201" s="336" t="s">
        <v>939</v>
      </c>
      <c r="D201" s="336"/>
      <c r="E201" s="336"/>
      <c r="F201" s="336" t="s">
        <v>940</v>
      </c>
      <c r="G201" s="337"/>
      <c r="H201" s="336" t="s">
        <v>941</v>
      </c>
      <c r="I201" s="336"/>
      <c r="J201" s="336"/>
      <c r="K201" s="258"/>
    </row>
    <row r="202" s="1" customFormat="1" ht="5.25" customHeight="1">
      <c r="B202" s="291"/>
      <c r="C202" s="286"/>
      <c r="D202" s="286"/>
      <c r="E202" s="286"/>
      <c r="F202" s="286"/>
      <c r="G202" s="312"/>
      <c r="H202" s="286"/>
      <c r="I202" s="286"/>
      <c r="J202" s="286"/>
      <c r="K202" s="314"/>
    </row>
    <row r="203" s="1" customFormat="1" ht="15" customHeight="1">
      <c r="B203" s="291"/>
      <c r="C203" s="266" t="s">
        <v>931</v>
      </c>
      <c r="D203" s="266"/>
      <c r="E203" s="266"/>
      <c r="F203" s="289" t="s">
        <v>45</v>
      </c>
      <c r="G203" s="266"/>
      <c r="H203" s="266" t="s">
        <v>942</v>
      </c>
      <c r="I203" s="266"/>
      <c r="J203" s="266"/>
      <c r="K203" s="314"/>
    </row>
    <row r="204" s="1" customFormat="1" ht="15" customHeight="1">
      <c r="B204" s="291"/>
      <c r="C204" s="266"/>
      <c r="D204" s="266"/>
      <c r="E204" s="266"/>
      <c r="F204" s="289" t="s">
        <v>46</v>
      </c>
      <c r="G204" s="266"/>
      <c r="H204" s="266" t="s">
        <v>943</v>
      </c>
      <c r="I204" s="266"/>
      <c r="J204" s="266"/>
      <c r="K204" s="314"/>
    </row>
    <row r="205" s="1" customFormat="1" ht="15" customHeight="1">
      <c r="B205" s="291"/>
      <c r="C205" s="266"/>
      <c r="D205" s="266"/>
      <c r="E205" s="266"/>
      <c r="F205" s="289" t="s">
        <v>49</v>
      </c>
      <c r="G205" s="266"/>
      <c r="H205" s="266" t="s">
        <v>944</v>
      </c>
      <c r="I205" s="266"/>
      <c r="J205" s="266"/>
      <c r="K205" s="314"/>
    </row>
    <row r="206" s="1" customFormat="1" ht="15" customHeight="1">
      <c r="B206" s="291"/>
      <c r="C206" s="266"/>
      <c r="D206" s="266"/>
      <c r="E206" s="266"/>
      <c r="F206" s="289" t="s">
        <v>47</v>
      </c>
      <c r="G206" s="266"/>
      <c r="H206" s="266" t="s">
        <v>945</v>
      </c>
      <c r="I206" s="266"/>
      <c r="J206" s="266"/>
      <c r="K206" s="314"/>
    </row>
    <row r="207" s="1" customFormat="1" ht="15" customHeight="1">
      <c r="B207" s="291"/>
      <c r="C207" s="266"/>
      <c r="D207" s="266"/>
      <c r="E207" s="266"/>
      <c r="F207" s="289" t="s">
        <v>48</v>
      </c>
      <c r="G207" s="266"/>
      <c r="H207" s="266" t="s">
        <v>946</v>
      </c>
      <c r="I207" s="266"/>
      <c r="J207" s="266"/>
      <c r="K207" s="314"/>
    </row>
    <row r="208" s="1" customFormat="1" ht="15" customHeight="1">
      <c r="B208" s="291"/>
      <c r="C208" s="266"/>
      <c r="D208" s="266"/>
      <c r="E208" s="266"/>
      <c r="F208" s="289"/>
      <c r="G208" s="266"/>
      <c r="H208" s="266"/>
      <c r="I208" s="266"/>
      <c r="J208" s="266"/>
      <c r="K208" s="314"/>
    </row>
    <row r="209" s="1" customFormat="1" ht="15" customHeight="1">
      <c r="B209" s="291"/>
      <c r="C209" s="266" t="s">
        <v>885</v>
      </c>
      <c r="D209" s="266"/>
      <c r="E209" s="266"/>
      <c r="F209" s="289" t="s">
        <v>80</v>
      </c>
      <c r="G209" s="266"/>
      <c r="H209" s="266" t="s">
        <v>947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781</v>
      </c>
      <c r="G210" s="266"/>
      <c r="H210" s="266" t="s">
        <v>782</v>
      </c>
      <c r="I210" s="266"/>
      <c r="J210" s="266"/>
      <c r="K210" s="314"/>
    </row>
    <row r="211" s="1" customFormat="1" ht="15" customHeight="1">
      <c r="B211" s="291"/>
      <c r="C211" s="266"/>
      <c r="D211" s="266"/>
      <c r="E211" s="266"/>
      <c r="F211" s="289" t="s">
        <v>779</v>
      </c>
      <c r="G211" s="266"/>
      <c r="H211" s="266" t="s">
        <v>948</v>
      </c>
      <c r="I211" s="266"/>
      <c r="J211" s="266"/>
      <c r="K211" s="314"/>
    </row>
    <row r="212" s="1" customFormat="1" ht="15" customHeight="1">
      <c r="B212" s="338"/>
      <c r="C212" s="266"/>
      <c r="D212" s="266"/>
      <c r="E212" s="266"/>
      <c r="F212" s="289" t="s">
        <v>783</v>
      </c>
      <c r="G212" s="327"/>
      <c r="H212" s="318" t="s">
        <v>784</v>
      </c>
      <c r="I212" s="318"/>
      <c r="J212" s="318"/>
      <c r="K212" s="339"/>
    </row>
    <row r="213" s="1" customFormat="1" ht="15" customHeight="1">
      <c r="B213" s="338"/>
      <c r="C213" s="266"/>
      <c r="D213" s="266"/>
      <c r="E213" s="266"/>
      <c r="F213" s="289" t="s">
        <v>785</v>
      </c>
      <c r="G213" s="327"/>
      <c r="H213" s="318" t="s">
        <v>949</v>
      </c>
      <c r="I213" s="318"/>
      <c r="J213" s="318"/>
      <c r="K213" s="339"/>
    </row>
    <row r="214" s="1" customFormat="1" ht="15" customHeight="1">
      <c r="B214" s="338"/>
      <c r="C214" s="266"/>
      <c r="D214" s="266"/>
      <c r="E214" s="266"/>
      <c r="F214" s="289"/>
      <c r="G214" s="327"/>
      <c r="H214" s="318"/>
      <c r="I214" s="318"/>
      <c r="J214" s="318"/>
      <c r="K214" s="339"/>
    </row>
    <row r="215" s="1" customFormat="1" ht="15" customHeight="1">
      <c r="B215" s="338"/>
      <c r="C215" s="266" t="s">
        <v>909</v>
      </c>
      <c r="D215" s="266"/>
      <c r="E215" s="266"/>
      <c r="F215" s="289">
        <v>1</v>
      </c>
      <c r="G215" s="327"/>
      <c r="H215" s="318" t="s">
        <v>950</v>
      </c>
      <c r="I215" s="318"/>
      <c r="J215" s="318"/>
      <c r="K215" s="339"/>
    </row>
    <row r="216" s="1" customFormat="1" ht="15" customHeight="1">
      <c r="B216" s="338"/>
      <c r="C216" s="266"/>
      <c r="D216" s="266"/>
      <c r="E216" s="266"/>
      <c r="F216" s="289">
        <v>2</v>
      </c>
      <c r="G216" s="327"/>
      <c r="H216" s="318" t="s">
        <v>951</v>
      </c>
      <c r="I216" s="318"/>
      <c r="J216" s="318"/>
      <c r="K216" s="339"/>
    </row>
    <row r="217" s="1" customFormat="1" ht="15" customHeight="1">
      <c r="B217" s="338"/>
      <c r="C217" s="266"/>
      <c r="D217" s="266"/>
      <c r="E217" s="266"/>
      <c r="F217" s="289">
        <v>3</v>
      </c>
      <c r="G217" s="327"/>
      <c r="H217" s="318" t="s">
        <v>952</v>
      </c>
      <c r="I217" s="318"/>
      <c r="J217" s="318"/>
      <c r="K217" s="339"/>
    </row>
    <row r="218" s="1" customFormat="1" ht="15" customHeight="1">
      <c r="B218" s="338"/>
      <c r="C218" s="266"/>
      <c r="D218" s="266"/>
      <c r="E218" s="266"/>
      <c r="F218" s="289">
        <v>4</v>
      </c>
      <c r="G218" s="327"/>
      <c r="H218" s="318" t="s">
        <v>953</v>
      </c>
      <c r="I218" s="318"/>
      <c r="J218" s="318"/>
      <c r="K218" s="339"/>
    </row>
    <row r="219" s="1" customFormat="1" ht="12.75" customHeight="1">
      <c r="B219" s="340"/>
      <c r="C219" s="341"/>
      <c r="D219" s="341"/>
      <c r="E219" s="341"/>
      <c r="F219" s="341"/>
      <c r="G219" s="341"/>
      <c r="H219" s="341"/>
      <c r="I219" s="341"/>
      <c r="J219" s="341"/>
      <c r="K219" s="34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122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21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22</v>
      </c>
      <c r="E12" s="37"/>
      <c r="F12" s="132" t="s">
        <v>23</v>
      </c>
      <c r="G12" s="37"/>
      <c r="H12" s="37"/>
      <c r="I12" s="141" t="s">
        <v>24</v>
      </c>
      <c r="J12" s="145" t="str">
        <f>'Rekapitulace stavby'!AN8</f>
        <v>21. 5. 2024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26</v>
      </c>
      <c r="E14" s="37"/>
      <c r="F14" s="37"/>
      <c r="G14" s="37"/>
      <c r="H14" s="37"/>
      <c r="I14" s="141" t="s">
        <v>27</v>
      </c>
      <c r="J14" s="132" t="s">
        <v>28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29</v>
      </c>
      <c r="F15" s="37"/>
      <c r="G15" s="37"/>
      <c r="H15" s="37"/>
      <c r="I15" s="141" t="s">
        <v>30</v>
      </c>
      <c r="J15" s="132" t="s">
        <v>21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27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30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27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30</v>
      </c>
      <c r="J21" s="132" t="s">
        <v>21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37</v>
      </c>
      <c r="E23" s="37"/>
      <c r="F23" s="37"/>
      <c r="G23" s="37"/>
      <c r="H23" s="37"/>
      <c r="I23" s="141" t="s">
        <v>27</v>
      </c>
      <c r="J23" s="132" t="s">
        <v>34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35</v>
      </c>
      <c r="F24" s="37"/>
      <c r="G24" s="37"/>
      <c r="H24" s="37"/>
      <c r="I24" s="141" t="s">
        <v>30</v>
      </c>
      <c r="J24" s="132" t="s">
        <v>21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38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21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40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42</v>
      </c>
      <c r="G32" s="37"/>
      <c r="H32" s="37"/>
      <c r="I32" s="153" t="s">
        <v>41</v>
      </c>
      <c r="J32" s="153" t="s">
        <v>43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44</v>
      </c>
      <c r="E33" s="141" t="s">
        <v>45</v>
      </c>
      <c r="F33" s="155">
        <f>ROUND((SUM(BE79:BE189)),  2)</f>
        <v>0</v>
      </c>
      <c r="G33" s="37"/>
      <c r="H33" s="37"/>
      <c r="I33" s="156">
        <v>0.20999999999999999</v>
      </c>
      <c r="J33" s="155">
        <f>ROUND(((SUM(BE79:BE189))*I33),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46</v>
      </c>
      <c r="F34" s="155">
        <f>ROUND((SUM(BF79:BF189)),  2)</f>
        <v>0</v>
      </c>
      <c r="G34" s="37"/>
      <c r="H34" s="37"/>
      <c r="I34" s="156">
        <v>0.12</v>
      </c>
      <c r="J34" s="155">
        <f>ROUND(((SUM(BF79:BF189))*I34),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47</v>
      </c>
      <c r="F35" s="155">
        <f>ROUND((SUM(BG79:BG189)),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48</v>
      </c>
      <c r="F36" s="155">
        <f>ROUND((SUM(BH79:BH189)),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49</v>
      </c>
      <c r="F37" s="155">
        <f>ROUND((SUM(BI79:BI189)),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124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Větrolamy PEO8 a PEO16 v k.ú. Kostice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122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SO-01 - Větrolam PEO8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Kostice</v>
      </c>
      <c r="G52" s="39"/>
      <c r="H52" s="39"/>
      <c r="I52" s="31" t="s">
        <v>24</v>
      </c>
      <c r="J52" s="71" t="str">
        <f>IF(J12="","",J12)</f>
        <v>21. 5. 2024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ČR-Státní pozemkový úřad</v>
      </c>
      <c r="G54" s="39"/>
      <c r="H54" s="39"/>
      <c r="I54" s="31" t="s">
        <v>33</v>
      </c>
      <c r="J54" s="35" t="str">
        <f>E21</f>
        <v xml:space="preserve">AGROPROJEKT PSO s.r.o. 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AGROPROJEKT PSO s.r.o.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125</v>
      </c>
      <c r="D57" s="170"/>
      <c r="E57" s="170"/>
      <c r="F57" s="170"/>
      <c r="G57" s="170"/>
      <c r="H57" s="170"/>
      <c r="I57" s="170"/>
      <c r="J57" s="171" t="s">
        <v>126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72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127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128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Větrolamy PEO8 a PEO16 v k.ú. Kostice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122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SO-01 - Větrolam PEO8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Kostice</v>
      </c>
      <c r="G73" s="39"/>
      <c r="H73" s="39"/>
      <c r="I73" s="31" t="s">
        <v>24</v>
      </c>
      <c r="J73" s="71" t="str">
        <f>IF(J12="","",J12)</f>
        <v>21. 5. 2024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26</v>
      </c>
      <c r="D75" s="39"/>
      <c r="E75" s="39"/>
      <c r="F75" s="26" t="str">
        <f>E15</f>
        <v>ČR-Státní pozemkový úřad</v>
      </c>
      <c r="G75" s="39"/>
      <c r="H75" s="39"/>
      <c r="I75" s="31" t="s">
        <v>33</v>
      </c>
      <c r="J75" s="35" t="str">
        <f>E21</f>
        <v xml:space="preserve">AGROPROJEKT PSO s.r.o. 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37</v>
      </c>
      <c r="J76" s="35" t="str">
        <f>E24</f>
        <v xml:space="preserve">AGROPROJEKT PSO s.r.o. 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129</v>
      </c>
      <c r="D78" s="176" t="s">
        <v>59</v>
      </c>
      <c r="E78" s="176" t="s">
        <v>55</v>
      </c>
      <c r="F78" s="176" t="s">
        <v>56</v>
      </c>
      <c r="G78" s="176" t="s">
        <v>130</v>
      </c>
      <c r="H78" s="176" t="s">
        <v>131</v>
      </c>
      <c r="I78" s="176" t="s">
        <v>132</v>
      </c>
      <c r="J78" s="176" t="s">
        <v>126</v>
      </c>
      <c r="K78" s="177" t="s">
        <v>133</v>
      </c>
      <c r="L78" s="178"/>
      <c r="M78" s="91" t="s">
        <v>21</v>
      </c>
      <c r="N78" s="92" t="s">
        <v>44</v>
      </c>
      <c r="O78" s="92" t="s">
        <v>134</v>
      </c>
      <c r="P78" s="92" t="s">
        <v>135</v>
      </c>
      <c r="Q78" s="92" t="s">
        <v>136</v>
      </c>
      <c r="R78" s="92" t="s">
        <v>137</v>
      </c>
      <c r="S78" s="92" t="s">
        <v>138</v>
      </c>
      <c r="T78" s="93" t="s">
        <v>139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140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SUM(P80:P189)</f>
        <v>0</v>
      </c>
      <c r="Q79" s="95"/>
      <c r="R79" s="181">
        <f>SUM(R80:R189)</f>
        <v>121.80975400000001</v>
      </c>
      <c r="S79" s="95"/>
      <c r="T79" s="182">
        <f>SUM(T80:T189)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73</v>
      </c>
      <c r="AU79" s="16" t="s">
        <v>127</v>
      </c>
      <c r="BK79" s="183">
        <f>SUM(BK80:BK189)</f>
        <v>0</v>
      </c>
    </row>
    <row r="80" s="2" customFormat="1" ht="16.5" customHeight="1">
      <c r="A80" s="37"/>
      <c r="B80" s="38"/>
      <c r="C80" s="184" t="s">
        <v>81</v>
      </c>
      <c r="D80" s="184" t="s">
        <v>141</v>
      </c>
      <c r="E80" s="185" t="s">
        <v>142</v>
      </c>
      <c r="F80" s="186" t="s">
        <v>143</v>
      </c>
      <c r="G80" s="187" t="s">
        <v>144</v>
      </c>
      <c r="H80" s="188">
        <v>0.050000000000000003</v>
      </c>
      <c r="I80" s="189"/>
      <c r="J80" s="190">
        <f>ROUND(I80*H80,2)</f>
        <v>0</v>
      </c>
      <c r="K80" s="186" t="s">
        <v>145</v>
      </c>
      <c r="L80" s="43"/>
      <c r="M80" s="191" t="s">
        <v>21</v>
      </c>
      <c r="N80" s="192" t="s">
        <v>45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146</v>
      </c>
      <c r="AT80" s="195" t="s">
        <v>141</v>
      </c>
      <c r="AU80" s="195" t="s">
        <v>74</v>
      </c>
      <c r="AY80" s="16" t="s">
        <v>147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81</v>
      </c>
      <c r="BK80" s="196">
        <f>ROUND(I80*H80,2)</f>
        <v>0</v>
      </c>
      <c r="BL80" s="16" t="s">
        <v>146</v>
      </c>
      <c r="BM80" s="195" t="s">
        <v>148</v>
      </c>
    </row>
    <row r="81" s="2" customFormat="1">
      <c r="A81" s="37"/>
      <c r="B81" s="38"/>
      <c r="C81" s="39"/>
      <c r="D81" s="197" t="s">
        <v>149</v>
      </c>
      <c r="E81" s="39"/>
      <c r="F81" s="198" t="s">
        <v>150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149</v>
      </c>
      <c r="AU81" s="16" t="s">
        <v>74</v>
      </c>
    </row>
    <row r="82" s="10" customFormat="1">
      <c r="A82" s="10"/>
      <c r="B82" s="202"/>
      <c r="C82" s="203"/>
      <c r="D82" s="204" t="s">
        <v>151</v>
      </c>
      <c r="E82" s="205" t="s">
        <v>21</v>
      </c>
      <c r="F82" s="206" t="s">
        <v>152</v>
      </c>
      <c r="G82" s="203"/>
      <c r="H82" s="207">
        <v>0.050000000000000003</v>
      </c>
      <c r="I82" s="208"/>
      <c r="J82" s="203"/>
      <c r="K82" s="203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151</v>
      </c>
      <c r="AU82" s="213" t="s">
        <v>74</v>
      </c>
      <c r="AV82" s="10" t="s">
        <v>83</v>
      </c>
      <c r="AW82" s="10" t="s">
        <v>36</v>
      </c>
      <c r="AX82" s="10" t="s">
        <v>81</v>
      </c>
      <c r="AY82" s="213" t="s">
        <v>147</v>
      </c>
    </row>
    <row r="83" s="2" customFormat="1" ht="16.5" customHeight="1">
      <c r="A83" s="37"/>
      <c r="B83" s="38"/>
      <c r="C83" s="184" t="s">
        <v>83</v>
      </c>
      <c r="D83" s="184" t="s">
        <v>141</v>
      </c>
      <c r="E83" s="185" t="s">
        <v>153</v>
      </c>
      <c r="F83" s="186" t="s">
        <v>154</v>
      </c>
      <c r="G83" s="187" t="s">
        <v>144</v>
      </c>
      <c r="H83" s="188">
        <v>0.050000000000000003</v>
      </c>
      <c r="I83" s="189"/>
      <c r="J83" s="190">
        <f>ROUND(I83*H83,2)</f>
        <v>0</v>
      </c>
      <c r="K83" s="186" t="s">
        <v>145</v>
      </c>
      <c r="L83" s="43"/>
      <c r="M83" s="191" t="s">
        <v>21</v>
      </c>
      <c r="N83" s="192" t="s">
        <v>45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146</v>
      </c>
      <c r="AT83" s="195" t="s">
        <v>141</v>
      </c>
      <c r="AU83" s="195" t="s">
        <v>74</v>
      </c>
      <c r="AY83" s="16" t="s">
        <v>147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81</v>
      </c>
      <c r="BK83" s="196">
        <f>ROUND(I83*H83,2)</f>
        <v>0</v>
      </c>
      <c r="BL83" s="16" t="s">
        <v>146</v>
      </c>
      <c r="BM83" s="195" t="s">
        <v>155</v>
      </c>
    </row>
    <row r="84" s="2" customFormat="1">
      <c r="A84" s="37"/>
      <c r="B84" s="38"/>
      <c r="C84" s="39"/>
      <c r="D84" s="197" t="s">
        <v>149</v>
      </c>
      <c r="E84" s="39"/>
      <c r="F84" s="198" t="s">
        <v>156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149</v>
      </c>
      <c r="AU84" s="16" t="s">
        <v>74</v>
      </c>
    </row>
    <row r="85" s="10" customFormat="1">
      <c r="A85" s="10"/>
      <c r="B85" s="202"/>
      <c r="C85" s="203"/>
      <c r="D85" s="204" t="s">
        <v>151</v>
      </c>
      <c r="E85" s="205" t="s">
        <v>21</v>
      </c>
      <c r="F85" s="206" t="s">
        <v>152</v>
      </c>
      <c r="G85" s="203"/>
      <c r="H85" s="207">
        <v>0.050000000000000003</v>
      </c>
      <c r="I85" s="208"/>
      <c r="J85" s="203"/>
      <c r="K85" s="203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151</v>
      </c>
      <c r="AU85" s="213" t="s">
        <v>74</v>
      </c>
      <c r="AV85" s="10" t="s">
        <v>83</v>
      </c>
      <c r="AW85" s="10" t="s">
        <v>36</v>
      </c>
      <c r="AX85" s="10" t="s">
        <v>81</v>
      </c>
      <c r="AY85" s="213" t="s">
        <v>147</v>
      </c>
    </row>
    <row r="86" s="2" customFormat="1" ht="24.15" customHeight="1">
      <c r="A86" s="37"/>
      <c r="B86" s="38"/>
      <c r="C86" s="184" t="s">
        <v>157</v>
      </c>
      <c r="D86" s="184" t="s">
        <v>141</v>
      </c>
      <c r="E86" s="185" t="s">
        <v>158</v>
      </c>
      <c r="F86" s="186" t="s">
        <v>159</v>
      </c>
      <c r="G86" s="187" t="s">
        <v>160</v>
      </c>
      <c r="H86" s="188">
        <v>6193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161</v>
      </c>
    </row>
    <row r="87" s="2" customFormat="1">
      <c r="A87" s="37"/>
      <c r="B87" s="38"/>
      <c r="C87" s="39"/>
      <c r="D87" s="197" t="s">
        <v>149</v>
      </c>
      <c r="E87" s="39"/>
      <c r="F87" s="198" t="s">
        <v>162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2" customFormat="1" ht="16.5" customHeight="1">
      <c r="A88" s="37"/>
      <c r="B88" s="38"/>
      <c r="C88" s="184" t="s">
        <v>146</v>
      </c>
      <c r="D88" s="184" t="s">
        <v>141</v>
      </c>
      <c r="E88" s="185" t="s">
        <v>163</v>
      </c>
      <c r="F88" s="186" t="s">
        <v>164</v>
      </c>
      <c r="G88" s="187" t="s">
        <v>160</v>
      </c>
      <c r="H88" s="188">
        <v>6193</v>
      </c>
      <c r="I88" s="189"/>
      <c r="J88" s="190">
        <f>ROUND(I88*H88,2)</f>
        <v>0</v>
      </c>
      <c r="K88" s="186" t="s">
        <v>145</v>
      </c>
      <c r="L88" s="43"/>
      <c r="M88" s="191" t="s">
        <v>21</v>
      </c>
      <c r="N88" s="192" t="s">
        <v>45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146</v>
      </c>
      <c r="AT88" s="195" t="s">
        <v>141</v>
      </c>
      <c r="AU88" s="195" t="s">
        <v>74</v>
      </c>
      <c r="AY88" s="16" t="s">
        <v>147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81</v>
      </c>
      <c r="BK88" s="196">
        <f>ROUND(I88*H88,2)</f>
        <v>0</v>
      </c>
      <c r="BL88" s="16" t="s">
        <v>146</v>
      </c>
      <c r="BM88" s="195" t="s">
        <v>165</v>
      </c>
    </row>
    <row r="89" s="2" customFormat="1">
      <c r="A89" s="37"/>
      <c r="B89" s="38"/>
      <c r="C89" s="39"/>
      <c r="D89" s="197" t="s">
        <v>149</v>
      </c>
      <c r="E89" s="39"/>
      <c r="F89" s="198" t="s">
        <v>166</v>
      </c>
      <c r="G89" s="39"/>
      <c r="H89" s="39"/>
      <c r="I89" s="199"/>
      <c r="J89" s="39"/>
      <c r="K89" s="39"/>
      <c r="L89" s="43"/>
      <c r="M89" s="200"/>
      <c r="N89" s="20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149</v>
      </c>
      <c r="AU89" s="16" t="s">
        <v>74</v>
      </c>
    </row>
    <row r="90" s="2" customFormat="1" ht="16.5" customHeight="1">
      <c r="A90" s="37"/>
      <c r="B90" s="38"/>
      <c r="C90" s="184" t="s">
        <v>167</v>
      </c>
      <c r="D90" s="184" t="s">
        <v>141</v>
      </c>
      <c r="E90" s="185" t="s">
        <v>168</v>
      </c>
      <c r="F90" s="186" t="s">
        <v>169</v>
      </c>
      <c r="G90" s="187" t="s">
        <v>160</v>
      </c>
      <c r="H90" s="188">
        <v>6193</v>
      </c>
      <c r="I90" s="189"/>
      <c r="J90" s="190">
        <f>ROUND(I90*H90,2)</f>
        <v>0</v>
      </c>
      <c r="K90" s="186" t="s">
        <v>145</v>
      </c>
      <c r="L90" s="43"/>
      <c r="M90" s="191" t="s">
        <v>21</v>
      </c>
      <c r="N90" s="192" t="s">
        <v>45</v>
      </c>
      <c r="O90" s="83"/>
      <c r="P90" s="193">
        <f>O90*H90</f>
        <v>0</v>
      </c>
      <c r="Q90" s="193">
        <v>0</v>
      </c>
      <c r="R90" s="193">
        <f>Q90*H90</f>
        <v>0</v>
      </c>
      <c r="S90" s="193">
        <v>0</v>
      </c>
      <c r="T90" s="194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95" t="s">
        <v>146</v>
      </c>
      <c r="AT90" s="195" t="s">
        <v>141</v>
      </c>
      <c r="AU90" s="195" t="s">
        <v>74</v>
      </c>
      <c r="AY90" s="16" t="s">
        <v>147</v>
      </c>
      <c r="BE90" s="196">
        <f>IF(N90="základní",J90,0)</f>
        <v>0</v>
      </c>
      <c r="BF90" s="196">
        <f>IF(N90="snížená",J90,0)</f>
        <v>0</v>
      </c>
      <c r="BG90" s="196">
        <f>IF(N90="zákl. přenesená",J90,0)</f>
        <v>0</v>
      </c>
      <c r="BH90" s="196">
        <f>IF(N90="sníž. přenesená",J90,0)</f>
        <v>0</v>
      </c>
      <c r="BI90" s="196">
        <f>IF(N90="nulová",J90,0)</f>
        <v>0</v>
      </c>
      <c r="BJ90" s="16" t="s">
        <v>81</v>
      </c>
      <c r="BK90" s="196">
        <f>ROUND(I90*H90,2)</f>
        <v>0</v>
      </c>
      <c r="BL90" s="16" t="s">
        <v>146</v>
      </c>
      <c r="BM90" s="195" t="s">
        <v>170</v>
      </c>
    </row>
    <row r="91" s="2" customFormat="1">
      <c r="A91" s="37"/>
      <c r="B91" s="38"/>
      <c r="C91" s="39"/>
      <c r="D91" s="197" t="s">
        <v>149</v>
      </c>
      <c r="E91" s="39"/>
      <c r="F91" s="198" t="s">
        <v>171</v>
      </c>
      <c r="G91" s="39"/>
      <c r="H91" s="39"/>
      <c r="I91" s="199"/>
      <c r="J91" s="39"/>
      <c r="K91" s="39"/>
      <c r="L91" s="43"/>
      <c r="M91" s="200"/>
      <c r="N91" s="201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149</v>
      </c>
      <c r="AU91" s="16" t="s">
        <v>74</v>
      </c>
    </row>
    <row r="92" s="2" customFormat="1" ht="16.5" customHeight="1">
      <c r="A92" s="37"/>
      <c r="B92" s="38"/>
      <c r="C92" s="184" t="s">
        <v>172</v>
      </c>
      <c r="D92" s="184" t="s">
        <v>141</v>
      </c>
      <c r="E92" s="185" t="s">
        <v>173</v>
      </c>
      <c r="F92" s="186" t="s">
        <v>174</v>
      </c>
      <c r="G92" s="187" t="s">
        <v>160</v>
      </c>
      <c r="H92" s="188">
        <v>6193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175</v>
      </c>
    </row>
    <row r="93" s="2" customFormat="1">
      <c r="A93" s="37"/>
      <c r="B93" s="38"/>
      <c r="C93" s="39"/>
      <c r="D93" s="197" t="s">
        <v>149</v>
      </c>
      <c r="E93" s="39"/>
      <c r="F93" s="198" t="s">
        <v>176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2" customFormat="1" ht="16.5" customHeight="1">
      <c r="A94" s="37"/>
      <c r="B94" s="38"/>
      <c r="C94" s="184" t="s">
        <v>177</v>
      </c>
      <c r="D94" s="184" t="s">
        <v>141</v>
      </c>
      <c r="E94" s="185" t="s">
        <v>178</v>
      </c>
      <c r="F94" s="186" t="s">
        <v>179</v>
      </c>
      <c r="G94" s="187" t="s">
        <v>160</v>
      </c>
      <c r="H94" s="188">
        <v>4606</v>
      </c>
      <c r="I94" s="189"/>
      <c r="J94" s="190">
        <f>ROUND(I94*H94,2)</f>
        <v>0</v>
      </c>
      <c r="K94" s="186" t="s">
        <v>145</v>
      </c>
      <c r="L94" s="43"/>
      <c r="M94" s="191" t="s">
        <v>21</v>
      </c>
      <c r="N94" s="192" t="s">
        <v>45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146</v>
      </c>
      <c r="AT94" s="195" t="s">
        <v>141</v>
      </c>
      <c r="AU94" s="195" t="s">
        <v>74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81</v>
      </c>
      <c r="BK94" s="196">
        <f>ROUND(I94*H94,2)</f>
        <v>0</v>
      </c>
      <c r="BL94" s="16" t="s">
        <v>146</v>
      </c>
      <c r="BM94" s="195" t="s">
        <v>180</v>
      </c>
    </row>
    <row r="95" s="2" customFormat="1">
      <c r="A95" s="37"/>
      <c r="B95" s="38"/>
      <c r="C95" s="39"/>
      <c r="D95" s="197" t="s">
        <v>149</v>
      </c>
      <c r="E95" s="39"/>
      <c r="F95" s="198" t="s">
        <v>181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149</v>
      </c>
      <c r="AU95" s="16" t="s">
        <v>74</v>
      </c>
    </row>
    <row r="96" s="10" customFormat="1">
      <c r="A96" s="10"/>
      <c r="B96" s="202"/>
      <c r="C96" s="203"/>
      <c r="D96" s="204" t="s">
        <v>151</v>
      </c>
      <c r="E96" s="205" t="s">
        <v>21</v>
      </c>
      <c r="F96" s="206" t="s">
        <v>182</v>
      </c>
      <c r="G96" s="203"/>
      <c r="H96" s="207">
        <v>4606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151</v>
      </c>
      <c r="AU96" s="213" t="s">
        <v>74</v>
      </c>
      <c r="AV96" s="10" t="s">
        <v>83</v>
      </c>
      <c r="AW96" s="10" t="s">
        <v>36</v>
      </c>
      <c r="AX96" s="10" t="s">
        <v>81</v>
      </c>
      <c r="AY96" s="213" t="s">
        <v>147</v>
      </c>
    </row>
    <row r="97" s="2" customFormat="1" ht="24.15" customHeight="1">
      <c r="A97" s="37"/>
      <c r="B97" s="38"/>
      <c r="C97" s="184" t="s">
        <v>183</v>
      </c>
      <c r="D97" s="184" t="s">
        <v>141</v>
      </c>
      <c r="E97" s="185" t="s">
        <v>184</v>
      </c>
      <c r="F97" s="186" t="s">
        <v>185</v>
      </c>
      <c r="G97" s="187" t="s">
        <v>160</v>
      </c>
      <c r="H97" s="188">
        <v>4606</v>
      </c>
      <c r="I97" s="189"/>
      <c r="J97" s="190">
        <f>ROUND(I97*H97,2)</f>
        <v>0</v>
      </c>
      <c r="K97" s="186" t="s">
        <v>145</v>
      </c>
      <c r="L97" s="43"/>
      <c r="M97" s="191" t="s">
        <v>21</v>
      </c>
      <c r="N97" s="192" t="s">
        <v>45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146</v>
      </c>
      <c r="AT97" s="195" t="s">
        <v>141</v>
      </c>
      <c r="AU97" s="195" t="s">
        <v>74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81</v>
      </c>
      <c r="BK97" s="196">
        <f>ROUND(I97*H97,2)</f>
        <v>0</v>
      </c>
      <c r="BL97" s="16" t="s">
        <v>146</v>
      </c>
      <c r="BM97" s="195" t="s">
        <v>186</v>
      </c>
    </row>
    <row r="98" s="2" customFormat="1">
      <c r="A98" s="37"/>
      <c r="B98" s="38"/>
      <c r="C98" s="39"/>
      <c r="D98" s="197" t="s">
        <v>149</v>
      </c>
      <c r="E98" s="39"/>
      <c r="F98" s="198" t="s">
        <v>187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74</v>
      </c>
    </row>
    <row r="99" s="10" customFormat="1">
      <c r="A99" s="10"/>
      <c r="B99" s="202"/>
      <c r="C99" s="203"/>
      <c r="D99" s="204" t="s">
        <v>151</v>
      </c>
      <c r="E99" s="205" t="s">
        <v>21</v>
      </c>
      <c r="F99" s="206" t="s">
        <v>182</v>
      </c>
      <c r="G99" s="203"/>
      <c r="H99" s="207">
        <v>4606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151</v>
      </c>
      <c r="AU99" s="213" t="s">
        <v>74</v>
      </c>
      <c r="AV99" s="10" t="s">
        <v>83</v>
      </c>
      <c r="AW99" s="10" t="s">
        <v>36</v>
      </c>
      <c r="AX99" s="10" t="s">
        <v>81</v>
      </c>
      <c r="AY99" s="213" t="s">
        <v>147</v>
      </c>
    </row>
    <row r="100" s="11" customFormat="1">
      <c r="A100" s="11"/>
      <c r="B100" s="214"/>
      <c r="C100" s="215"/>
      <c r="D100" s="204" t="s">
        <v>151</v>
      </c>
      <c r="E100" s="216" t="s">
        <v>21</v>
      </c>
      <c r="F100" s="217" t="s">
        <v>188</v>
      </c>
      <c r="G100" s="215"/>
      <c r="H100" s="216" t="s">
        <v>21</v>
      </c>
      <c r="I100" s="218"/>
      <c r="J100" s="215"/>
      <c r="K100" s="215"/>
      <c r="L100" s="219"/>
      <c r="M100" s="220"/>
      <c r="N100" s="221"/>
      <c r="O100" s="221"/>
      <c r="P100" s="221"/>
      <c r="Q100" s="221"/>
      <c r="R100" s="221"/>
      <c r="S100" s="221"/>
      <c r="T100" s="222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T100" s="223" t="s">
        <v>151</v>
      </c>
      <c r="AU100" s="223" t="s">
        <v>74</v>
      </c>
      <c r="AV100" s="11" t="s">
        <v>81</v>
      </c>
      <c r="AW100" s="11" t="s">
        <v>36</v>
      </c>
      <c r="AX100" s="11" t="s">
        <v>74</v>
      </c>
      <c r="AY100" s="223" t="s">
        <v>147</v>
      </c>
    </row>
    <row r="101" s="2" customFormat="1" ht="16.5" customHeight="1">
      <c r="A101" s="37"/>
      <c r="B101" s="38"/>
      <c r="C101" s="224" t="s">
        <v>189</v>
      </c>
      <c r="D101" s="224" t="s">
        <v>190</v>
      </c>
      <c r="E101" s="225" t="s">
        <v>191</v>
      </c>
      <c r="F101" s="226" t="s">
        <v>192</v>
      </c>
      <c r="G101" s="227" t="s">
        <v>193</v>
      </c>
      <c r="H101" s="228">
        <v>115.15000000000001</v>
      </c>
      <c r="I101" s="229"/>
      <c r="J101" s="230">
        <f>ROUND(I101*H101,2)</f>
        <v>0</v>
      </c>
      <c r="K101" s="226" t="s">
        <v>145</v>
      </c>
      <c r="L101" s="231"/>
      <c r="M101" s="232" t="s">
        <v>21</v>
      </c>
      <c r="N101" s="233" t="s">
        <v>45</v>
      </c>
      <c r="O101" s="83"/>
      <c r="P101" s="193">
        <f>O101*H101</f>
        <v>0</v>
      </c>
      <c r="Q101" s="193">
        <v>0.001</v>
      </c>
      <c r="R101" s="193">
        <f>Q101*H101</f>
        <v>0.11515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183</v>
      </c>
      <c r="AT101" s="195" t="s">
        <v>190</v>
      </c>
      <c r="AU101" s="195" t="s">
        <v>74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81</v>
      </c>
      <c r="BK101" s="196">
        <f>ROUND(I101*H101,2)</f>
        <v>0</v>
      </c>
      <c r="BL101" s="16" t="s">
        <v>146</v>
      </c>
      <c r="BM101" s="195" t="s">
        <v>194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195</v>
      </c>
      <c r="G102" s="203"/>
      <c r="H102" s="207">
        <v>115.15000000000001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21.75" customHeight="1">
      <c r="A103" s="37"/>
      <c r="B103" s="38"/>
      <c r="C103" s="184" t="s">
        <v>196</v>
      </c>
      <c r="D103" s="184" t="s">
        <v>141</v>
      </c>
      <c r="E103" s="185" t="s">
        <v>197</v>
      </c>
      <c r="F103" s="186" t="s">
        <v>198</v>
      </c>
      <c r="G103" s="187" t="s">
        <v>160</v>
      </c>
      <c r="H103" s="188">
        <v>4606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199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200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201</v>
      </c>
      <c r="G105" s="203"/>
      <c r="H105" s="207">
        <v>4606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74</v>
      </c>
      <c r="AY105" s="213" t="s">
        <v>147</v>
      </c>
    </row>
    <row r="106" s="12" customFormat="1">
      <c r="A106" s="12"/>
      <c r="B106" s="234"/>
      <c r="C106" s="235"/>
      <c r="D106" s="204" t="s">
        <v>151</v>
      </c>
      <c r="E106" s="236" t="s">
        <v>21</v>
      </c>
      <c r="F106" s="237" t="s">
        <v>202</v>
      </c>
      <c r="G106" s="235"/>
      <c r="H106" s="238">
        <v>4606</v>
      </c>
      <c r="I106" s="239"/>
      <c r="J106" s="235"/>
      <c r="K106" s="235"/>
      <c r="L106" s="240"/>
      <c r="M106" s="241"/>
      <c r="N106" s="242"/>
      <c r="O106" s="242"/>
      <c r="P106" s="242"/>
      <c r="Q106" s="242"/>
      <c r="R106" s="242"/>
      <c r="S106" s="242"/>
      <c r="T106" s="243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44" t="s">
        <v>151</v>
      </c>
      <c r="AU106" s="244" t="s">
        <v>74</v>
      </c>
      <c r="AV106" s="12" t="s">
        <v>146</v>
      </c>
      <c r="AW106" s="12" t="s">
        <v>36</v>
      </c>
      <c r="AX106" s="12" t="s">
        <v>81</v>
      </c>
      <c r="AY106" s="244" t="s">
        <v>147</v>
      </c>
    </row>
    <row r="107" s="2" customFormat="1" ht="16.5" customHeight="1">
      <c r="A107" s="37"/>
      <c r="B107" s="38"/>
      <c r="C107" s="184" t="s">
        <v>203</v>
      </c>
      <c r="D107" s="184" t="s">
        <v>141</v>
      </c>
      <c r="E107" s="185" t="s">
        <v>204</v>
      </c>
      <c r="F107" s="186" t="s">
        <v>205</v>
      </c>
      <c r="G107" s="187" t="s">
        <v>206</v>
      </c>
      <c r="H107" s="188">
        <v>0.46100000000000002</v>
      </c>
      <c r="I107" s="189"/>
      <c r="J107" s="190">
        <f>ROUND(I107*H107,2)</f>
        <v>0</v>
      </c>
      <c r="K107" s="186" t="s">
        <v>21</v>
      </c>
      <c r="L107" s="43"/>
      <c r="M107" s="191" t="s">
        <v>21</v>
      </c>
      <c r="N107" s="192" t="s">
        <v>45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146</v>
      </c>
      <c r="AT107" s="195" t="s">
        <v>141</v>
      </c>
      <c r="AU107" s="195" t="s">
        <v>74</v>
      </c>
      <c r="AY107" s="16" t="s">
        <v>147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81</v>
      </c>
      <c r="BK107" s="196">
        <f>ROUND(I107*H107,2)</f>
        <v>0</v>
      </c>
      <c r="BL107" s="16" t="s">
        <v>146</v>
      </c>
      <c r="BM107" s="195" t="s">
        <v>207</v>
      </c>
    </row>
    <row r="108" s="10" customFormat="1">
      <c r="A108" s="10"/>
      <c r="B108" s="202"/>
      <c r="C108" s="203"/>
      <c r="D108" s="204" t="s">
        <v>151</v>
      </c>
      <c r="E108" s="205" t="s">
        <v>21</v>
      </c>
      <c r="F108" s="206" t="s">
        <v>208</v>
      </c>
      <c r="G108" s="203"/>
      <c r="H108" s="207">
        <v>0.46100000000000002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151</v>
      </c>
      <c r="AU108" s="213" t="s">
        <v>74</v>
      </c>
      <c r="AV108" s="10" t="s">
        <v>83</v>
      </c>
      <c r="AW108" s="10" t="s">
        <v>36</v>
      </c>
      <c r="AX108" s="10" t="s">
        <v>74</v>
      </c>
      <c r="AY108" s="213" t="s">
        <v>147</v>
      </c>
    </row>
    <row r="109" s="12" customFormat="1">
      <c r="A109" s="12"/>
      <c r="B109" s="234"/>
      <c r="C109" s="235"/>
      <c r="D109" s="204" t="s">
        <v>151</v>
      </c>
      <c r="E109" s="236" t="s">
        <v>21</v>
      </c>
      <c r="F109" s="237" t="s">
        <v>202</v>
      </c>
      <c r="G109" s="235"/>
      <c r="H109" s="238">
        <v>0.46100000000000002</v>
      </c>
      <c r="I109" s="239"/>
      <c r="J109" s="235"/>
      <c r="K109" s="235"/>
      <c r="L109" s="240"/>
      <c r="M109" s="241"/>
      <c r="N109" s="242"/>
      <c r="O109" s="242"/>
      <c r="P109" s="242"/>
      <c r="Q109" s="242"/>
      <c r="R109" s="242"/>
      <c r="S109" s="242"/>
      <c r="T109" s="243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44" t="s">
        <v>151</v>
      </c>
      <c r="AU109" s="244" t="s">
        <v>74</v>
      </c>
      <c r="AV109" s="12" t="s">
        <v>146</v>
      </c>
      <c r="AW109" s="12" t="s">
        <v>36</v>
      </c>
      <c r="AX109" s="12" t="s">
        <v>81</v>
      </c>
      <c r="AY109" s="244" t="s">
        <v>147</v>
      </c>
    </row>
    <row r="110" s="2" customFormat="1" ht="16.5" customHeight="1">
      <c r="A110" s="37"/>
      <c r="B110" s="38"/>
      <c r="C110" s="184" t="s">
        <v>8</v>
      </c>
      <c r="D110" s="184" t="s">
        <v>141</v>
      </c>
      <c r="E110" s="185" t="s">
        <v>209</v>
      </c>
      <c r="F110" s="186" t="s">
        <v>210</v>
      </c>
      <c r="G110" s="187" t="s">
        <v>206</v>
      </c>
      <c r="H110" s="188">
        <v>0.159</v>
      </c>
      <c r="I110" s="189"/>
      <c r="J110" s="190">
        <f>ROUND(I110*H110,2)</f>
        <v>0</v>
      </c>
      <c r="K110" s="186" t="s">
        <v>145</v>
      </c>
      <c r="L110" s="43"/>
      <c r="M110" s="191" t="s">
        <v>21</v>
      </c>
      <c r="N110" s="192" t="s">
        <v>45</v>
      </c>
      <c r="O110" s="83"/>
      <c r="P110" s="193">
        <f>O110*H110</f>
        <v>0</v>
      </c>
      <c r="Q110" s="193">
        <v>0</v>
      </c>
      <c r="R110" s="193">
        <f>Q110*H110</f>
        <v>0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146</v>
      </c>
      <c r="AT110" s="195" t="s">
        <v>141</v>
      </c>
      <c r="AU110" s="195" t="s">
        <v>74</v>
      </c>
      <c r="AY110" s="16" t="s">
        <v>147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81</v>
      </c>
      <c r="BK110" s="196">
        <f>ROUND(I110*H110,2)</f>
        <v>0</v>
      </c>
      <c r="BL110" s="16" t="s">
        <v>146</v>
      </c>
      <c r="BM110" s="195" t="s">
        <v>211</v>
      </c>
    </row>
    <row r="111" s="2" customFormat="1">
      <c r="A111" s="37"/>
      <c r="B111" s="38"/>
      <c r="C111" s="39"/>
      <c r="D111" s="197" t="s">
        <v>149</v>
      </c>
      <c r="E111" s="39"/>
      <c r="F111" s="198" t="s">
        <v>212</v>
      </c>
      <c r="G111" s="39"/>
      <c r="H111" s="39"/>
      <c r="I111" s="199"/>
      <c r="J111" s="39"/>
      <c r="K111" s="39"/>
      <c r="L111" s="43"/>
      <c r="M111" s="200"/>
      <c r="N111" s="201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149</v>
      </c>
      <c r="AU111" s="16" t="s">
        <v>74</v>
      </c>
    </row>
    <row r="112" s="10" customFormat="1">
      <c r="A112" s="10"/>
      <c r="B112" s="202"/>
      <c r="C112" s="203"/>
      <c r="D112" s="204" t="s">
        <v>151</v>
      </c>
      <c r="E112" s="205" t="s">
        <v>21</v>
      </c>
      <c r="F112" s="206" t="s">
        <v>213</v>
      </c>
      <c r="G112" s="203"/>
      <c r="H112" s="207">
        <v>0.159</v>
      </c>
      <c r="I112" s="208"/>
      <c r="J112" s="203"/>
      <c r="K112" s="203"/>
      <c r="L112" s="209"/>
      <c r="M112" s="210"/>
      <c r="N112" s="211"/>
      <c r="O112" s="211"/>
      <c r="P112" s="211"/>
      <c r="Q112" s="211"/>
      <c r="R112" s="211"/>
      <c r="S112" s="211"/>
      <c r="T112" s="212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T112" s="213" t="s">
        <v>151</v>
      </c>
      <c r="AU112" s="213" t="s">
        <v>74</v>
      </c>
      <c r="AV112" s="10" t="s">
        <v>83</v>
      </c>
      <c r="AW112" s="10" t="s">
        <v>36</v>
      </c>
      <c r="AX112" s="10" t="s">
        <v>81</v>
      </c>
      <c r="AY112" s="213" t="s">
        <v>147</v>
      </c>
    </row>
    <row r="113" s="2" customFormat="1" ht="16.5" customHeight="1">
      <c r="A113" s="37"/>
      <c r="B113" s="38"/>
      <c r="C113" s="224" t="s">
        <v>214</v>
      </c>
      <c r="D113" s="224" t="s">
        <v>190</v>
      </c>
      <c r="E113" s="225" t="s">
        <v>215</v>
      </c>
      <c r="F113" s="226" t="s">
        <v>216</v>
      </c>
      <c r="G113" s="227" t="s">
        <v>193</v>
      </c>
      <c r="H113" s="228">
        <v>158.69999999999999</v>
      </c>
      <c r="I113" s="229"/>
      <c r="J113" s="230">
        <f>ROUND(I113*H113,2)</f>
        <v>0</v>
      </c>
      <c r="K113" s="226" t="s">
        <v>21</v>
      </c>
      <c r="L113" s="231"/>
      <c r="M113" s="232" t="s">
        <v>21</v>
      </c>
      <c r="N113" s="233" t="s">
        <v>45</v>
      </c>
      <c r="O113" s="83"/>
      <c r="P113" s="193">
        <f>O113*H113</f>
        <v>0</v>
      </c>
      <c r="Q113" s="193">
        <v>0.001</v>
      </c>
      <c r="R113" s="193">
        <f>Q113*H113</f>
        <v>0.15869999999999998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183</v>
      </c>
      <c r="AT113" s="195" t="s">
        <v>190</v>
      </c>
      <c r="AU113" s="195" t="s">
        <v>74</v>
      </c>
      <c r="AY113" s="16" t="s">
        <v>147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81</v>
      </c>
      <c r="BK113" s="196">
        <f>ROUND(I113*H113,2)</f>
        <v>0</v>
      </c>
      <c r="BL113" s="16" t="s">
        <v>146</v>
      </c>
      <c r="BM113" s="195" t="s">
        <v>217</v>
      </c>
    </row>
    <row r="114" s="10" customFormat="1">
      <c r="A114" s="10"/>
      <c r="B114" s="202"/>
      <c r="C114" s="203"/>
      <c r="D114" s="204" t="s">
        <v>151</v>
      </c>
      <c r="E114" s="205" t="s">
        <v>21</v>
      </c>
      <c r="F114" s="206" t="s">
        <v>218</v>
      </c>
      <c r="G114" s="203"/>
      <c r="H114" s="207">
        <v>158.69999999999999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151</v>
      </c>
      <c r="AU114" s="213" t="s">
        <v>74</v>
      </c>
      <c r="AV114" s="10" t="s">
        <v>83</v>
      </c>
      <c r="AW114" s="10" t="s">
        <v>36</v>
      </c>
      <c r="AX114" s="10" t="s">
        <v>81</v>
      </c>
      <c r="AY114" s="213" t="s">
        <v>147</v>
      </c>
    </row>
    <row r="115" s="2" customFormat="1" ht="24.15" customHeight="1">
      <c r="A115" s="37"/>
      <c r="B115" s="38"/>
      <c r="C115" s="184" t="s">
        <v>219</v>
      </c>
      <c r="D115" s="184" t="s">
        <v>141</v>
      </c>
      <c r="E115" s="185" t="s">
        <v>220</v>
      </c>
      <c r="F115" s="186" t="s">
        <v>221</v>
      </c>
      <c r="G115" s="187" t="s">
        <v>206</v>
      </c>
      <c r="H115" s="188">
        <v>0.075999999999999998</v>
      </c>
      <c r="I115" s="189"/>
      <c r="J115" s="190">
        <f>ROUND(I115*H115,2)</f>
        <v>0</v>
      </c>
      <c r="K115" s="186" t="s">
        <v>145</v>
      </c>
      <c r="L115" s="43"/>
      <c r="M115" s="191" t="s">
        <v>21</v>
      </c>
      <c r="N115" s="192" t="s">
        <v>45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146</v>
      </c>
      <c r="AT115" s="195" t="s">
        <v>141</v>
      </c>
      <c r="AU115" s="195" t="s">
        <v>74</v>
      </c>
      <c r="AY115" s="16" t="s">
        <v>147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81</v>
      </c>
      <c r="BK115" s="196">
        <f>ROUND(I115*H115,2)</f>
        <v>0</v>
      </c>
      <c r="BL115" s="16" t="s">
        <v>146</v>
      </c>
      <c r="BM115" s="195" t="s">
        <v>222</v>
      </c>
    </row>
    <row r="116" s="2" customFormat="1">
      <c r="A116" s="37"/>
      <c r="B116" s="38"/>
      <c r="C116" s="39"/>
      <c r="D116" s="197" t="s">
        <v>149</v>
      </c>
      <c r="E116" s="39"/>
      <c r="F116" s="198" t="s">
        <v>223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74</v>
      </c>
    </row>
    <row r="117" s="10" customFormat="1">
      <c r="A117" s="10"/>
      <c r="B117" s="202"/>
      <c r="C117" s="203"/>
      <c r="D117" s="204" t="s">
        <v>151</v>
      </c>
      <c r="E117" s="205" t="s">
        <v>21</v>
      </c>
      <c r="F117" s="206" t="s">
        <v>224</v>
      </c>
      <c r="G117" s="203"/>
      <c r="H117" s="207">
        <v>0.075999999999999998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151</v>
      </c>
      <c r="AU117" s="213" t="s">
        <v>74</v>
      </c>
      <c r="AV117" s="10" t="s">
        <v>83</v>
      </c>
      <c r="AW117" s="10" t="s">
        <v>36</v>
      </c>
      <c r="AX117" s="10" t="s">
        <v>81</v>
      </c>
      <c r="AY117" s="213" t="s">
        <v>147</v>
      </c>
    </row>
    <row r="118" s="2" customFormat="1" ht="16.5" customHeight="1">
      <c r="A118" s="37"/>
      <c r="B118" s="38"/>
      <c r="C118" s="224" t="s">
        <v>225</v>
      </c>
      <c r="D118" s="224" t="s">
        <v>190</v>
      </c>
      <c r="E118" s="225" t="s">
        <v>226</v>
      </c>
      <c r="F118" s="226" t="s">
        <v>227</v>
      </c>
      <c r="G118" s="227" t="s">
        <v>193</v>
      </c>
      <c r="H118" s="228">
        <v>76.200000000000003</v>
      </c>
      <c r="I118" s="229"/>
      <c r="J118" s="230">
        <f>ROUND(I118*H118,2)</f>
        <v>0</v>
      </c>
      <c r="K118" s="226" t="s">
        <v>21</v>
      </c>
      <c r="L118" s="231"/>
      <c r="M118" s="232" t="s">
        <v>21</v>
      </c>
      <c r="N118" s="233" t="s">
        <v>45</v>
      </c>
      <c r="O118" s="83"/>
      <c r="P118" s="193">
        <f>O118*H118</f>
        <v>0</v>
      </c>
      <c r="Q118" s="193">
        <v>1</v>
      </c>
      <c r="R118" s="193">
        <f>Q118*H118</f>
        <v>76.200000000000003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183</v>
      </c>
      <c r="AT118" s="195" t="s">
        <v>190</v>
      </c>
      <c r="AU118" s="195" t="s">
        <v>74</v>
      </c>
      <c r="AY118" s="16" t="s">
        <v>147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81</v>
      </c>
      <c r="BK118" s="196">
        <f>ROUND(I118*H118,2)</f>
        <v>0</v>
      </c>
      <c r="BL118" s="16" t="s">
        <v>146</v>
      </c>
      <c r="BM118" s="195" t="s">
        <v>228</v>
      </c>
    </row>
    <row r="119" s="10" customFormat="1">
      <c r="A119" s="10"/>
      <c r="B119" s="202"/>
      <c r="C119" s="203"/>
      <c r="D119" s="204" t="s">
        <v>151</v>
      </c>
      <c r="E119" s="205" t="s">
        <v>21</v>
      </c>
      <c r="F119" s="206" t="s">
        <v>229</v>
      </c>
      <c r="G119" s="203"/>
      <c r="H119" s="207">
        <v>76.200000000000003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151</v>
      </c>
      <c r="AU119" s="213" t="s">
        <v>74</v>
      </c>
      <c r="AV119" s="10" t="s">
        <v>83</v>
      </c>
      <c r="AW119" s="10" t="s">
        <v>36</v>
      </c>
      <c r="AX119" s="10" t="s">
        <v>81</v>
      </c>
      <c r="AY119" s="213" t="s">
        <v>147</v>
      </c>
    </row>
    <row r="120" s="2" customFormat="1" ht="24.15" customHeight="1">
      <c r="A120" s="37"/>
      <c r="B120" s="38"/>
      <c r="C120" s="184" t="s">
        <v>230</v>
      </c>
      <c r="D120" s="184" t="s">
        <v>141</v>
      </c>
      <c r="E120" s="185" t="s">
        <v>231</v>
      </c>
      <c r="F120" s="186" t="s">
        <v>221</v>
      </c>
      <c r="G120" s="187" t="s">
        <v>206</v>
      </c>
      <c r="H120" s="188">
        <v>0.127</v>
      </c>
      <c r="I120" s="189"/>
      <c r="J120" s="190">
        <f>ROUND(I120*H120,2)</f>
        <v>0</v>
      </c>
      <c r="K120" s="186" t="s">
        <v>145</v>
      </c>
      <c r="L120" s="43"/>
      <c r="M120" s="191" t="s">
        <v>21</v>
      </c>
      <c r="N120" s="192" t="s">
        <v>45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146</v>
      </c>
      <c r="AT120" s="195" t="s">
        <v>141</v>
      </c>
      <c r="AU120" s="195" t="s">
        <v>74</v>
      </c>
      <c r="AY120" s="16" t="s">
        <v>147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81</v>
      </c>
      <c r="BK120" s="196">
        <f>ROUND(I120*H120,2)</f>
        <v>0</v>
      </c>
      <c r="BL120" s="16" t="s">
        <v>146</v>
      </c>
      <c r="BM120" s="195" t="s">
        <v>232</v>
      </c>
    </row>
    <row r="121" s="2" customFormat="1">
      <c r="A121" s="37"/>
      <c r="B121" s="38"/>
      <c r="C121" s="39"/>
      <c r="D121" s="197" t="s">
        <v>149</v>
      </c>
      <c r="E121" s="39"/>
      <c r="F121" s="198" t="s">
        <v>233</v>
      </c>
      <c r="G121" s="39"/>
      <c r="H121" s="39"/>
      <c r="I121" s="199"/>
      <c r="J121" s="39"/>
      <c r="K121" s="39"/>
      <c r="L121" s="43"/>
      <c r="M121" s="200"/>
      <c r="N121" s="20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74</v>
      </c>
    </row>
    <row r="122" s="10" customFormat="1">
      <c r="A122" s="10"/>
      <c r="B122" s="202"/>
      <c r="C122" s="203"/>
      <c r="D122" s="204" t="s">
        <v>151</v>
      </c>
      <c r="E122" s="205" t="s">
        <v>21</v>
      </c>
      <c r="F122" s="206" t="s">
        <v>234</v>
      </c>
      <c r="G122" s="203"/>
      <c r="H122" s="207">
        <v>0.127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151</v>
      </c>
      <c r="AU122" s="213" t="s">
        <v>74</v>
      </c>
      <c r="AV122" s="10" t="s">
        <v>83</v>
      </c>
      <c r="AW122" s="10" t="s">
        <v>36</v>
      </c>
      <c r="AX122" s="10" t="s">
        <v>81</v>
      </c>
      <c r="AY122" s="213" t="s">
        <v>147</v>
      </c>
    </row>
    <row r="123" s="2" customFormat="1" ht="16.5" customHeight="1">
      <c r="A123" s="37"/>
      <c r="B123" s="38"/>
      <c r="C123" s="224" t="s">
        <v>235</v>
      </c>
      <c r="D123" s="224" t="s">
        <v>190</v>
      </c>
      <c r="E123" s="225" t="s">
        <v>236</v>
      </c>
      <c r="F123" s="226" t="s">
        <v>237</v>
      </c>
      <c r="G123" s="227" t="s">
        <v>193</v>
      </c>
      <c r="H123" s="228">
        <v>127</v>
      </c>
      <c r="I123" s="229"/>
      <c r="J123" s="230">
        <f>ROUND(I123*H123,2)</f>
        <v>0</v>
      </c>
      <c r="K123" s="226" t="s">
        <v>145</v>
      </c>
      <c r="L123" s="231"/>
      <c r="M123" s="232" t="s">
        <v>21</v>
      </c>
      <c r="N123" s="233" t="s">
        <v>45</v>
      </c>
      <c r="O123" s="83"/>
      <c r="P123" s="193">
        <f>O123*H123</f>
        <v>0</v>
      </c>
      <c r="Q123" s="193">
        <v>0.001</v>
      </c>
      <c r="R123" s="193">
        <f>Q123*H123</f>
        <v>0.127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183</v>
      </c>
      <c r="AT123" s="195" t="s">
        <v>190</v>
      </c>
      <c r="AU123" s="195" t="s">
        <v>74</v>
      </c>
      <c r="AY123" s="16" t="s">
        <v>147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81</v>
      </c>
      <c r="BK123" s="196">
        <f>ROUND(I123*H123,2)</f>
        <v>0</v>
      </c>
      <c r="BL123" s="16" t="s">
        <v>146</v>
      </c>
      <c r="BM123" s="195" t="s">
        <v>238</v>
      </c>
    </row>
    <row r="124" s="10" customFormat="1">
      <c r="A124" s="10"/>
      <c r="B124" s="202"/>
      <c r="C124" s="203"/>
      <c r="D124" s="204" t="s">
        <v>151</v>
      </c>
      <c r="E124" s="205" t="s">
        <v>21</v>
      </c>
      <c r="F124" s="206" t="s">
        <v>239</v>
      </c>
      <c r="G124" s="203"/>
      <c r="H124" s="207">
        <v>127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3" t="s">
        <v>151</v>
      </c>
      <c r="AU124" s="213" t="s">
        <v>74</v>
      </c>
      <c r="AV124" s="10" t="s">
        <v>83</v>
      </c>
      <c r="AW124" s="10" t="s">
        <v>36</v>
      </c>
      <c r="AX124" s="10" t="s">
        <v>81</v>
      </c>
      <c r="AY124" s="213" t="s">
        <v>147</v>
      </c>
    </row>
    <row r="125" s="2" customFormat="1" ht="24.15" customHeight="1">
      <c r="A125" s="37"/>
      <c r="B125" s="38"/>
      <c r="C125" s="184" t="s">
        <v>240</v>
      </c>
      <c r="D125" s="184" t="s">
        <v>141</v>
      </c>
      <c r="E125" s="185" t="s">
        <v>241</v>
      </c>
      <c r="F125" s="186" t="s">
        <v>242</v>
      </c>
      <c r="G125" s="187" t="s">
        <v>243</v>
      </c>
      <c r="H125" s="188">
        <v>2540</v>
      </c>
      <c r="I125" s="189"/>
      <c r="J125" s="190">
        <f>ROUND(I125*H125,2)</f>
        <v>0</v>
      </c>
      <c r="K125" s="186" t="s">
        <v>145</v>
      </c>
      <c r="L125" s="43"/>
      <c r="M125" s="191" t="s">
        <v>21</v>
      </c>
      <c r="N125" s="192" t="s">
        <v>45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146</v>
      </c>
      <c r="AT125" s="195" t="s">
        <v>141</v>
      </c>
      <c r="AU125" s="195" t="s">
        <v>74</v>
      </c>
      <c r="AY125" s="16" t="s">
        <v>147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81</v>
      </c>
      <c r="BK125" s="196">
        <f>ROUND(I125*H125,2)</f>
        <v>0</v>
      </c>
      <c r="BL125" s="16" t="s">
        <v>146</v>
      </c>
      <c r="BM125" s="195" t="s">
        <v>244</v>
      </c>
    </row>
    <row r="126" s="2" customFormat="1">
      <c r="A126" s="37"/>
      <c r="B126" s="38"/>
      <c r="C126" s="39"/>
      <c r="D126" s="197" t="s">
        <v>149</v>
      </c>
      <c r="E126" s="39"/>
      <c r="F126" s="198" t="s">
        <v>245</v>
      </c>
      <c r="G126" s="39"/>
      <c r="H126" s="39"/>
      <c r="I126" s="199"/>
      <c r="J126" s="39"/>
      <c r="K126" s="39"/>
      <c r="L126" s="43"/>
      <c r="M126" s="200"/>
      <c r="N126" s="20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149</v>
      </c>
      <c r="AU126" s="16" t="s">
        <v>74</v>
      </c>
    </row>
    <row r="127" s="10" customFormat="1">
      <c r="A127" s="10"/>
      <c r="B127" s="202"/>
      <c r="C127" s="203"/>
      <c r="D127" s="204" t="s">
        <v>151</v>
      </c>
      <c r="E127" s="205" t="s">
        <v>21</v>
      </c>
      <c r="F127" s="206" t="s">
        <v>246</v>
      </c>
      <c r="G127" s="203"/>
      <c r="H127" s="207">
        <v>2540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151</v>
      </c>
      <c r="AU127" s="213" t="s">
        <v>74</v>
      </c>
      <c r="AV127" s="10" t="s">
        <v>83</v>
      </c>
      <c r="AW127" s="10" t="s">
        <v>36</v>
      </c>
      <c r="AX127" s="10" t="s">
        <v>81</v>
      </c>
      <c r="AY127" s="213" t="s">
        <v>147</v>
      </c>
    </row>
    <row r="128" s="2" customFormat="1" ht="24.15" customHeight="1">
      <c r="A128" s="37"/>
      <c r="B128" s="38"/>
      <c r="C128" s="184" t="s">
        <v>247</v>
      </c>
      <c r="D128" s="184" t="s">
        <v>141</v>
      </c>
      <c r="E128" s="185" t="s">
        <v>248</v>
      </c>
      <c r="F128" s="186" t="s">
        <v>249</v>
      </c>
      <c r="G128" s="187" t="s">
        <v>243</v>
      </c>
      <c r="H128" s="188">
        <v>350</v>
      </c>
      <c r="I128" s="189"/>
      <c r="J128" s="190">
        <f>ROUND(I128*H128,2)</f>
        <v>0</v>
      </c>
      <c r="K128" s="186" t="s">
        <v>145</v>
      </c>
      <c r="L128" s="43"/>
      <c r="M128" s="191" t="s">
        <v>21</v>
      </c>
      <c r="N128" s="192" t="s">
        <v>45</v>
      </c>
      <c r="O128" s="83"/>
      <c r="P128" s="193">
        <f>O128*H128</f>
        <v>0</v>
      </c>
      <c r="Q128" s="193">
        <v>0</v>
      </c>
      <c r="R128" s="193">
        <f>Q128*H128</f>
        <v>0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146</v>
      </c>
      <c r="AT128" s="195" t="s">
        <v>141</v>
      </c>
      <c r="AU128" s="195" t="s">
        <v>74</v>
      </c>
      <c r="AY128" s="16" t="s">
        <v>147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81</v>
      </c>
      <c r="BK128" s="196">
        <f>ROUND(I128*H128,2)</f>
        <v>0</v>
      </c>
      <c r="BL128" s="16" t="s">
        <v>146</v>
      </c>
      <c r="BM128" s="195" t="s">
        <v>250</v>
      </c>
    </row>
    <row r="129" s="2" customFormat="1">
      <c r="A129" s="37"/>
      <c r="B129" s="38"/>
      <c r="C129" s="39"/>
      <c r="D129" s="197" t="s">
        <v>149</v>
      </c>
      <c r="E129" s="39"/>
      <c r="F129" s="198" t="s">
        <v>251</v>
      </c>
      <c r="G129" s="39"/>
      <c r="H129" s="39"/>
      <c r="I129" s="199"/>
      <c r="J129" s="39"/>
      <c r="K129" s="39"/>
      <c r="L129" s="43"/>
      <c r="M129" s="200"/>
      <c r="N129" s="201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149</v>
      </c>
      <c r="AU129" s="16" t="s">
        <v>74</v>
      </c>
    </row>
    <row r="130" s="10" customFormat="1">
      <c r="A130" s="10"/>
      <c r="B130" s="202"/>
      <c r="C130" s="203"/>
      <c r="D130" s="204" t="s">
        <v>151</v>
      </c>
      <c r="E130" s="205" t="s">
        <v>21</v>
      </c>
      <c r="F130" s="206" t="s">
        <v>252</v>
      </c>
      <c r="G130" s="203"/>
      <c r="H130" s="207">
        <v>350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13" t="s">
        <v>151</v>
      </c>
      <c r="AU130" s="213" t="s">
        <v>74</v>
      </c>
      <c r="AV130" s="10" t="s">
        <v>83</v>
      </c>
      <c r="AW130" s="10" t="s">
        <v>36</v>
      </c>
      <c r="AX130" s="10" t="s">
        <v>81</v>
      </c>
      <c r="AY130" s="213" t="s">
        <v>147</v>
      </c>
    </row>
    <row r="131" s="2" customFormat="1" ht="24.15" customHeight="1">
      <c r="A131" s="37"/>
      <c r="B131" s="38"/>
      <c r="C131" s="184" t="s">
        <v>253</v>
      </c>
      <c r="D131" s="184" t="s">
        <v>141</v>
      </c>
      <c r="E131" s="185" t="s">
        <v>254</v>
      </c>
      <c r="F131" s="186" t="s">
        <v>255</v>
      </c>
      <c r="G131" s="187" t="s">
        <v>243</v>
      </c>
      <c r="H131" s="188">
        <v>2190</v>
      </c>
      <c r="I131" s="189"/>
      <c r="J131" s="190">
        <f>ROUND(I131*H131,2)</f>
        <v>0</v>
      </c>
      <c r="K131" s="186" t="s">
        <v>145</v>
      </c>
      <c r="L131" s="43"/>
      <c r="M131" s="191" t="s">
        <v>21</v>
      </c>
      <c r="N131" s="192" t="s">
        <v>45</v>
      </c>
      <c r="O131" s="83"/>
      <c r="P131" s="193">
        <f>O131*H131</f>
        <v>0</v>
      </c>
      <c r="Q131" s="193">
        <v>0</v>
      </c>
      <c r="R131" s="193">
        <f>Q131*H131</f>
        <v>0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146</v>
      </c>
      <c r="AT131" s="195" t="s">
        <v>141</v>
      </c>
      <c r="AU131" s="195" t="s">
        <v>74</v>
      </c>
      <c r="AY131" s="16" t="s">
        <v>147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81</v>
      </c>
      <c r="BK131" s="196">
        <f>ROUND(I131*H131,2)</f>
        <v>0</v>
      </c>
      <c r="BL131" s="16" t="s">
        <v>146</v>
      </c>
      <c r="BM131" s="195" t="s">
        <v>256</v>
      </c>
    </row>
    <row r="132" s="2" customFormat="1">
      <c r="A132" s="37"/>
      <c r="B132" s="38"/>
      <c r="C132" s="39"/>
      <c r="D132" s="197" t="s">
        <v>149</v>
      </c>
      <c r="E132" s="39"/>
      <c r="F132" s="198" t="s">
        <v>257</v>
      </c>
      <c r="G132" s="39"/>
      <c r="H132" s="39"/>
      <c r="I132" s="199"/>
      <c r="J132" s="39"/>
      <c r="K132" s="39"/>
      <c r="L132" s="43"/>
      <c r="M132" s="200"/>
      <c r="N132" s="201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149</v>
      </c>
      <c r="AU132" s="16" t="s">
        <v>74</v>
      </c>
    </row>
    <row r="133" s="10" customFormat="1">
      <c r="A133" s="10"/>
      <c r="B133" s="202"/>
      <c r="C133" s="203"/>
      <c r="D133" s="204" t="s">
        <v>151</v>
      </c>
      <c r="E133" s="205" t="s">
        <v>21</v>
      </c>
      <c r="F133" s="206" t="s">
        <v>258</v>
      </c>
      <c r="G133" s="203"/>
      <c r="H133" s="207">
        <v>2190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3" t="s">
        <v>151</v>
      </c>
      <c r="AU133" s="213" t="s">
        <v>74</v>
      </c>
      <c r="AV133" s="10" t="s">
        <v>83</v>
      </c>
      <c r="AW133" s="10" t="s">
        <v>36</v>
      </c>
      <c r="AX133" s="10" t="s">
        <v>81</v>
      </c>
      <c r="AY133" s="213" t="s">
        <v>147</v>
      </c>
    </row>
    <row r="134" s="2" customFormat="1" ht="16.5" customHeight="1">
      <c r="A134" s="37"/>
      <c r="B134" s="38"/>
      <c r="C134" s="224" t="s">
        <v>7</v>
      </c>
      <c r="D134" s="224" t="s">
        <v>190</v>
      </c>
      <c r="E134" s="225" t="s">
        <v>259</v>
      </c>
      <c r="F134" s="226" t="s">
        <v>260</v>
      </c>
      <c r="G134" s="227" t="s">
        <v>243</v>
      </c>
      <c r="H134" s="228">
        <v>40</v>
      </c>
      <c r="I134" s="229"/>
      <c r="J134" s="230">
        <f>ROUND(I134*H134,2)</f>
        <v>0</v>
      </c>
      <c r="K134" s="226" t="s">
        <v>21</v>
      </c>
      <c r="L134" s="231"/>
      <c r="M134" s="232" t="s">
        <v>21</v>
      </c>
      <c r="N134" s="233" t="s">
        <v>45</v>
      </c>
      <c r="O134" s="83"/>
      <c r="P134" s="193">
        <f>O134*H134</f>
        <v>0</v>
      </c>
      <c r="Q134" s="193">
        <v>0.0015</v>
      </c>
      <c r="R134" s="193">
        <f>Q134*H134</f>
        <v>0.059999999999999998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183</v>
      </c>
      <c r="AT134" s="195" t="s">
        <v>190</v>
      </c>
      <c r="AU134" s="195" t="s">
        <v>74</v>
      </c>
      <c r="AY134" s="16" t="s">
        <v>147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81</v>
      </c>
      <c r="BK134" s="196">
        <f>ROUND(I134*H134,2)</f>
        <v>0</v>
      </c>
      <c r="BL134" s="16" t="s">
        <v>146</v>
      </c>
      <c r="BM134" s="195" t="s">
        <v>261</v>
      </c>
    </row>
    <row r="135" s="2" customFormat="1" ht="16.5" customHeight="1">
      <c r="A135" s="37"/>
      <c r="B135" s="38"/>
      <c r="C135" s="224" t="s">
        <v>262</v>
      </c>
      <c r="D135" s="224" t="s">
        <v>190</v>
      </c>
      <c r="E135" s="225" t="s">
        <v>263</v>
      </c>
      <c r="F135" s="226" t="s">
        <v>264</v>
      </c>
      <c r="G135" s="227" t="s">
        <v>243</v>
      </c>
      <c r="H135" s="228">
        <v>20</v>
      </c>
      <c r="I135" s="229"/>
      <c r="J135" s="230">
        <f>ROUND(I135*H135,2)</f>
        <v>0</v>
      </c>
      <c r="K135" s="226" t="s">
        <v>21</v>
      </c>
      <c r="L135" s="231"/>
      <c r="M135" s="232" t="s">
        <v>21</v>
      </c>
      <c r="N135" s="233" t="s">
        <v>45</v>
      </c>
      <c r="O135" s="83"/>
      <c r="P135" s="193">
        <f>O135*H135</f>
        <v>0</v>
      </c>
      <c r="Q135" s="193">
        <v>0.0015</v>
      </c>
      <c r="R135" s="193">
        <f>Q135*H135</f>
        <v>0.029999999999999999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183</v>
      </c>
      <c r="AT135" s="195" t="s">
        <v>190</v>
      </c>
      <c r="AU135" s="195" t="s">
        <v>74</v>
      </c>
      <c r="AY135" s="16" t="s">
        <v>147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81</v>
      </c>
      <c r="BK135" s="196">
        <f>ROUND(I135*H135,2)</f>
        <v>0</v>
      </c>
      <c r="BL135" s="16" t="s">
        <v>146</v>
      </c>
      <c r="BM135" s="195" t="s">
        <v>265</v>
      </c>
    </row>
    <row r="136" s="2" customFormat="1" ht="16.5" customHeight="1">
      <c r="A136" s="37"/>
      <c r="B136" s="38"/>
      <c r="C136" s="224" t="s">
        <v>266</v>
      </c>
      <c r="D136" s="224" t="s">
        <v>190</v>
      </c>
      <c r="E136" s="225" t="s">
        <v>267</v>
      </c>
      <c r="F136" s="226" t="s">
        <v>268</v>
      </c>
      <c r="G136" s="227" t="s">
        <v>243</v>
      </c>
      <c r="H136" s="228">
        <v>30</v>
      </c>
      <c r="I136" s="229"/>
      <c r="J136" s="230">
        <f>ROUND(I136*H136,2)</f>
        <v>0</v>
      </c>
      <c r="K136" s="226" t="s">
        <v>21</v>
      </c>
      <c r="L136" s="231"/>
      <c r="M136" s="232" t="s">
        <v>21</v>
      </c>
      <c r="N136" s="233" t="s">
        <v>45</v>
      </c>
      <c r="O136" s="83"/>
      <c r="P136" s="193">
        <f>O136*H136</f>
        <v>0</v>
      </c>
      <c r="Q136" s="193">
        <v>0.0015</v>
      </c>
      <c r="R136" s="193">
        <f>Q136*H136</f>
        <v>0.044999999999999998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183</v>
      </c>
      <c r="AT136" s="195" t="s">
        <v>190</v>
      </c>
      <c r="AU136" s="195" t="s">
        <v>74</v>
      </c>
      <c r="AY136" s="16" t="s">
        <v>147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81</v>
      </c>
      <c r="BK136" s="196">
        <f>ROUND(I136*H136,2)</f>
        <v>0</v>
      </c>
      <c r="BL136" s="16" t="s">
        <v>146</v>
      </c>
      <c r="BM136" s="195" t="s">
        <v>269</v>
      </c>
    </row>
    <row r="137" s="2" customFormat="1" ht="16.5" customHeight="1">
      <c r="A137" s="37"/>
      <c r="B137" s="38"/>
      <c r="C137" s="224" t="s">
        <v>270</v>
      </c>
      <c r="D137" s="224" t="s">
        <v>190</v>
      </c>
      <c r="E137" s="225" t="s">
        <v>271</v>
      </c>
      <c r="F137" s="226" t="s">
        <v>272</v>
      </c>
      <c r="G137" s="227" t="s">
        <v>243</v>
      </c>
      <c r="H137" s="228">
        <v>50</v>
      </c>
      <c r="I137" s="229"/>
      <c r="J137" s="230">
        <f>ROUND(I137*H137,2)</f>
        <v>0</v>
      </c>
      <c r="K137" s="226" t="s">
        <v>21</v>
      </c>
      <c r="L137" s="231"/>
      <c r="M137" s="232" t="s">
        <v>21</v>
      </c>
      <c r="N137" s="233" t="s">
        <v>45</v>
      </c>
      <c r="O137" s="83"/>
      <c r="P137" s="193">
        <f>O137*H137</f>
        <v>0</v>
      </c>
      <c r="Q137" s="193">
        <v>0.0015</v>
      </c>
      <c r="R137" s="193">
        <f>Q137*H137</f>
        <v>0.074999999999999997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183</v>
      </c>
      <c r="AT137" s="195" t="s">
        <v>190</v>
      </c>
      <c r="AU137" s="195" t="s">
        <v>74</v>
      </c>
      <c r="AY137" s="16" t="s">
        <v>147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81</v>
      </c>
      <c r="BK137" s="196">
        <f>ROUND(I137*H137,2)</f>
        <v>0</v>
      </c>
      <c r="BL137" s="16" t="s">
        <v>146</v>
      </c>
      <c r="BM137" s="195" t="s">
        <v>273</v>
      </c>
    </row>
    <row r="138" s="2" customFormat="1" ht="16.5" customHeight="1">
      <c r="A138" s="37"/>
      <c r="B138" s="38"/>
      <c r="C138" s="224" t="s">
        <v>274</v>
      </c>
      <c r="D138" s="224" t="s">
        <v>190</v>
      </c>
      <c r="E138" s="225" t="s">
        <v>275</v>
      </c>
      <c r="F138" s="226" t="s">
        <v>276</v>
      </c>
      <c r="G138" s="227" t="s">
        <v>243</v>
      </c>
      <c r="H138" s="228">
        <v>40</v>
      </c>
      <c r="I138" s="229"/>
      <c r="J138" s="230">
        <f>ROUND(I138*H138,2)</f>
        <v>0</v>
      </c>
      <c r="K138" s="226" t="s">
        <v>21</v>
      </c>
      <c r="L138" s="231"/>
      <c r="M138" s="232" t="s">
        <v>21</v>
      </c>
      <c r="N138" s="233" t="s">
        <v>45</v>
      </c>
      <c r="O138" s="83"/>
      <c r="P138" s="193">
        <f>O138*H138</f>
        <v>0</v>
      </c>
      <c r="Q138" s="193">
        <v>0.0015</v>
      </c>
      <c r="R138" s="193">
        <f>Q138*H138</f>
        <v>0.059999999999999998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183</v>
      </c>
      <c r="AT138" s="195" t="s">
        <v>190</v>
      </c>
      <c r="AU138" s="195" t="s">
        <v>74</v>
      </c>
      <c r="AY138" s="16" t="s">
        <v>147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81</v>
      </c>
      <c r="BK138" s="196">
        <f>ROUND(I138*H138,2)</f>
        <v>0</v>
      </c>
      <c r="BL138" s="16" t="s">
        <v>146</v>
      </c>
      <c r="BM138" s="195" t="s">
        <v>277</v>
      </c>
    </row>
    <row r="139" s="2" customFormat="1" ht="16.5" customHeight="1">
      <c r="A139" s="37"/>
      <c r="B139" s="38"/>
      <c r="C139" s="224" t="s">
        <v>278</v>
      </c>
      <c r="D139" s="224" t="s">
        <v>190</v>
      </c>
      <c r="E139" s="225" t="s">
        <v>279</v>
      </c>
      <c r="F139" s="226" t="s">
        <v>280</v>
      </c>
      <c r="G139" s="227" t="s">
        <v>243</v>
      </c>
      <c r="H139" s="228">
        <v>40</v>
      </c>
      <c r="I139" s="229"/>
      <c r="J139" s="230">
        <f>ROUND(I139*H139,2)</f>
        <v>0</v>
      </c>
      <c r="K139" s="226" t="s">
        <v>21</v>
      </c>
      <c r="L139" s="231"/>
      <c r="M139" s="232" t="s">
        <v>21</v>
      </c>
      <c r="N139" s="233" t="s">
        <v>45</v>
      </c>
      <c r="O139" s="83"/>
      <c r="P139" s="193">
        <f>O139*H139</f>
        <v>0</v>
      </c>
      <c r="Q139" s="193">
        <v>0.0015</v>
      </c>
      <c r="R139" s="193">
        <f>Q139*H139</f>
        <v>0.059999999999999998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183</v>
      </c>
      <c r="AT139" s="195" t="s">
        <v>190</v>
      </c>
      <c r="AU139" s="195" t="s">
        <v>74</v>
      </c>
      <c r="AY139" s="16" t="s">
        <v>147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81</v>
      </c>
      <c r="BK139" s="196">
        <f>ROUND(I139*H139,2)</f>
        <v>0</v>
      </c>
      <c r="BL139" s="16" t="s">
        <v>146</v>
      </c>
      <c r="BM139" s="195" t="s">
        <v>281</v>
      </c>
    </row>
    <row r="140" s="2" customFormat="1" ht="16.5" customHeight="1">
      <c r="A140" s="37"/>
      <c r="B140" s="38"/>
      <c r="C140" s="224" t="s">
        <v>282</v>
      </c>
      <c r="D140" s="224" t="s">
        <v>190</v>
      </c>
      <c r="E140" s="225" t="s">
        <v>283</v>
      </c>
      <c r="F140" s="226" t="s">
        <v>284</v>
      </c>
      <c r="G140" s="227" t="s">
        <v>243</v>
      </c>
      <c r="H140" s="228">
        <v>30</v>
      </c>
      <c r="I140" s="229"/>
      <c r="J140" s="230">
        <f>ROUND(I140*H140,2)</f>
        <v>0</v>
      </c>
      <c r="K140" s="226" t="s">
        <v>21</v>
      </c>
      <c r="L140" s="231"/>
      <c r="M140" s="232" t="s">
        <v>21</v>
      </c>
      <c r="N140" s="233" t="s">
        <v>45</v>
      </c>
      <c r="O140" s="83"/>
      <c r="P140" s="193">
        <f>O140*H140</f>
        <v>0</v>
      </c>
      <c r="Q140" s="193">
        <v>0.0015</v>
      </c>
      <c r="R140" s="193">
        <f>Q140*H140</f>
        <v>0.044999999999999998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183</v>
      </c>
      <c r="AT140" s="195" t="s">
        <v>190</v>
      </c>
      <c r="AU140" s="195" t="s">
        <v>74</v>
      </c>
      <c r="AY140" s="16" t="s">
        <v>147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81</v>
      </c>
      <c r="BK140" s="196">
        <f>ROUND(I140*H140,2)</f>
        <v>0</v>
      </c>
      <c r="BL140" s="16" t="s">
        <v>146</v>
      </c>
      <c r="BM140" s="195" t="s">
        <v>285</v>
      </c>
    </row>
    <row r="141" s="2" customFormat="1" ht="16.5" customHeight="1">
      <c r="A141" s="37"/>
      <c r="B141" s="38"/>
      <c r="C141" s="224" t="s">
        <v>286</v>
      </c>
      <c r="D141" s="224" t="s">
        <v>190</v>
      </c>
      <c r="E141" s="225" t="s">
        <v>287</v>
      </c>
      <c r="F141" s="226" t="s">
        <v>288</v>
      </c>
      <c r="G141" s="227" t="s">
        <v>243</v>
      </c>
      <c r="H141" s="228">
        <v>30</v>
      </c>
      <c r="I141" s="229"/>
      <c r="J141" s="230">
        <f>ROUND(I141*H141,2)</f>
        <v>0</v>
      </c>
      <c r="K141" s="226" t="s">
        <v>21</v>
      </c>
      <c r="L141" s="231"/>
      <c r="M141" s="232" t="s">
        <v>21</v>
      </c>
      <c r="N141" s="233" t="s">
        <v>45</v>
      </c>
      <c r="O141" s="83"/>
      <c r="P141" s="193">
        <f>O141*H141</f>
        <v>0</v>
      </c>
      <c r="Q141" s="193">
        <v>0.0015</v>
      </c>
      <c r="R141" s="193">
        <f>Q141*H141</f>
        <v>0.044999999999999998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183</v>
      </c>
      <c r="AT141" s="195" t="s">
        <v>190</v>
      </c>
      <c r="AU141" s="195" t="s">
        <v>74</v>
      </c>
      <c r="AY141" s="16" t="s">
        <v>147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81</v>
      </c>
      <c r="BK141" s="196">
        <f>ROUND(I141*H141,2)</f>
        <v>0</v>
      </c>
      <c r="BL141" s="16" t="s">
        <v>146</v>
      </c>
      <c r="BM141" s="195" t="s">
        <v>289</v>
      </c>
    </row>
    <row r="142" s="2" customFormat="1" ht="16.5" customHeight="1">
      <c r="A142" s="37"/>
      <c r="B142" s="38"/>
      <c r="C142" s="224" t="s">
        <v>290</v>
      </c>
      <c r="D142" s="224" t="s">
        <v>190</v>
      </c>
      <c r="E142" s="225" t="s">
        <v>291</v>
      </c>
      <c r="F142" s="226" t="s">
        <v>292</v>
      </c>
      <c r="G142" s="227" t="s">
        <v>243</v>
      </c>
      <c r="H142" s="228">
        <v>30</v>
      </c>
      <c r="I142" s="229"/>
      <c r="J142" s="230">
        <f>ROUND(I142*H142,2)</f>
        <v>0</v>
      </c>
      <c r="K142" s="226" t="s">
        <v>21</v>
      </c>
      <c r="L142" s="231"/>
      <c r="M142" s="232" t="s">
        <v>21</v>
      </c>
      <c r="N142" s="233" t="s">
        <v>45</v>
      </c>
      <c r="O142" s="83"/>
      <c r="P142" s="193">
        <f>O142*H142</f>
        <v>0</v>
      </c>
      <c r="Q142" s="193">
        <v>0.0015</v>
      </c>
      <c r="R142" s="193">
        <f>Q142*H142</f>
        <v>0.044999999999999998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183</v>
      </c>
      <c r="AT142" s="195" t="s">
        <v>190</v>
      </c>
      <c r="AU142" s="195" t="s">
        <v>74</v>
      </c>
      <c r="AY142" s="16" t="s">
        <v>147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81</v>
      </c>
      <c r="BK142" s="196">
        <f>ROUND(I142*H142,2)</f>
        <v>0</v>
      </c>
      <c r="BL142" s="16" t="s">
        <v>146</v>
      </c>
      <c r="BM142" s="195" t="s">
        <v>293</v>
      </c>
    </row>
    <row r="143" s="2" customFormat="1" ht="16.5" customHeight="1">
      <c r="A143" s="37"/>
      <c r="B143" s="38"/>
      <c r="C143" s="224" t="s">
        <v>294</v>
      </c>
      <c r="D143" s="224" t="s">
        <v>190</v>
      </c>
      <c r="E143" s="225" t="s">
        <v>295</v>
      </c>
      <c r="F143" s="226" t="s">
        <v>296</v>
      </c>
      <c r="G143" s="227" t="s">
        <v>243</v>
      </c>
      <c r="H143" s="228">
        <v>40</v>
      </c>
      <c r="I143" s="229"/>
      <c r="J143" s="230">
        <f>ROUND(I143*H143,2)</f>
        <v>0</v>
      </c>
      <c r="K143" s="226" t="s">
        <v>21</v>
      </c>
      <c r="L143" s="231"/>
      <c r="M143" s="232" t="s">
        <v>21</v>
      </c>
      <c r="N143" s="233" t="s">
        <v>45</v>
      </c>
      <c r="O143" s="83"/>
      <c r="P143" s="193">
        <f>O143*H143</f>
        <v>0</v>
      </c>
      <c r="Q143" s="193">
        <v>0.0015</v>
      </c>
      <c r="R143" s="193">
        <f>Q143*H143</f>
        <v>0.059999999999999998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183</v>
      </c>
      <c r="AT143" s="195" t="s">
        <v>190</v>
      </c>
      <c r="AU143" s="195" t="s">
        <v>74</v>
      </c>
      <c r="AY143" s="16" t="s">
        <v>147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81</v>
      </c>
      <c r="BK143" s="196">
        <f>ROUND(I143*H143,2)</f>
        <v>0</v>
      </c>
      <c r="BL143" s="16" t="s">
        <v>146</v>
      </c>
      <c r="BM143" s="195" t="s">
        <v>297</v>
      </c>
    </row>
    <row r="144" s="2" customFormat="1" ht="16.5" customHeight="1">
      <c r="A144" s="37"/>
      <c r="B144" s="38"/>
      <c r="C144" s="224" t="s">
        <v>298</v>
      </c>
      <c r="D144" s="224" t="s">
        <v>190</v>
      </c>
      <c r="E144" s="225" t="s">
        <v>299</v>
      </c>
      <c r="F144" s="226" t="s">
        <v>300</v>
      </c>
      <c r="G144" s="227" t="s">
        <v>243</v>
      </c>
      <c r="H144" s="228">
        <v>320</v>
      </c>
      <c r="I144" s="229"/>
      <c r="J144" s="230">
        <f>ROUND(I144*H144,2)</f>
        <v>0</v>
      </c>
      <c r="K144" s="226" t="s">
        <v>21</v>
      </c>
      <c r="L144" s="231"/>
      <c r="M144" s="232" t="s">
        <v>21</v>
      </c>
      <c r="N144" s="233" t="s">
        <v>45</v>
      </c>
      <c r="O144" s="83"/>
      <c r="P144" s="193">
        <f>O144*H144</f>
        <v>0</v>
      </c>
      <c r="Q144" s="193">
        <v>0.0011999999999999999</v>
      </c>
      <c r="R144" s="193">
        <f>Q144*H144</f>
        <v>0.38399999999999995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183</v>
      </c>
      <c r="AT144" s="195" t="s">
        <v>190</v>
      </c>
      <c r="AU144" s="195" t="s">
        <v>74</v>
      </c>
      <c r="AY144" s="16" t="s">
        <v>147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81</v>
      </c>
      <c r="BK144" s="196">
        <f>ROUND(I144*H144,2)</f>
        <v>0</v>
      </c>
      <c r="BL144" s="16" t="s">
        <v>146</v>
      </c>
      <c r="BM144" s="195" t="s">
        <v>301</v>
      </c>
    </row>
    <row r="145" s="2" customFormat="1" ht="16.5" customHeight="1">
      <c r="A145" s="37"/>
      <c r="B145" s="38"/>
      <c r="C145" s="224" t="s">
        <v>302</v>
      </c>
      <c r="D145" s="224" t="s">
        <v>190</v>
      </c>
      <c r="E145" s="225" t="s">
        <v>303</v>
      </c>
      <c r="F145" s="226" t="s">
        <v>304</v>
      </c>
      <c r="G145" s="227" t="s">
        <v>243</v>
      </c>
      <c r="H145" s="228">
        <v>320</v>
      </c>
      <c r="I145" s="229"/>
      <c r="J145" s="230">
        <f>ROUND(I145*H145,2)</f>
        <v>0</v>
      </c>
      <c r="K145" s="226" t="s">
        <v>21</v>
      </c>
      <c r="L145" s="231"/>
      <c r="M145" s="232" t="s">
        <v>21</v>
      </c>
      <c r="N145" s="233" t="s">
        <v>45</v>
      </c>
      <c r="O145" s="83"/>
      <c r="P145" s="193">
        <f>O145*H145</f>
        <v>0</v>
      </c>
      <c r="Q145" s="193">
        <v>0.0011999999999999999</v>
      </c>
      <c r="R145" s="193">
        <f>Q145*H145</f>
        <v>0.38399999999999995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183</v>
      </c>
      <c r="AT145" s="195" t="s">
        <v>190</v>
      </c>
      <c r="AU145" s="195" t="s">
        <v>74</v>
      </c>
      <c r="AY145" s="16" t="s">
        <v>147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81</v>
      </c>
      <c r="BK145" s="196">
        <f>ROUND(I145*H145,2)</f>
        <v>0</v>
      </c>
      <c r="BL145" s="16" t="s">
        <v>146</v>
      </c>
      <c r="BM145" s="195" t="s">
        <v>305</v>
      </c>
    </row>
    <row r="146" s="2" customFormat="1" ht="16.5" customHeight="1">
      <c r="A146" s="37"/>
      <c r="B146" s="38"/>
      <c r="C146" s="224" t="s">
        <v>306</v>
      </c>
      <c r="D146" s="224" t="s">
        <v>190</v>
      </c>
      <c r="E146" s="225" t="s">
        <v>307</v>
      </c>
      <c r="F146" s="226" t="s">
        <v>308</v>
      </c>
      <c r="G146" s="227" t="s">
        <v>243</v>
      </c>
      <c r="H146" s="228">
        <v>320</v>
      </c>
      <c r="I146" s="229"/>
      <c r="J146" s="230">
        <f>ROUND(I146*H146,2)</f>
        <v>0</v>
      </c>
      <c r="K146" s="226" t="s">
        <v>21</v>
      </c>
      <c r="L146" s="231"/>
      <c r="M146" s="232" t="s">
        <v>21</v>
      </c>
      <c r="N146" s="233" t="s">
        <v>45</v>
      </c>
      <c r="O146" s="83"/>
      <c r="P146" s="193">
        <f>O146*H146</f>
        <v>0</v>
      </c>
      <c r="Q146" s="193">
        <v>0.0011999999999999999</v>
      </c>
      <c r="R146" s="193">
        <f>Q146*H146</f>
        <v>0.38399999999999995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183</v>
      </c>
      <c r="AT146" s="195" t="s">
        <v>190</v>
      </c>
      <c r="AU146" s="195" t="s">
        <v>74</v>
      </c>
      <c r="AY146" s="16" t="s">
        <v>147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81</v>
      </c>
      <c r="BK146" s="196">
        <f>ROUND(I146*H146,2)</f>
        <v>0</v>
      </c>
      <c r="BL146" s="16" t="s">
        <v>146</v>
      </c>
      <c r="BM146" s="195" t="s">
        <v>309</v>
      </c>
    </row>
    <row r="147" s="2" customFormat="1" ht="16.5" customHeight="1">
      <c r="A147" s="37"/>
      <c r="B147" s="38"/>
      <c r="C147" s="224" t="s">
        <v>310</v>
      </c>
      <c r="D147" s="224" t="s">
        <v>190</v>
      </c>
      <c r="E147" s="225" t="s">
        <v>311</v>
      </c>
      <c r="F147" s="226" t="s">
        <v>312</v>
      </c>
      <c r="G147" s="227" t="s">
        <v>243</v>
      </c>
      <c r="H147" s="228">
        <v>120</v>
      </c>
      <c r="I147" s="229"/>
      <c r="J147" s="230">
        <f>ROUND(I147*H147,2)</f>
        <v>0</v>
      </c>
      <c r="K147" s="226" t="s">
        <v>21</v>
      </c>
      <c r="L147" s="231"/>
      <c r="M147" s="232" t="s">
        <v>21</v>
      </c>
      <c r="N147" s="233" t="s">
        <v>45</v>
      </c>
      <c r="O147" s="83"/>
      <c r="P147" s="193">
        <f>O147*H147</f>
        <v>0</v>
      </c>
      <c r="Q147" s="193">
        <v>0.0011999999999999999</v>
      </c>
      <c r="R147" s="193">
        <f>Q147*H147</f>
        <v>0.14399999999999999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183</v>
      </c>
      <c r="AT147" s="195" t="s">
        <v>190</v>
      </c>
      <c r="AU147" s="195" t="s">
        <v>74</v>
      </c>
      <c r="AY147" s="16" t="s">
        <v>147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81</v>
      </c>
      <c r="BK147" s="196">
        <f>ROUND(I147*H147,2)</f>
        <v>0</v>
      </c>
      <c r="BL147" s="16" t="s">
        <v>146</v>
      </c>
      <c r="BM147" s="195" t="s">
        <v>313</v>
      </c>
    </row>
    <row r="148" s="2" customFormat="1" ht="16.5" customHeight="1">
      <c r="A148" s="37"/>
      <c r="B148" s="38"/>
      <c r="C148" s="224" t="s">
        <v>314</v>
      </c>
      <c r="D148" s="224" t="s">
        <v>190</v>
      </c>
      <c r="E148" s="225" t="s">
        <v>315</v>
      </c>
      <c r="F148" s="226" t="s">
        <v>316</v>
      </c>
      <c r="G148" s="227" t="s">
        <v>243</v>
      </c>
      <c r="H148" s="228">
        <v>320</v>
      </c>
      <c r="I148" s="229"/>
      <c r="J148" s="230">
        <f>ROUND(I148*H148,2)</f>
        <v>0</v>
      </c>
      <c r="K148" s="226" t="s">
        <v>21</v>
      </c>
      <c r="L148" s="231"/>
      <c r="M148" s="232" t="s">
        <v>21</v>
      </c>
      <c r="N148" s="233" t="s">
        <v>45</v>
      </c>
      <c r="O148" s="83"/>
      <c r="P148" s="193">
        <f>O148*H148</f>
        <v>0</v>
      </c>
      <c r="Q148" s="193">
        <v>0.0011999999999999999</v>
      </c>
      <c r="R148" s="193">
        <f>Q148*H148</f>
        <v>0.38399999999999995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183</v>
      </c>
      <c r="AT148" s="195" t="s">
        <v>190</v>
      </c>
      <c r="AU148" s="195" t="s">
        <v>74</v>
      </c>
      <c r="AY148" s="16" t="s">
        <v>147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81</v>
      </c>
      <c r="BK148" s="196">
        <f>ROUND(I148*H148,2)</f>
        <v>0</v>
      </c>
      <c r="BL148" s="16" t="s">
        <v>146</v>
      </c>
      <c r="BM148" s="195" t="s">
        <v>317</v>
      </c>
    </row>
    <row r="149" s="2" customFormat="1" ht="16.5" customHeight="1">
      <c r="A149" s="37"/>
      <c r="B149" s="38"/>
      <c r="C149" s="224" t="s">
        <v>318</v>
      </c>
      <c r="D149" s="224" t="s">
        <v>190</v>
      </c>
      <c r="E149" s="225" t="s">
        <v>319</v>
      </c>
      <c r="F149" s="226" t="s">
        <v>320</v>
      </c>
      <c r="G149" s="227" t="s">
        <v>243</v>
      </c>
      <c r="H149" s="228">
        <v>260</v>
      </c>
      <c r="I149" s="229"/>
      <c r="J149" s="230">
        <f>ROUND(I149*H149,2)</f>
        <v>0</v>
      </c>
      <c r="K149" s="226" t="s">
        <v>21</v>
      </c>
      <c r="L149" s="231"/>
      <c r="M149" s="232" t="s">
        <v>21</v>
      </c>
      <c r="N149" s="233" t="s">
        <v>45</v>
      </c>
      <c r="O149" s="83"/>
      <c r="P149" s="193">
        <f>O149*H149</f>
        <v>0</v>
      </c>
      <c r="Q149" s="193">
        <v>0.0011999999999999999</v>
      </c>
      <c r="R149" s="193">
        <f>Q149*H149</f>
        <v>0.312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183</v>
      </c>
      <c r="AT149" s="195" t="s">
        <v>190</v>
      </c>
      <c r="AU149" s="195" t="s">
        <v>74</v>
      </c>
      <c r="AY149" s="16" t="s">
        <v>147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81</v>
      </c>
      <c r="BK149" s="196">
        <f>ROUND(I149*H149,2)</f>
        <v>0</v>
      </c>
      <c r="BL149" s="16" t="s">
        <v>146</v>
      </c>
      <c r="BM149" s="195" t="s">
        <v>321</v>
      </c>
    </row>
    <row r="150" s="2" customFormat="1" ht="16.5" customHeight="1">
      <c r="A150" s="37"/>
      <c r="B150" s="38"/>
      <c r="C150" s="224" t="s">
        <v>322</v>
      </c>
      <c r="D150" s="224" t="s">
        <v>190</v>
      </c>
      <c r="E150" s="225" t="s">
        <v>323</v>
      </c>
      <c r="F150" s="226" t="s">
        <v>324</v>
      </c>
      <c r="G150" s="227" t="s">
        <v>243</v>
      </c>
      <c r="H150" s="228">
        <v>270</v>
      </c>
      <c r="I150" s="229"/>
      <c r="J150" s="230">
        <f>ROUND(I150*H150,2)</f>
        <v>0</v>
      </c>
      <c r="K150" s="226" t="s">
        <v>21</v>
      </c>
      <c r="L150" s="231"/>
      <c r="M150" s="232" t="s">
        <v>21</v>
      </c>
      <c r="N150" s="233" t="s">
        <v>45</v>
      </c>
      <c r="O150" s="83"/>
      <c r="P150" s="193">
        <f>O150*H150</f>
        <v>0</v>
      </c>
      <c r="Q150" s="193">
        <v>0.0011999999999999999</v>
      </c>
      <c r="R150" s="193">
        <f>Q150*H150</f>
        <v>0.32399999999999995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183</v>
      </c>
      <c r="AT150" s="195" t="s">
        <v>190</v>
      </c>
      <c r="AU150" s="195" t="s">
        <v>74</v>
      </c>
      <c r="AY150" s="16" t="s">
        <v>147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81</v>
      </c>
      <c r="BK150" s="196">
        <f>ROUND(I150*H150,2)</f>
        <v>0</v>
      </c>
      <c r="BL150" s="16" t="s">
        <v>146</v>
      </c>
      <c r="BM150" s="195" t="s">
        <v>325</v>
      </c>
    </row>
    <row r="151" s="2" customFormat="1" ht="16.5" customHeight="1">
      <c r="A151" s="37"/>
      <c r="B151" s="38"/>
      <c r="C151" s="224" t="s">
        <v>326</v>
      </c>
      <c r="D151" s="224" t="s">
        <v>190</v>
      </c>
      <c r="E151" s="225" t="s">
        <v>327</v>
      </c>
      <c r="F151" s="226" t="s">
        <v>328</v>
      </c>
      <c r="G151" s="227" t="s">
        <v>243</v>
      </c>
      <c r="H151" s="228">
        <v>260</v>
      </c>
      <c r="I151" s="229"/>
      <c r="J151" s="230">
        <f>ROUND(I151*H151,2)</f>
        <v>0</v>
      </c>
      <c r="K151" s="226" t="s">
        <v>21</v>
      </c>
      <c r="L151" s="231"/>
      <c r="M151" s="232" t="s">
        <v>21</v>
      </c>
      <c r="N151" s="233" t="s">
        <v>45</v>
      </c>
      <c r="O151" s="83"/>
      <c r="P151" s="193">
        <f>O151*H151</f>
        <v>0</v>
      </c>
      <c r="Q151" s="193">
        <v>0.0011999999999999999</v>
      </c>
      <c r="R151" s="193">
        <f>Q151*H151</f>
        <v>0.312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183</v>
      </c>
      <c r="AT151" s="195" t="s">
        <v>190</v>
      </c>
      <c r="AU151" s="195" t="s">
        <v>74</v>
      </c>
      <c r="AY151" s="16" t="s">
        <v>147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81</v>
      </c>
      <c r="BK151" s="196">
        <f>ROUND(I151*H151,2)</f>
        <v>0</v>
      </c>
      <c r="BL151" s="16" t="s">
        <v>146</v>
      </c>
      <c r="BM151" s="195" t="s">
        <v>329</v>
      </c>
    </row>
    <row r="152" s="2" customFormat="1" ht="16.5" customHeight="1">
      <c r="A152" s="37"/>
      <c r="B152" s="38"/>
      <c r="C152" s="184" t="s">
        <v>330</v>
      </c>
      <c r="D152" s="184" t="s">
        <v>141</v>
      </c>
      <c r="E152" s="185" t="s">
        <v>331</v>
      </c>
      <c r="F152" s="186" t="s">
        <v>332</v>
      </c>
      <c r="G152" s="187" t="s">
        <v>243</v>
      </c>
      <c r="H152" s="188">
        <v>350</v>
      </c>
      <c r="I152" s="189"/>
      <c r="J152" s="190">
        <f>ROUND(I152*H152,2)</f>
        <v>0</v>
      </c>
      <c r="K152" s="186" t="s">
        <v>145</v>
      </c>
      <c r="L152" s="43"/>
      <c r="M152" s="191" t="s">
        <v>21</v>
      </c>
      <c r="N152" s="192" t="s">
        <v>45</v>
      </c>
      <c r="O152" s="83"/>
      <c r="P152" s="193">
        <f>O152*H152</f>
        <v>0</v>
      </c>
      <c r="Q152" s="193">
        <v>5.1999999999999997E-05</v>
      </c>
      <c r="R152" s="193">
        <f>Q152*H152</f>
        <v>0.018199999999999997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146</v>
      </c>
      <c r="AT152" s="195" t="s">
        <v>141</v>
      </c>
      <c r="AU152" s="195" t="s">
        <v>74</v>
      </c>
      <c r="AY152" s="16" t="s">
        <v>147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81</v>
      </c>
      <c r="BK152" s="196">
        <f>ROUND(I152*H152,2)</f>
        <v>0</v>
      </c>
      <c r="BL152" s="16" t="s">
        <v>146</v>
      </c>
      <c r="BM152" s="195" t="s">
        <v>333</v>
      </c>
    </row>
    <row r="153" s="2" customFormat="1">
      <c r="A153" s="37"/>
      <c r="B153" s="38"/>
      <c r="C153" s="39"/>
      <c r="D153" s="197" t="s">
        <v>149</v>
      </c>
      <c r="E153" s="39"/>
      <c r="F153" s="198" t="s">
        <v>334</v>
      </c>
      <c r="G153" s="39"/>
      <c r="H153" s="39"/>
      <c r="I153" s="199"/>
      <c r="J153" s="39"/>
      <c r="K153" s="39"/>
      <c r="L153" s="43"/>
      <c r="M153" s="200"/>
      <c r="N153" s="201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74</v>
      </c>
    </row>
    <row r="154" s="10" customFormat="1">
      <c r="A154" s="10"/>
      <c r="B154" s="202"/>
      <c r="C154" s="203"/>
      <c r="D154" s="204" t="s">
        <v>151</v>
      </c>
      <c r="E154" s="205" t="s">
        <v>21</v>
      </c>
      <c r="F154" s="206" t="s">
        <v>335</v>
      </c>
      <c r="G154" s="203"/>
      <c r="H154" s="207">
        <v>350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3" t="s">
        <v>151</v>
      </c>
      <c r="AU154" s="213" t="s">
        <v>74</v>
      </c>
      <c r="AV154" s="10" t="s">
        <v>83</v>
      </c>
      <c r="AW154" s="10" t="s">
        <v>36</v>
      </c>
      <c r="AX154" s="10" t="s">
        <v>81</v>
      </c>
      <c r="AY154" s="213" t="s">
        <v>147</v>
      </c>
    </row>
    <row r="155" s="2" customFormat="1" ht="16.5" customHeight="1">
      <c r="A155" s="37"/>
      <c r="B155" s="38"/>
      <c r="C155" s="224" t="s">
        <v>336</v>
      </c>
      <c r="D155" s="224" t="s">
        <v>190</v>
      </c>
      <c r="E155" s="225" t="s">
        <v>337</v>
      </c>
      <c r="F155" s="226" t="s">
        <v>338</v>
      </c>
      <c r="G155" s="227" t="s">
        <v>243</v>
      </c>
      <c r="H155" s="228">
        <v>350</v>
      </c>
      <c r="I155" s="229"/>
      <c r="J155" s="230">
        <f>ROUND(I155*H155,2)</f>
        <v>0</v>
      </c>
      <c r="K155" s="226" t="s">
        <v>145</v>
      </c>
      <c r="L155" s="231"/>
      <c r="M155" s="232" t="s">
        <v>21</v>
      </c>
      <c r="N155" s="233" t="s">
        <v>45</v>
      </c>
      <c r="O155" s="83"/>
      <c r="P155" s="193">
        <f>O155*H155</f>
        <v>0</v>
      </c>
      <c r="Q155" s="193">
        <v>0.0035400000000000002</v>
      </c>
      <c r="R155" s="193">
        <f>Q155*H155</f>
        <v>1.2390000000000001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183</v>
      </c>
      <c r="AT155" s="195" t="s">
        <v>190</v>
      </c>
      <c r="AU155" s="195" t="s">
        <v>74</v>
      </c>
      <c r="AY155" s="16" t="s">
        <v>147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81</v>
      </c>
      <c r="BK155" s="196">
        <f>ROUND(I155*H155,2)</f>
        <v>0</v>
      </c>
      <c r="BL155" s="16" t="s">
        <v>146</v>
      </c>
      <c r="BM155" s="195" t="s">
        <v>339</v>
      </c>
    </row>
    <row r="156" s="11" customFormat="1">
      <c r="A156" s="11"/>
      <c r="B156" s="214"/>
      <c r="C156" s="215"/>
      <c r="D156" s="204" t="s">
        <v>151</v>
      </c>
      <c r="E156" s="216" t="s">
        <v>21</v>
      </c>
      <c r="F156" s="217" t="s">
        <v>340</v>
      </c>
      <c r="G156" s="215"/>
      <c r="H156" s="216" t="s">
        <v>21</v>
      </c>
      <c r="I156" s="218"/>
      <c r="J156" s="215"/>
      <c r="K156" s="215"/>
      <c r="L156" s="219"/>
      <c r="M156" s="220"/>
      <c r="N156" s="221"/>
      <c r="O156" s="221"/>
      <c r="P156" s="221"/>
      <c r="Q156" s="221"/>
      <c r="R156" s="221"/>
      <c r="S156" s="221"/>
      <c r="T156" s="222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T156" s="223" t="s">
        <v>151</v>
      </c>
      <c r="AU156" s="223" t="s">
        <v>74</v>
      </c>
      <c r="AV156" s="11" t="s">
        <v>81</v>
      </c>
      <c r="AW156" s="11" t="s">
        <v>36</v>
      </c>
      <c r="AX156" s="11" t="s">
        <v>74</v>
      </c>
      <c r="AY156" s="223" t="s">
        <v>147</v>
      </c>
    </row>
    <row r="157" s="10" customFormat="1">
      <c r="A157" s="10"/>
      <c r="B157" s="202"/>
      <c r="C157" s="203"/>
      <c r="D157" s="204" t="s">
        <v>151</v>
      </c>
      <c r="E157" s="205" t="s">
        <v>21</v>
      </c>
      <c r="F157" s="206" t="s">
        <v>335</v>
      </c>
      <c r="G157" s="203"/>
      <c r="H157" s="207">
        <v>350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3" t="s">
        <v>151</v>
      </c>
      <c r="AU157" s="213" t="s">
        <v>74</v>
      </c>
      <c r="AV157" s="10" t="s">
        <v>83</v>
      </c>
      <c r="AW157" s="10" t="s">
        <v>36</v>
      </c>
      <c r="AX157" s="10" t="s">
        <v>74</v>
      </c>
      <c r="AY157" s="213" t="s">
        <v>147</v>
      </c>
    </row>
    <row r="158" s="12" customFormat="1">
      <c r="A158" s="12"/>
      <c r="B158" s="234"/>
      <c r="C158" s="235"/>
      <c r="D158" s="204" t="s">
        <v>151</v>
      </c>
      <c r="E158" s="236" t="s">
        <v>21</v>
      </c>
      <c r="F158" s="237" t="s">
        <v>202</v>
      </c>
      <c r="G158" s="235"/>
      <c r="H158" s="238">
        <v>350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44" t="s">
        <v>151</v>
      </c>
      <c r="AU158" s="244" t="s">
        <v>74</v>
      </c>
      <c r="AV158" s="12" t="s">
        <v>146</v>
      </c>
      <c r="AW158" s="12" t="s">
        <v>36</v>
      </c>
      <c r="AX158" s="12" t="s">
        <v>81</v>
      </c>
      <c r="AY158" s="244" t="s">
        <v>147</v>
      </c>
    </row>
    <row r="159" s="2" customFormat="1" ht="21.75" customHeight="1">
      <c r="A159" s="37"/>
      <c r="B159" s="38"/>
      <c r="C159" s="184" t="s">
        <v>341</v>
      </c>
      <c r="D159" s="184" t="s">
        <v>141</v>
      </c>
      <c r="E159" s="185" t="s">
        <v>342</v>
      </c>
      <c r="F159" s="186" t="s">
        <v>343</v>
      </c>
      <c r="G159" s="187" t="s">
        <v>243</v>
      </c>
      <c r="H159" s="188">
        <v>250</v>
      </c>
      <c r="I159" s="189"/>
      <c r="J159" s="190">
        <f>ROUND(I159*H159,2)</f>
        <v>0</v>
      </c>
      <c r="K159" s="186" t="s">
        <v>145</v>
      </c>
      <c r="L159" s="43"/>
      <c r="M159" s="191" t="s">
        <v>21</v>
      </c>
      <c r="N159" s="192" t="s">
        <v>45</v>
      </c>
      <c r="O159" s="83"/>
      <c r="P159" s="193">
        <f>O159*H159</f>
        <v>0</v>
      </c>
      <c r="Q159" s="193">
        <v>0.0020823999999999999</v>
      </c>
      <c r="R159" s="193">
        <f>Q159*H159</f>
        <v>0.52059999999999995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146</v>
      </c>
      <c r="AT159" s="195" t="s">
        <v>141</v>
      </c>
      <c r="AU159" s="195" t="s">
        <v>74</v>
      </c>
      <c r="AY159" s="16" t="s">
        <v>147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81</v>
      </c>
      <c r="BK159" s="196">
        <f>ROUND(I159*H159,2)</f>
        <v>0</v>
      </c>
      <c r="BL159" s="16" t="s">
        <v>146</v>
      </c>
      <c r="BM159" s="195" t="s">
        <v>344</v>
      </c>
    </row>
    <row r="160" s="2" customFormat="1">
      <c r="A160" s="37"/>
      <c r="B160" s="38"/>
      <c r="C160" s="39"/>
      <c r="D160" s="197" t="s">
        <v>149</v>
      </c>
      <c r="E160" s="39"/>
      <c r="F160" s="198" t="s">
        <v>345</v>
      </c>
      <c r="G160" s="39"/>
      <c r="H160" s="39"/>
      <c r="I160" s="199"/>
      <c r="J160" s="39"/>
      <c r="K160" s="39"/>
      <c r="L160" s="43"/>
      <c r="M160" s="200"/>
      <c r="N160" s="201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149</v>
      </c>
      <c r="AU160" s="16" t="s">
        <v>74</v>
      </c>
    </row>
    <row r="161" s="10" customFormat="1">
      <c r="A161" s="10"/>
      <c r="B161" s="202"/>
      <c r="C161" s="203"/>
      <c r="D161" s="204" t="s">
        <v>151</v>
      </c>
      <c r="E161" s="205" t="s">
        <v>21</v>
      </c>
      <c r="F161" s="206" t="s">
        <v>346</v>
      </c>
      <c r="G161" s="203"/>
      <c r="H161" s="207">
        <v>250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13" t="s">
        <v>151</v>
      </c>
      <c r="AU161" s="213" t="s">
        <v>74</v>
      </c>
      <c r="AV161" s="10" t="s">
        <v>83</v>
      </c>
      <c r="AW161" s="10" t="s">
        <v>36</v>
      </c>
      <c r="AX161" s="10" t="s">
        <v>81</v>
      </c>
      <c r="AY161" s="213" t="s">
        <v>147</v>
      </c>
    </row>
    <row r="162" s="2" customFormat="1" ht="24.15" customHeight="1">
      <c r="A162" s="37"/>
      <c r="B162" s="38"/>
      <c r="C162" s="184" t="s">
        <v>347</v>
      </c>
      <c r="D162" s="184" t="s">
        <v>141</v>
      </c>
      <c r="E162" s="185" t="s">
        <v>348</v>
      </c>
      <c r="F162" s="186" t="s">
        <v>349</v>
      </c>
      <c r="G162" s="187" t="s">
        <v>350</v>
      </c>
      <c r="H162" s="188">
        <v>3.5</v>
      </c>
      <c r="I162" s="189"/>
      <c r="J162" s="190">
        <f>ROUND(I162*H162,2)</f>
        <v>0</v>
      </c>
      <c r="K162" s="186" t="s">
        <v>145</v>
      </c>
      <c r="L162" s="43"/>
      <c r="M162" s="191" t="s">
        <v>21</v>
      </c>
      <c r="N162" s="192" t="s">
        <v>45</v>
      </c>
      <c r="O162" s="83"/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95" t="s">
        <v>146</v>
      </c>
      <c r="AT162" s="195" t="s">
        <v>141</v>
      </c>
      <c r="AU162" s="195" t="s">
        <v>74</v>
      </c>
      <c r="AY162" s="16" t="s">
        <v>147</v>
      </c>
      <c r="BE162" s="196">
        <f>IF(N162="základní",J162,0)</f>
        <v>0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6" t="s">
        <v>81</v>
      </c>
      <c r="BK162" s="196">
        <f>ROUND(I162*H162,2)</f>
        <v>0</v>
      </c>
      <c r="BL162" s="16" t="s">
        <v>146</v>
      </c>
      <c r="BM162" s="195" t="s">
        <v>351</v>
      </c>
    </row>
    <row r="163" s="2" customFormat="1">
      <c r="A163" s="37"/>
      <c r="B163" s="38"/>
      <c r="C163" s="39"/>
      <c r="D163" s="197" t="s">
        <v>149</v>
      </c>
      <c r="E163" s="39"/>
      <c r="F163" s="198" t="s">
        <v>352</v>
      </c>
      <c r="G163" s="39"/>
      <c r="H163" s="39"/>
      <c r="I163" s="199"/>
      <c r="J163" s="39"/>
      <c r="K163" s="39"/>
      <c r="L163" s="43"/>
      <c r="M163" s="200"/>
      <c r="N163" s="201"/>
      <c r="O163" s="83"/>
      <c r="P163" s="83"/>
      <c r="Q163" s="83"/>
      <c r="R163" s="83"/>
      <c r="S163" s="83"/>
      <c r="T163" s="84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149</v>
      </c>
      <c r="AU163" s="16" t="s">
        <v>74</v>
      </c>
    </row>
    <row r="164" s="10" customFormat="1">
      <c r="A164" s="10"/>
      <c r="B164" s="202"/>
      <c r="C164" s="203"/>
      <c r="D164" s="204" t="s">
        <v>151</v>
      </c>
      <c r="E164" s="205" t="s">
        <v>21</v>
      </c>
      <c r="F164" s="206" t="s">
        <v>353</v>
      </c>
      <c r="G164" s="203"/>
      <c r="H164" s="207">
        <v>3.5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13" t="s">
        <v>151</v>
      </c>
      <c r="AU164" s="213" t="s">
        <v>74</v>
      </c>
      <c r="AV164" s="10" t="s">
        <v>83</v>
      </c>
      <c r="AW164" s="10" t="s">
        <v>36</v>
      </c>
      <c r="AX164" s="10" t="s">
        <v>81</v>
      </c>
      <c r="AY164" s="213" t="s">
        <v>147</v>
      </c>
    </row>
    <row r="165" s="2" customFormat="1">
      <c r="A165" s="37"/>
      <c r="B165" s="38"/>
      <c r="C165" s="184" t="s">
        <v>354</v>
      </c>
      <c r="D165" s="184" t="s">
        <v>141</v>
      </c>
      <c r="E165" s="185" t="s">
        <v>355</v>
      </c>
      <c r="F165" s="186" t="s">
        <v>356</v>
      </c>
      <c r="G165" s="187" t="s">
        <v>350</v>
      </c>
      <c r="H165" s="188">
        <v>21.899999999999999</v>
      </c>
      <c r="I165" s="189"/>
      <c r="J165" s="190">
        <f>ROUND(I165*H165,2)</f>
        <v>0</v>
      </c>
      <c r="K165" s="186" t="s">
        <v>145</v>
      </c>
      <c r="L165" s="43"/>
      <c r="M165" s="191" t="s">
        <v>21</v>
      </c>
      <c r="N165" s="192" t="s">
        <v>45</v>
      </c>
      <c r="O165" s="83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146</v>
      </c>
      <c r="AT165" s="195" t="s">
        <v>141</v>
      </c>
      <c r="AU165" s="195" t="s">
        <v>74</v>
      </c>
      <c r="AY165" s="16" t="s">
        <v>147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81</v>
      </c>
      <c r="BK165" s="196">
        <f>ROUND(I165*H165,2)</f>
        <v>0</v>
      </c>
      <c r="BL165" s="16" t="s">
        <v>146</v>
      </c>
      <c r="BM165" s="195" t="s">
        <v>357</v>
      </c>
    </row>
    <row r="166" s="2" customFormat="1">
      <c r="A166" s="37"/>
      <c r="B166" s="38"/>
      <c r="C166" s="39"/>
      <c r="D166" s="197" t="s">
        <v>149</v>
      </c>
      <c r="E166" s="39"/>
      <c r="F166" s="198" t="s">
        <v>358</v>
      </c>
      <c r="G166" s="39"/>
      <c r="H166" s="39"/>
      <c r="I166" s="199"/>
      <c r="J166" s="39"/>
      <c r="K166" s="39"/>
      <c r="L166" s="43"/>
      <c r="M166" s="200"/>
      <c r="N166" s="201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149</v>
      </c>
      <c r="AU166" s="16" t="s">
        <v>74</v>
      </c>
    </row>
    <row r="167" s="10" customFormat="1">
      <c r="A167" s="10"/>
      <c r="B167" s="202"/>
      <c r="C167" s="203"/>
      <c r="D167" s="204" t="s">
        <v>151</v>
      </c>
      <c r="E167" s="205" t="s">
        <v>21</v>
      </c>
      <c r="F167" s="206" t="s">
        <v>359</v>
      </c>
      <c r="G167" s="203"/>
      <c r="H167" s="207">
        <v>21.899999999999999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T167" s="213" t="s">
        <v>151</v>
      </c>
      <c r="AU167" s="213" t="s">
        <v>74</v>
      </c>
      <c r="AV167" s="10" t="s">
        <v>83</v>
      </c>
      <c r="AW167" s="10" t="s">
        <v>36</v>
      </c>
      <c r="AX167" s="10" t="s">
        <v>81</v>
      </c>
      <c r="AY167" s="213" t="s">
        <v>147</v>
      </c>
    </row>
    <row r="168" s="2" customFormat="1" ht="16.5" customHeight="1">
      <c r="A168" s="37"/>
      <c r="B168" s="38"/>
      <c r="C168" s="184" t="s">
        <v>360</v>
      </c>
      <c r="D168" s="184" t="s">
        <v>141</v>
      </c>
      <c r="E168" s="185" t="s">
        <v>361</v>
      </c>
      <c r="F168" s="186" t="s">
        <v>362</v>
      </c>
      <c r="G168" s="187" t="s">
        <v>160</v>
      </c>
      <c r="H168" s="188">
        <v>1587</v>
      </c>
      <c r="I168" s="189"/>
      <c r="J168" s="190">
        <f>ROUND(I168*H168,2)</f>
        <v>0</v>
      </c>
      <c r="K168" s="186" t="s">
        <v>145</v>
      </c>
      <c r="L168" s="43"/>
      <c r="M168" s="191" t="s">
        <v>21</v>
      </c>
      <c r="N168" s="192" t="s">
        <v>45</v>
      </c>
      <c r="O168" s="83"/>
      <c r="P168" s="193">
        <f>O168*H168</f>
        <v>0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95" t="s">
        <v>146</v>
      </c>
      <c r="AT168" s="195" t="s">
        <v>141</v>
      </c>
      <c r="AU168" s="195" t="s">
        <v>74</v>
      </c>
      <c r="AY168" s="16" t="s">
        <v>147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6" t="s">
        <v>81</v>
      </c>
      <c r="BK168" s="196">
        <f>ROUND(I168*H168,2)</f>
        <v>0</v>
      </c>
      <c r="BL168" s="16" t="s">
        <v>146</v>
      </c>
      <c r="BM168" s="195" t="s">
        <v>363</v>
      </c>
    </row>
    <row r="169" s="2" customFormat="1">
      <c r="A169" s="37"/>
      <c r="B169" s="38"/>
      <c r="C169" s="39"/>
      <c r="D169" s="197" t="s">
        <v>149</v>
      </c>
      <c r="E169" s="39"/>
      <c r="F169" s="198" t="s">
        <v>364</v>
      </c>
      <c r="G169" s="39"/>
      <c r="H169" s="39"/>
      <c r="I169" s="199"/>
      <c r="J169" s="39"/>
      <c r="K169" s="39"/>
      <c r="L169" s="43"/>
      <c r="M169" s="200"/>
      <c r="N169" s="201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149</v>
      </c>
      <c r="AU169" s="16" t="s">
        <v>74</v>
      </c>
    </row>
    <row r="170" s="2" customFormat="1" ht="16.5" customHeight="1">
      <c r="A170" s="37"/>
      <c r="B170" s="38"/>
      <c r="C170" s="224" t="s">
        <v>365</v>
      </c>
      <c r="D170" s="224" t="s">
        <v>190</v>
      </c>
      <c r="E170" s="225" t="s">
        <v>366</v>
      </c>
      <c r="F170" s="226" t="s">
        <v>367</v>
      </c>
      <c r="G170" s="227" t="s">
        <v>368</v>
      </c>
      <c r="H170" s="228">
        <v>158.69999999999999</v>
      </c>
      <c r="I170" s="229"/>
      <c r="J170" s="230">
        <f>ROUND(I170*H170,2)</f>
        <v>0</v>
      </c>
      <c r="K170" s="226" t="s">
        <v>21</v>
      </c>
      <c r="L170" s="231"/>
      <c r="M170" s="232" t="s">
        <v>21</v>
      </c>
      <c r="N170" s="233" t="s">
        <v>45</v>
      </c>
      <c r="O170" s="83"/>
      <c r="P170" s="193">
        <f>O170*H170</f>
        <v>0</v>
      </c>
      <c r="Q170" s="193">
        <v>0.20000000000000001</v>
      </c>
      <c r="R170" s="193">
        <f>Q170*H170</f>
        <v>31.739999999999998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183</v>
      </c>
      <c r="AT170" s="195" t="s">
        <v>190</v>
      </c>
      <c r="AU170" s="195" t="s">
        <v>74</v>
      </c>
      <c r="AY170" s="16" t="s">
        <v>147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81</v>
      </c>
      <c r="BK170" s="196">
        <f>ROUND(I170*H170,2)</f>
        <v>0</v>
      </c>
      <c r="BL170" s="16" t="s">
        <v>146</v>
      </c>
      <c r="BM170" s="195" t="s">
        <v>369</v>
      </c>
    </row>
    <row r="171" s="10" customFormat="1">
      <c r="A171" s="10"/>
      <c r="B171" s="202"/>
      <c r="C171" s="203"/>
      <c r="D171" s="204" t="s">
        <v>151</v>
      </c>
      <c r="E171" s="205" t="s">
        <v>21</v>
      </c>
      <c r="F171" s="206" t="s">
        <v>370</v>
      </c>
      <c r="G171" s="203"/>
      <c r="H171" s="207">
        <v>158.69999999999999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3" t="s">
        <v>151</v>
      </c>
      <c r="AU171" s="213" t="s">
        <v>74</v>
      </c>
      <c r="AV171" s="10" t="s">
        <v>83</v>
      </c>
      <c r="AW171" s="10" t="s">
        <v>36</v>
      </c>
      <c r="AX171" s="10" t="s">
        <v>81</v>
      </c>
      <c r="AY171" s="213" t="s">
        <v>147</v>
      </c>
    </row>
    <row r="172" s="2" customFormat="1" ht="16.5" customHeight="1">
      <c r="A172" s="37"/>
      <c r="B172" s="38"/>
      <c r="C172" s="184" t="s">
        <v>371</v>
      </c>
      <c r="D172" s="184" t="s">
        <v>141</v>
      </c>
      <c r="E172" s="185" t="s">
        <v>372</v>
      </c>
      <c r="F172" s="186" t="s">
        <v>373</v>
      </c>
      <c r="G172" s="187" t="s">
        <v>368</v>
      </c>
      <c r="H172" s="188">
        <v>32.399999999999999</v>
      </c>
      <c r="I172" s="189"/>
      <c r="J172" s="190">
        <f>ROUND(I172*H172,2)</f>
        <v>0</v>
      </c>
      <c r="K172" s="186" t="s">
        <v>145</v>
      </c>
      <c r="L172" s="43"/>
      <c r="M172" s="191" t="s">
        <v>21</v>
      </c>
      <c r="N172" s="192" t="s">
        <v>45</v>
      </c>
      <c r="O172" s="83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146</v>
      </c>
      <c r="AT172" s="195" t="s">
        <v>141</v>
      </c>
      <c r="AU172" s="195" t="s">
        <v>74</v>
      </c>
      <c r="AY172" s="16" t="s">
        <v>147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81</v>
      </c>
      <c r="BK172" s="196">
        <f>ROUND(I172*H172,2)</f>
        <v>0</v>
      </c>
      <c r="BL172" s="16" t="s">
        <v>146</v>
      </c>
      <c r="BM172" s="195" t="s">
        <v>374</v>
      </c>
    </row>
    <row r="173" s="2" customFormat="1">
      <c r="A173" s="37"/>
      <c r="B173" s="38"/>
      <c r="C173" s="39"/>
      <c r="D173" s="197" t="s">
        <v>149</v>
      </c>
      <c r="E173" s="39"/>
      <c r="F173" s="198" t="s">
        <v>375</v>
      </c>
      <c r="G173" s="39"/>
      <c r="H173" s="39"/>
      <c r="I173" s="199"/>
      <c r="J173" s="39"/>
      <c r="K173" s="39"/>
      <c r="L173" s="43"/>
      <c r="M173" s="200"/>
      <c r="N173" s="201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149</v>
      </c>
      <c r="AU173" s="16" t="s">
        <v>74</v>
      </c>
    </row>
    <row r="174" s="10" customFormat="1">
      <c r="A174" s="10"/>
      <c r="B174" s="202"/>
      <c r="C174" s="203"/>
      <c r="D174" s="204" t="s">
        <v>151</v>
      </c>
      <c r="E174" s="205" t="s">
        <v>21</v>
      </c>
      <c r="F174" s="206" t="s">
        <v>376</v>
      </c>
      <c r="G174" s="203"/>
      <c r="H174" s="207">
        <v>32.399999999999999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13" t="s">
        <v>151</v>
      </c>
      <c r="AU174" s="213" t="s">
        <v>74</v>
      </c>
      <c r="AV174" s="10" t="s">
        <v>83</v>
      </c>
      <c r="AW174" s="10" t="s">
        <v>36</v>
      </c>
      <c r="AX174" s="10" t="s">
        <v>81</v>
      </c>
      <c r="AY174" s="213" t="s">
        <v>147</v>
      </c>
    </row>
    <row r="175" s="2" customFormat="1" ht="16.5" customHeight="1">
      <c r="A175" s="37"/>
      <c r="B175" s="38"/>
      <c r="C175" s="184" t="s">
        <v>377</v>
      </c>
      <c r="D175" s="184" t="s">
        <v>141</v>
      </c>
      <c r="E175" s="185" t="s">
        <v>378</v>
      </c>
      <c r="F175" s="186" t="s">
        <v>379</v>
      </c>
      <c r="G175" s="187" t="s">
        <v>368</v>
      </c>
      <c r="H175" s="188">
        <v>32.399999999999999</v>
      </c>
      <c r="I175" s="189"/>
      <c r="J175" s="190">
        <f>ROUND(I175*H175,2)</f>
        <v>0</v>
      </c>
      <c r="K175" s="186" t="s">
        <v>145</v>
      </c>
      <c r="L175" s="43"/>
      <c r="M175" s="191" t="s">
        <v>21</v>
      </c>
      <c r="N175" s="192" t="s">
        <v>45</v>
      </c>
      <c r="O175" s="83"/>
      <c r="P175" s="193">
        <f>O175*H175</f>
        <v>0</v>
      </c>
      <c r="Q175" s="193">
        <v>0</v>
      </c>
      <c r="R175" s="193">
        <f>Q175*H175</f>
        <v>0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146</v>
      </c>
      <c r="AT175" s="195" t="s">
        <v>141</v>
      </c>
      <c r="AU175" s="195" t="s">
        <v>74</v>
      </c>
      <c r="AY175" s="16" t="s">
        <v>147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81</v>
      </c>
      <c r="BK175" s="196">
        <f>ROUND(I175*H175,2)</f>
        <v>0</v>
      </c>
      <c r="BL175" s="16" t="s">
        <v>146</v>
      </c>
      <c r="BM175" s="195" t="s">
        <v>380</v>
      </c>
    </row>
    <row r="176" s="2" customFormat="1">
      <c r="A176" s="37"/>
      <c r="B176" s="38"/>
      <c r="C176" s="39"/>
      <c r="D176" s="197" t="s">
        <v>149</v>
      </c>
      <c r="E176" s="39"/>
      <c r="F176" s="198" t="s">
        <v>381</v>
      </c>
      <c r="G176" s="39"/>
      <c r="H176" s="39"/>
      <c r="I176" s="199"/>
      <c r="J176" s="39"/>
      <c r="K176" s="39"/>
      <c r="L176" s="43"/>
      <c r="M176" s="200"/>
      <c r="N176" s="201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149</v>
      </c>
      <c r="AU176" s="16" t="s">
        <v>74</v>
      </c>
    </row>
    <row r="177" s="2" customFormat="1" ht="16.5" customHeight="1">
      <c r="A177" s="37"/>
      <c r="B177" s="38"/>
      <c r="C177" s="184" t="s">
        <v>382</v>
      </c>
      <c r="D177" s="184" t="s">
        <v>141</v>
      </c>
      <c r="E177" s="185" t="s">
        <v>383</v>
      </c>
      <c r="F177" s="186" t="s">
        <v>384</v>
      </c>
      <c r="G177" s="187" t="s">
        <v>368</v>
      </c>
      <c r="H177" s="188">
        <v>97.200000000000003</v>
      </c>
      <c r="I177" s="189"/>
      <c r="J177" s="190">
        <f>ROUND(I177*H177,2)</f>
        <v>0</v>
      </c>
      <c r="K177" s="186" t="s">
        <v>145</v>
      </c>
      <c r="L177" s="43"/>
      <c r="M177" s="191" t="s">
        <v>21</v>
      </c>
      <c r="N177" s="192" t="s">
        <v>45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146</v>
      </c>
      <c r="AT177" s="195" t="s">
        <v>141</v>
      </c>
      <c r="AU177" s="195" t="s">
        <v>74</v>
      </c>
      <c r="AY177" s="16" t="s">
        <v>147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81</v>
      </c>
      <c r="BK177" s="196">
        <f>ROUND(I177*H177,2)</f>
        <v>0</v>
      </c>
      <c r="BL177" s="16" t="s">
        <v>146</v>
      </c>
      <c r="BM177" s="195" t="s">
        <v>385</v>
      </c>
    </row>
    <row r="178" s="2" customFormat="1">
      <c r="A178" s="37"/>
      <c r="B178" s="38"/>
      <c r="C178" s="39"/>
      <c r="D178" s="197" t="s">
        <v>149</v>
      </c>
      <c r="E178" s="39"/>
      <c r="F178" s="198" t="s">
        <v>386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149</v>
      </c>
      <c r="AU178" s="16" t="s">
        <v>74</v>
      </c>
    </row>
    <row r="179" s="10" customFormat="1">
      <c r="A179" s="10"/>
      <c r="B179" s="202"/>
      <c r="C179" s="203"/>
      <c r="D179" s="204" t="s">
        <v>151</v>
      </c>
      <c r="E179" s="205" t="s">
        <v>21</v>
      </c>
      <c r="F179" s="206" t="s">
        <v>387</v>
      </c>
      <c r="G179" s="203"/>
      <c r="H179" s="207">
        <v>97.200000000000003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3" t="s">
        <v>151</v>
      </c>
      <c r="AU179" s="213" t="s">
        <v>74</v>
      </c>
      <c r="AV179" s="10" t="s">
        <v>83</v>
      </c>
      <c r="AW179" s="10" t="s">
        <v>36</v>
      </c>
      <c r="AX179" s="10" t="s">
        <v>81</v>
      </c>
      <c r="AY179" s="213" t="s">
        <v>147</v>
      </c>
    </row>
    <row r="180" s="2" customFormat="1" ht="24.15" customHeight="1">
      <c r="A180" s="37"/>
      <c r="B180" s="38"/>
      <c r="C180" s="184" t="s">
        <v>388</v>
      </c>
      <c r="D180" s="184" t="s">
        <v>141</v>
      </c>
      <c r="E180" s="185" t="s">
        <v>389</v>
      </c>
      <c r="F180" s="186" t="s">
        <v>390</v>
      </c>
      <c r="G180" s="187" t="s">
        <v>391</v>
      </c>
      <c r="H180" s="188">
        <v>922</v>
      </c>
      <c r="I180" s="189"/>
      <c r="J180" s="190">
        <f>ROUND(I180*H180,2)</f>
        <v>0</v>
      </c>
      <c r="K180" s="186" t="s">
        <v>21</v>
      </c>
      <c r="L180" s="43"/>
      <c r="M180" s="191" t="s">
        <v>21</v>
      </c>
      <c r="N180" s="192" t="s">
        <v>45</v>
      </c>
      <c r="O180" s="83"/>
      <c r="P180" s="193">
        <f>O180*H180</f>
        <v>0</v>
      </c>
      <c r="Q180" s="193">
        <v>0.0068199999999999997</v>
      </c>
      <c r="R180" s="193">
        <f>Q180*H180</f>
        <v>6.2880399999999996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146</v>
      </c>
      <c r="AT180" s="195" t="s">
        <v>141</v>
      </c>
      <c r="AU180" s="195" t="s">
        <v>74</v>
      </c>
      <c r="AY180" s="16" t="s">
        <v>147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81</v>
      </c>
      <c r="BK180" s="196">
        <f>ROUND(I180*H180,2)</f>
        <v>0</v>
      </c>
      <c r="BL180" s="16" t="s">
        <v>146</v>
      </c>
      <c r="BM180" s="195" t="s">
        <v>392</v>
      </c>
    </row>
    <row r="181" s="10" customFormat="1">
      <c r="A181" s="10"/>
      <c r="B181" s="202"/>
      <c r="C181" s="203"/>
      <c r="D181" s="204" t="s">
        <v>151</v>
      </c>
      <c r="E181" s="205" t="s">
        <v>21</v>
      </c>
      <c r="F181" s="206" t="s">
        <v>393</v>
      </c>
      <c r="G181" s="203"/>
      <c r="H181" s="207">
        <v>922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151</v>
      </c>
      <c r="AU181" s="213" t="s">
        <v>74</v>
      </c>
      <c r="AV181" s="10" t="s">
        <v>83</v>
      </c>
      <c r="AW181" s="10" t="s">
        <v>36</v>
      </c>
      <c r="AX181" s="10" t="s">
        <v>81</v>
      </c>
      <c r="AY181" s="213" t="s">
        <v>147</v>
      </c>
    </row>
    <row r="182" s="2" customFormat="1" ht="21.75" customHeight="1">
      <c r="A182" s="37"/>
      <c r="B182" s="38"/>
      <c r="C182" s="184" t="s">
        <v>394</v>
      </c>
      <c r="D182" s="184" t="s">
        <v>141</v>
      </c>
      <c r="E182" s="185" t="s">
        <v>395</v>
      </c>
      <c r="F182" s="186" t="s">
        <v>396</v>
      </c>
      <c r="G182" s="187" t="s">
        <v>391</v>
      </c>
      <c r="H182" s="188">
        <v>24</v>
      </c>
      <c r="I182" s="189"/>
      <c r="J182" s="190">
        <f>ROUND(I182*H182,2)</f>
        <v>0</v>
      </c>
      <c r="K182" s="186" t="s">
        <v>145</v>
      </c>
      <c r="L182" s="43"/>
      <c r="M182" s="191" t="s">
        <v>21</v>
      </c>
      <c r="N182" s="192" t="s">
        <v>45</v>
      </c>
      <c r="O182" s="83"/>
      <c r="P182" s="193">
        <f>O182*H182</f>
        <v>0</v>
      </c>
      <c r="Q182" s="193">
        <v>0.074168499999999998</v>
      </c>
      <c r="R182" s="193">
        <f>Q182*H182</f>
        <v>1.780044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146</v>
      </c>
      <c r="AT182" s="195" t="s">
        <v>141</v>
      </c>
      <c r="AU182" s="195" t="s">
        <v>74</v>
      </c>
      <c r="AY182" s="16" t="s">
        <v>147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81</v>
      </c>
      <c r="BK182" s="196">
        <f>ROUND(I182*H182,2)</f>
        <v>0</v>
      </c>
      <c r="BL182" s="16" t="s">
        <v>146</v>
      </c>
      <c r="BM182" s="195" t="s">
        <v>397</v>
      </c>
    </row>
    <row r="183" s="2" customFormat="1">
      <c r="A183" s="37"/>
      <c r="B183" s="38"/>
      <c r="C183" s="39"/>
      <c r="D183" s="197" t="s">
        <v>149</v>
      </c>
      <c r="E183" s="39"/>
      <c r="F183" s="198" t="s">
        <v>398</v>
      </c>
      <c r="G183" s="39"/>
      <c r="H183" s="39"/>
      <c r="I183" s="199"/>
      <c r="J183" s="39"/>
      <c r="K183" s="39"/>
      <c r="L183" s="43"/>
      <c r="M183" s="200"/>
      <c r="N183" s="201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74</v>
      </c>
    </row>
    <row r="184" s="10" customFormat="1">
      <c r="A184" s="10"/>
      <c r="B184" s="202"/>
      <c r="C184" s="203"/>
      <c r="D184" s="204" t="s">
        <v>151</v>
      </c>
      <c r="E184" s="205" t="s">
        <v>21</v>
      </c>
      <c r="F184" s="206" t="s">
        <v>399</v>
      </c>
      <c r="G184" s="203"/>
      <c r="H184" s="207">
        <v>24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3" t="s">
        <v>151</v>
      </c>
      <c r="AU184" s="213" t="s">
        <v>74</v>
      </c>
      <c r="AV184" s="10" t="s">
        <v>83</v>
      </c>
      <c r="AW184" s="10" t="s">
        <v>36</v>
      </c>
      <c r="AX184" s="10" t="s">
        <v>81</v>
      </c>
      <c r="AY184" s="213" t="s">
        <v>147</v>
      </c>
    </row>
    <row r="185" s="2" customFormat="1" ht="21.75" customHeight="1">
      <c r="A185" s="37"/>
      <c r="B185" s="38"/>
      <c r="C185" s="184" t="s">
        <v>400</v>
      </c>
      <c r="D185" s="184" t="s">
        <v>141</v>
      </c>
      <c r="E185" s="185" t="s">
        <v>401</v>
      </c>
      <c r="F185" s="186" t="s">
        <v>402</v>
      </c>
      <c r="G185" s="187" t="s">
        <v>403</v>
      </c>
      <c r="H185" s="188">
        <v>6</v>
      </c>
      <c r="I185" s="189"/>
      <c r="J185" s="190">
        <f>ROUND(I185*H185,2)</f>
        <v>0</v>
      </c>
      <c r="K185" s="186" t="s">
        <v>21</v>
      </c>
      <c r="L185" s="43"/>
      <c r="M185" s="191" t="s">
        <v>21</v>
      </c>
      <c r="N185" s="192" t="s">
        <v>45</v>
      </c>
      <c r="O185" s="83"/>
      <c r="P185" s="193">
        <f>O185*H185</f>
        <v>0</v>
      </c>
      <c r="Q185" s="193">
        <v>0.07417</v>
      </c>
      <c r="R185" s="193">
        <f>Q185*H185</f>
        <v>0.44501999999999997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146</v>
      </c>
      <c r="AT185" s="195" t="s">
        <v>141</v>
      </c>
      <c r="AU185" s="195" t="s">
        <v>74</v>
      </c>
      <c r="AY185" s="16" t="s">
        <v>147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81</v>
      </c>
      <c r="BK185" s="196">
        <f>ROUND(I185*H185,2)</f>
        <v>0</v>
      </c>
      <c r="BL185" s="16" t="s">
        <v>146</v>
      </c>
      <c r="BM185" s="195" t="s">
        <v>404</v>
      </c>
    </row>
    <row r="186" s="2" customFormat="1" ht="16.5" customHeight="1">
      <c r="A186" s="37"/>
      <c r="B186" s="38"/>
      <c r="C186" s="184" t="s">
        <v>405</v>
      </c>
      <c r="D186" s="184" t="s">
        <v>141</v>
      </c>
      <c r="E186" s="185" t="s">
        <v>406</v>
      </c>
      <c r="F186" s="186" t="s">
        <v>407</v>
      </c>
      <c r="G186" s="187" t="s">
        <v>403</v>
      </c>
      <c r="H186" s="188">
        <v>5</v>
      </c>
      <c r="I186" s="189"/>
      <c r="J186" s="190">
        <f>ROUND(I186*H186,2)</f>
        <v>0</v>
      </c>
      <c r="K186" s="186" t="s">
        <v>21</v>
      </c>
      <c r="L186" s="43"/>
      <c r="M186" s="191" t="s">
        <v>21</v>
      </c>
      <c r="N186" s="192" t="s">
        <v>45</v>
      </c>
      <c r="O186" s="83"/>
      <c r="P186" s="193">
        <f>O186*H186</f>
        <v>0</v>
      </c>
      <c r="Q186" s="193">
        <v>0.0050000000000000001</v>
      </c>
      <c r="R186" s="193">
        <f>Q186*H186</f>
        <v>0.025000000000000001</v>
      </c>
      <c r="S186" s="193">
        <v>0</v>
      </c>
      <c r="T186" s="19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95" t="s">
        <v>146</v>
      </c>
      <c r="AT186" s="195" t="s">
        <v>141</v>
      </c>
      <c r="AU186" s="195" t="s">
        <v>74</v>
      </c>
      <c r="AY186" s="16" t="s">
        <v>147</v>
      </c>
      <c r="BE186" s="196">
        <f>IF(N186="základní",J186,0)</f>
        <v>0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6" t="s">
        <v>81</v>
      </c>
      <c r="BK186" s="196">
        <f>ROUND(I186*H186,2)</f>
        <v>0</v>
      </c>
      <c r="BL186" s="16" t="s">
        <v>146</v>
      </c>
      <c r="BM186" s="195" t="s">
        <v>408</v>
      </c>
    </row>
    <row r="187" s="10" customFormat="1">
      <c r="A187" s="10"/>
      <c r="B187" s="202"/>
      <c r="C187" s="203"/>
      <c r="D187" s="204" t="s">
        <v>151</v>
      </c>
      <c r="E187" s="205" t="s">
        <v>21</v>
      </c>
      <c r="F187" s="206" t="s">
        <v>409</v>
      </c>
      <c r="G187" s="203"/>
      <c r="H187" s="207">
        <v>5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13" t="s">
        <v>151</v>
      </c>
      <c r="AU187" s="213" t="s">
        <v>74</v>
      </c>
      <c r="AV187" s="10" t="s">
        <v>83</v>
      </c>
      <c r="AW187" s="10" t="s">
        <v>36</v>
      </c>
      <c r="AX187" s="10" t="s">
        <v>81</v>
      </c>
      <c r="AY187" s="213" t="s">
        <v>147</v>
      </c>
    </row>
    <row r="188" s="2" customFormat="1" ht="16.5" customHeight="1">
      <c r="A188" s="37"/>
      <c r="B188" s="38"/>
      <c r="C188" s="184" t="s">
        <v>410</v>
      </c>
      <c r="D188" s="184" t="s">
        <v>141</v>
      </c>
      <c r="E188" s="185" t="s">
        <v>411</v>
      </c>
      <c r="F188" s="186" t="s">
        <v>412</v>
      </c>
      <c r="G188" s="187" t="s">
        <v>206</v>
      </c>
      <c r="H188" s="188">
        <v>121.81</v>
      </c>
      <c r="I188" s="189"/>
      <c r="J188" s="190">
        <f>ROUND(I188*H188,2)</f>
        <v>0</v>
      </c>
      <c r="K188" s="186" t="s">
        <v>145</v>
      </c>
      <c r="L188" s="43"/>
      <c r="M188" s="191" t="s">
        <v>21</v>
      </c>
      <c r="N188" s="192" t="s">
        <v>45</v>
      </c>
      <c r="O188" s="83"/>
      <c r="P188" s="193">
        <f>O188*H188</f>
        <v>0</v>
      </c>
      <c r="Q188" s="193">
        <v>0</v>
      </c>
      <c r="R188" s="193">
        <f>Q188*H188</f>
        <v>0</v>
      </c>
      <c r="S188" s="193">
        <v>0</v>
      </c>
      <c r="T188" s="19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195" t="s">
        <v>146</v>
      </c>
      <c r="AT188" s="195" t="s">
        <v>141</v>
      </c>
      <c r="AU188" s="195" t="s">
        <v>74</v>
      </c>
      <c r="AY188" s="16" t="s">
        <v>147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16" t="s">
        <v>81</v>
      </c>
      <c r="BK188" s="196">
        <f>ROUND(I188*H188,2)</f>
        <v>0</v>
      </c>
      <c r="BL188" s="16" t="s">
        <v>146</v>
      </c>
      <c r="BM188" s="195" t="s">
        <v>413</v>
      </c>
    </row>
    <row r="189" s="2" customFormat="1">
      <c r="A189" s="37"/>
      <c r="B189" s="38"/>
      <c r="C189" s="39"/>
      <c r="D189" s="197" t="s">
        <v>149</v>
      </c>
      <c r="E189" s="39"/>
      <c r="F189" s="198" t="s">
        <v>414</v>
      </c>
      <c r="G189" s="39"/>
      <c r="H189" s="39"/>
      <c r="I189" s="199"/>
      <c r="J189" s="39"/>
      <c r="K189" s="39"/>
      <c r="L189" s="43"/>
      <c r="M189" s="245"/>
      <c r="N189" s="246"/>
      <c r="O189" s="247"/>
      <c r="P189" s="247"/>
      <c r="Q189" s="247"/>
      <c r="R189" s="247"/>
      <c r="S189" s="247"/>
      <c r="T189" s="248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149</v>
      </c>
      <c r="AU189" s="16" t="s">
        <v>74</v>
      </c>
    </row>
    <row r="190" s="2" customFormat="1" ht="6.96" customHeight="1">
      <c r="A190" s="37"/>
      <c r="B190" s="58"/>
      <c r="C190" s="59"/>
      <c r="D190" s="59"/>
      <c r="E190" s="59"/>
      <c r="F190" s="59"/>
      <c r="G190" s="59"/>
      <c r="H190" s="59"/>
      <c r="I190" s="59"/>
      <c r="J190" s="59"/>
      <c r="K190" s="59"/>
      <c r="L190" s="43"/>
      <c r="M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</row>
  </sheetData>
  <sheetProtection sheet="1" autoFilter="0" formatColumns="0" formatRows="0" objects="1" scenarios="1" spinCount="100000" saltValue="mwfyB5wdi1p6QqgMGo7gitluMRT2eLbdARamNfeDaBkfuEbc3iGUG/jFjRNllOnjNxDeozSx0JSbZp9FAca8MA==" hashValue="5v/44WjtCTl2LL7T4iZ2vv06nSoZf9xASsi/Rc+9Qop9IvJ3raFuwSz6Zf1F0cZ8HeFeR/jz4vGJGrmvBPayMQ==" algorithmName="SHA-512" password="CC35"/>
  <autoFilter ref="C78:K189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11103212"/>
    <hyperlink ref="F84" r:id="rId2" display="https://podminky.urs.cz/item/CS_URS_2024_01/185803105"/>
    <hyperlink ref="F87" r:id="rId3" display="https://podminky.urs.cz/item/CS_URS_2024_01/184813511"/>
    <hyperlink ref="F89" r:id="rId4" display="https://podminky.urs.cz/item/CS_URS_2024_01/183403112"/>
    <hyperlink ref="F91" r:id="rId5" display="https://podminky.urs.cz/item/CS_URS_2024_01/183403151"/>
    <hyperlink ref="F93" r:id="rId6" display="https://podminky.urs.cz/item/CS_URS_2024_01/183403152"/>
    <hyperlink ref="F95" r:id="rId7" display="https://podminky.urs.cz/item/CS_URS_2024_01/183403213"/>
    <hyperlink ref="F98" r:id="rId8" display="https://podminky.urs.cz/item/CS_URS_2024_01/181451121"/>
    <hyperlink ref="F104" r:id="rId9" display="https://podminky.urs.cz/item/CS_URS_2024_01/111151231"/>
    <hyperlink ref="F111" r:id="rId10" display="https://podminky.urs.cz/item/CS_URS_2024_01/185802113"/>
    <hyperlink ref="F116" r:id="rId11" display="https://podminky.urs.cz/item/CS_URS_2024_01/185802114_D"/>
    <hyperlink ref="F121" r:id="rId12" display="https://podminky.urs.cz/item/CS_URS_2024_01/185802114"/>
    <hyperlink ref="F126" r:id="rId13" display="https://podminky.urs.cz/item/CS_URS_2024_01/183101113"/>
    <hyperlink ref="F129" r:id="rId14" display="https://podminky.urs.cz/item/CS_URS_2024_01/184102111"/>
    <hyperlink ref="F132" r:id="rId15" display="https://podminky.urs.cz/item/CS_URS_2024_01/184102110"/>
    <hyperlink ref="F153" r:id="rId16" display="https://podminky.urs.cz/item/CS_URS_2024_01/184215112"/>
    <hyperlink ref="F160" r:id="rId17" display="https://podminky.urs.cz/item/CS_URS_2024_01/184813121"/>
    <hyperlink ref="F163" r:id="rId18" display="https://podminky.urs.cz/item/CS_URS_2024_01/184813134"/>
    <hyperlink ref="F166" r:id="rId19" display="https://podminky.urs.cz/item/CS_URS_2024_01/184813133"/>
    <hyperlink ref="F169" r:id="rId20" display="https://podminky.urs.cz/item/CS_URS_2024_01/184911421"/>
    <hyperlink ref="F173" r:id="rId21" display="https://podminky.urs.cz/item/CS_URS_2024_01/185804312"/>
    <hyperlink ref="F176" r:id="rId22" display="https://podminky.urs.cz/item/CS_URS_2024_01/185851121"/>
    <hyperlink ref="F178" r:id="rId23" display="https://podminky.urs.cz/item/CS_URS_2024_01/185851129"/>
    <hyperlink ref="F183" r:id="rId24" display="https://podminky.urs.cz/item/CS_URS_2024_01/348952262"/>
    <hyperlink ref="F189" r:id="rId25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416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ROUND((SUM(BE85:BE105)),  2)</f>
        <v>0</v>
      </c>
      <c r="G35" s="37"/>
      <c r="H35" s="37"/>
      <c r="I35" s="156">
        <v>0.20999999999999999</v>
      </c>
      <c r="J35" s="155">
        <f>ROUND(((SUM(BE85:BE105))*I35),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ROUND((SUM(BF85:BF105)),  2)</f>
        <v>0</v>
      </c>
      <c r="G36" s="37"/>
      <c r="H36" s="37"/>
      <c r="I36" s="156">
        <v>0.12</v>
      </c>
      <c r="J36" s="155">
        <f>ROUND(((SUM(BF85:BF105))*I36),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SO-011 - 1.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SO-011 - 1.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SUM(P86:P105)</f>
        <v>0</v>
      </c>
      <c r="Q85" s="95"/>
      <c r="R85" s="181">
        <f>SUM(R86:R105)</f>
        <v>0.0070000000000000001</v>
      </c>
      <c r="S85" s="95"/>
      <c r="T85" s="182">
        <f>SUM(T86:T105)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SUM(BK86:BK105)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1.3819999999999999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419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421</v>
      </c>
      <c r="G88" s="203"/>
      <c r="H88" s="207">
        <v>1.3819999999999999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422</v>
      </c>
      <c r="F89" s="186" t="s">
        <v>423</v>
      </c>
      <c r="G89" s="187" t="s">
        <v>160</v>
      </c>
      <c r="H89" s="188">
        <v>1587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424</v>
      </c>
    </row>
    <row r="90" s="2" customFormat="1">
      <c r="A90" s="37"/>
      <c r="B90" s="38"/>
      <c r="C90" s="39"/>
      <c r="D90" s="197" t="s">
        <v>149</v>
      </c>
      <c r="E90" s="39"/>
      <c r="F90" s="198" t="s">
        <v>425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426</v>
      </c>
      <c r="G91" s="203"/>
      <c r="H91" s="207">
        <v>1587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427</v>
      </c>
      <c r="F92" s="186" t="s">
        <v>428</v>
      </c>
      <c r="G92" s="187" t="s">
        <v>243</v>
      </c>
      <c r="H92" s="188">
        <v>350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2.0000000000000002E-05</v>
      </c>
      <c r="R92" s="193">
        <f>Q92*H92</f>
        <v>0.0070000000000000001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429</v>
      </c>
    </row>
    <row r="93" s="2" customFormat="1">
      <c r="A93" s="37"/>
      <c r="B93" s="38"/>
      <c r="C93" s="39"/>
      <c r="D93" s="197" t="s">
        <v>149</v>
      </c>
      <c r="E93" s="39"/>
      <c r="F93" s="198" t="s">
        <v>430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431</v>
      </c>
      <c r="G94" s="203"/>
      <c r="H94" s="207">
        <v>350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432</v>
      </c>
      <c r="F95" s="186" t="s">
        <v>433</v>
      </c>
      <c r="G95" s="187" t="s">
        <v>243</v>
      </c>
      <c r="H95" s="188">
        <v>2540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434</v>
      </c>
    </row>
    <row r="96" s="2" customFormat="1">
      <c r="A96" s="37"/>
      <c r="B96" s="38"/>
      <c r="C96" s="39"/>
      <c r="D96" s="197" t="s">
        <v>149</v>
      </c>
      <c r="E96" s="39"/>
      <c r="F96" s="198" t="s">
        <v>435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436</v>
      </c>
      <c r="G97" s="203"/>
      <c r="H97" s="207">
        <v>2540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372</v>
      </c>
      <c r="F98" s="186" t="s">
        <v>373</v>
      </c>
      <c r="G98" s="187" t="s">
        <v>368</v>
      </c>
      <c r="H98" s="188">
        <v>162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437</v>
      </c>
    </row>
    <row r="99" s="2" customFormat="1">
      <c r="A99" s="37"/>
      <c r="B99" s="38"/>
      <c r="C99" s="39"/>
      <c r="D99" s="197" t="s">
        <v>149</v>
      </c>
      <c r="E99" s="39"/>
      <c r="F99" s="198" t="s">
        <v>375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10" customFormat="1">
      <c r="A100" s="10"/>
      <c r="B100" s="202"/>
      <c r="C100" s="203"/>
      <c r="D100" s="204" t="s">
        <v>151</v>
      </c>
      <c r="E100" s="205" t="s">
        <v>21</v>
      </c>
      <c r="F100" s="206" t="s">
        <v>438</v>
      </c>
      <c r="G100" s="203"/>
      <c r="H100" s="207">
        <v>162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151</v>
      </c>
      <c r="AU100" s="213" t="s">
        <v>74</v>
      </c>
      <c r="AV100" s="10" t="s">
        <v>83</v>
      </c>
      <c r="AW100" s="10" t="s">
        <v>36</v>
      </c>
      <c r="AX100" s="10" t="s">
        <v>81</v>
      </c>
      <c r="AY100" s="213" t="s">
        <v>147</v>
      </c>
    </row>
    <row r="101" s="2" customFormat="1" ht="16.5" customHeight="1">
      <c r="A101" s="37"/>
      <c r="B101" s="38"/>
      <c r="C101" s="184" t="s">
        <v>172</v>
      </c>
      <c r="D101" s="184" t="s">
        <v>141</v>
      </c>
      <c r="E101" s="185" t="s">
        <v>378</v>
      </c>
      <c r="F101" s="186" t="s">
        <v>379</v>
      </c>
      <c r="G101" s="187" t="s">
        <v>368</v>
      </c>
      <c r="H101" s="188">
        <v>162</v>
      </c>
      <c r="I101" s="189"/>
      <c r="J101" s="190">
        <f>ROUND(I101*H101,2)</f>
        <v>0</v>
      </c>
      <c r="K101" s="186" t="s">
        <v>145</v>
      </c>
      <c r="L101" s="43"/>
      <c r="M101" s="191" t="s">
        <v>21</v>
      </c>
      <c r="N101" s="192" t="s">
        <v>45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74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81</v>
      </c>
      <c r="BK101" s="196">
        <f>ROUND(I101*H101,2)</f>
        <v>0</v>
      </c>
      <c r="BL101" s="16" t="s">
        <v>146</v>
      </c>
      <c r="BM101" s="195" t="s">
        <v>439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381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74</v>
      </c>
    </row>
    <row r="103" s="2" customFormat="1" ht="16.5" customHeight="1">
      <c r="A103" s="37"/>
      <c r="B103" s="38"/>
      <c r="C103" s="184" t="s">
        <v>177</v>
      </c>
      <c r="D103" s="184" t="s">
        <v>141</v>
      </c>
      <c r="E103" s="185" t="s">
        <v>383</v>
      </c>
      <c r="F103" s="186" t="s">
        <v>384</v>
      </c>
      <c r="G103" s="187" t="s">
        <v>368</v>
      </c>
      <c r="H103" s="188">
        <v>486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440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386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441</v>
      </c>
      <c r="G105" s="203"/>
      <c r="H105" s="207">
        <v>486</v>
      </c>
      <c r="I105" s="208"/>
      <c r="J105" s="203"/>
      <c r="K105" s="203"/>
      <c r="L105" s="209"/>
      <c r="M105" s="249"/>
      <c r="N105" s="250"/>
      <c r="O105" s="250"/>
      <c r="P105" s="250"/>
      <c r="Q105" s="250"/>
      <c r="R105" s="250"/>
      <c r="S105" s="250"/>
      <c r="T105" s="25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81</v>
      </c>
      <c r="AY105" s="213" t="s">
        <v>147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KCWdvYsDpB1+Cv6oPKf+8e5V6flBFPbPruSuaLmfpSV8apiEbKbjeh2Qa09Ynz7MYfGQX8fmzKthLonJ7h3XgA==" hashValue="Qso3e8BG8OAStMDDvT9dfhHLbadyJj514zqVgkMXe+dnUwN14v5K5f1npiqeXmGH4mjWir2abRmW35xKMRLshw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5804214"/>
    <hyperlink ref="F93" r:id="rId3" display="https://podminky.urs.cz/item/CS_URS_2024_01/184911111"/>
    <hyperlink ref="F96" r:id="rId4" display="https://podminky.urs.cz/item/CS_URS_2024_01/184808211"/>
    <hyperlink ref="F99" r:id="rId5" display="https://podminky.urs.cz/item/CS_URS_2024_01/185804312"/>
    <hyperlink ref="F102" r:id="rId6" display="https://podminky.urs.cz/item/CS_URS_2024_01/185851121"/>
    <hyperlink ref="F104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442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ROUND((SUM(BE85:BE102)),  2)</f>
        <v>0</v>
      </c>
      <c r="G35" s="37"/>
      <c r="H35" s="37"/>
      <c r="I35" s="156">
        <v>0.20999999999999999</v>
      </c>
      <c r="J35" s="155">
        <f>ROUND(((SUM(BE85:BE102))*I35),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ROUND((SUM(BF85:BF102)),  2)</f>
        <v>0</v>
      </c>
      <c r="G36" s="37"/>
      <c r="H36" s="37"/>
      <c r="I36" s="156">
        <v>0.12</v>
      </c>
      <c r="J36" s="155">
        <f>ROUND(((SUM(BF85:BF102))*I36),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ROUND((SUM(BH85:BH102)),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SO-012 - 2.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SO-012 - 2.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SUM(P86:P102)</f>
        <v>0</v>
      </c>
      <c r="Q85" s="95"/>
      <c r="R85" s="181">
        <f>SUM(R86:R102)</f>
        <v>0.0070000000000000001</v>
      </c>
      <c r="S85" s="95"/>
      <c r="T85" s="182">
        <f>SUM(T86:T102)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SUM(BK86:BK102)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0.92100000000000004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443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444</v>
      </c>
      <c r="G88" s="203"/>
      <c r="H88" s="207">
        <v>0.92100000000000004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427</v>
      </c>
      <c r="F89" s="186" t="s">
        <v>428</v>
      </c>
      <c r="G89" s="187" t="s">
        <v>243</v>
      </c>
      <c r="H89" s="188">
        <v>350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2.0000000000000002E-05</v>
      </c>
      <c r="R89" s="193">
        <f>Q89*H89</f>
        <v>0.0070000000000000001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445</v>
      </c>
    </row>
    <row r="90" s="2" customFormat="1">
      <c r="A90" s="37"/>
      <c r="B90" s="38"/>
      <c r="C90" s="39"/>
      <c r="D90" s="197" t="s">
        <v>149</v>
      </c>
      <c r="E90" s="39"/>
      <c r="F90" s="198" t="s">
        <v>430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431</v>
      </c>
      <c r="G91" s="203"/>
      <c r="H91" s="207">
        <v>350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432</v>
      </c>
      <c r="F92" s="186" t="s">
        <v>433</v>
      </c>
      <c r="G92" s="187" t="s">
        <v>243</v>
      </c>
      <c r="H92" s="188">
        <v>2540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446</v>
      </c>
    </row>
    <row r="93" s="2" customFormat="1">
      <c r="A93" s="37"/>
      <c r="B93" s="38"/>
      <c r="C93" s="39"/>
      <c r="D93" s="197" t="s">
        <v>149</v>
      </c>
      <c r="E93" s="39"/>
      <c r="F93" s="198" t="s">
        <v>435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436</v>
      </c>
      <c r="G94" s="203"/>
      <c r="H94" s="207">
        <v>2540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372</v>
      </c>
      <c r="F95" s="186" t="s">
        <v>373</v>
      </c>
      <c r="G95" s="187" t="s">
        <v>368</v>
      </c>
      <c r="H95" s="188">
        <v>97.200000000000003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447</v>
      </c>
    </row>
    <row r="96" s="2" customFormat="1">
      <c r="A96" s="37"/>
      <c r="B96" s="38"/>
      <c r="C96" s="39"/>
      <c r="D96" s="197" t="s">
        <v>149</v>
      </c>
      <c r="E96" s="39"/>
      <c r="F96" s="198" t="s">
        <v>375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448</v>
      </c>
      <c r="G97" s="203"/>
      <c r="H97" s="207">
        <v>97.200000000000003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378</v>
      </c>
      <c r="F98" s="186" t="s">
        <v>379</v>
      </c>
      <c r="G98" s="187" t="s">
        <v>368</v>
      </c>
      <c r="H98" s="188">
        <v>97.200000000000003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449</v>
      </c>
    </row>
    <row r="99" s="2" customFormat="1">
      <c r="A99" s="37"/>
      <c r="B99" s="38"/>
      <c r="C99" s="39"/>
      <c r="D99" s="197" t="s">
        <v>149</v>
      </c>
      <c r="E99" s="39"/>
      <c r="F99" s="198" t="s">
        <v>381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2" customFormat="1" ht="16.5" customHeight="1">
      <c r="A100" s="37"/>
      <c r="B100" s="38"/>
      <c r="C100" s="184" t="s">
        <v>172</v>
      </c>
      <c r="D100" s="184" t="s">
        <v>141</v>
      </c>
      <c r="E100" s="185" t="s">
        <v>383</v>
      </c>
      <c r="F100" s="186" t="s">
        <v>384</v>
      </c>
      <c r="G100" s="187" t="s">
        <v>368</v>
      </c>
      <c r="H100" s="188">
        <v>291.60000000000002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450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451</v>
      </c>
      <c r="G102" s="203"/>
      <c r="H102" s="207">
        <v>291.60000000000002</v>
      </c>
      <c r="I102" s="208"/>
      <c r="J102" s="203"/>
      <c r="K102" s="203"/>
      <c r="L102" s="209"/>
      <c r="M102" s="249"/>
      <c r="N102" s="250"/>
      <c r="O102" s="250"/>
      <c r="P102" s="250"/>
      <c r="Q102" s="250"/>
      <c r="R102" s="250"/>
      <c r="S102" s="250"/>
      <c r="T102" s="25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Eh5VrP6OPaztlyZ+l17RiQg1XF3/7yQ41MjqxwHZh3np056Xkhy3mEuL0FRZ3di5xNyeRB/s4Bs6OqpEMfx2UQ==" hashValue="YJrGcTMo6r3M3Gx5WIqDwTzRXuPDjkhkgy7K5kMv6V+qT1VNmEWwOFnqjpyGRRIpSdMXCZaTibrc+oqBveA7xw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452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ROUND((SUM(BE85:BE105)),  2)</f>
        <v>0</v>
      </c>
      <c r="G35" s="37"/>
      <c r="H35" s="37"/>
      <c r="I35" s="156">
        <v>0.20999999999999999</v>
      </c>
      <c r="J35" s="155">
        <f>ROUND(((SUM(BE85:BE105))*I35),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ROUND((SUM(BF85:BF105)),  2)</f>
        <v>0</v>
      </c>
      <c r="G36" s="37"/>
      <c r="H36" s="37"/>
      <c r="I36" s="156">
        <v>0.12</v>
      </c>
      <c r="J36" s="155">
        <f>ROUND(((SUM(BF85:BF105))*I36),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SO-013 - 3.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SO-013 - 3.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SUM(P86:P105)</f>
        <v>0</v>
      </c>
      <c r="Q85" s="95"/>
      <c r="R85" s="181">
        <f>SUM(R86:R105)</f>
        <v>0.0070000000000000001</v>
      </c>
      <c r="S85" s="95"/>
      <c r="T85" s="182">
        <f>SUM(T86:T105)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SUM(BK86:BK105)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0.92100000000000004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453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444</v>
      </c>
      <c r="G88" s="203"/>
      <c r="H88" s="207">
        <v>0.92100000000000004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427</v>
      </c>
      <c r="F89" s="186" t="s">
        <v>428</v>
      </c>
      <c r="G89" s="187" t="s">
        <v>243</v>
      </c>
      <c r="H89" s="188">
        <v>350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2.0000000000000002E-05</v>
      </c>
      <c r="R89" s="193">
        <f>Q89*H89</f>
        <v>0.0070000000000000001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454</v>
      </c>
    </row>
    <row r="90" s="2" customFormat="1">
      <c r="A90" s="37"/>
      <c r="B90" s="38"/>
      <c r="C90" s="39"/>
      <c r="D90" s="197" t="s">
        <v>149</v>
      </c>
      <c r="E90" s="39"/>
      <c r="F90" s="198" t="s">
        <v>430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431</v>
      </c>
      <c r="G91" s="203"/>
      <c r="H91" s="207">
        <v>350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432</v>
      </c>
      <c r="F92" s="186" t="s">
        <v>433</v>
      </c>
      <c r="G92" s="187" t="s">
        <v>243</v>
      </c>
      <c r="H92" s="188">
        <v>2540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455</v>
      </c>
    </row>
    <row r="93" s="2" customFormat="1">
      <c r="A93" s="37"/>
      <c r="B93" s="38"/>
      <c r="C93" s="39"/>
      <c r="D93" s="197" t="s">
        <v>149</v>
      </c>
      <c r="E93" s="39"/>
      <c r="F93" s="198" t="s">
        <v>435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436</v>
      </c>
      <c r="G94" s="203"/>
      <c r="H94" s="207">
        <v>2540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372</v>
      </c>
      <c r="F95" s="186" t="s">
        <v>373</v>
      </c>
      <c r="G95" s="187" t="s">
        <v>368</v>
      </c>
      <c r="H95" s="188">
        <v>32.399999999999999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456</v>
      </c>
    </row>
    <row r="96" s="2" customFormat="1">
      <c r="A96" s="37"/>
      <c r="B96" s="38"/>
      <c r="C96" s="39"/>
      <c r="D96" s="197" t="s">
        <v>149</v>
      </c>
      <c r="E96" s="39"/>
      <c r="F96" s="198" t="s">
        <v>375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457</v>
      </c>
      <c r="G97" s="203"/>
      <c r="H97" s="207">
        <v>32.399999999999999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378</v>
      </c>
      <c r="F98" s="186" t="s">
        <v>379</v>
      </c>
      <c r="G98" s="187" t="s">
        <v>368</v>
      </c>
      <c r="H98" s="188">
        <v>32.399999999999999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458</v>
      </c>
    </row>
    <row r="99" s="2" customFormat="1">
      <c r="A99" s="37"/>
      <c r="B99" s="38"/>
      <c r="C99" s="39"/>
      <c r="D99" s="197" t="s">
        <v>149</v>
      </c>
      <c r="E99" s="39"/>
      <c r="F99" s="198" t="s">
        <v>381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2" customFormat="1" ht="16.5" customHeight="1">
      <c r="A100" s="37"/>
      <c r="B100" s="38"/>
      <c r="C100" s="184" t="s">
        <v>172</v>
      </c>
      <c r="D100" s="184" t="s">
        <v>141</v>
      </c>
      <c r="E100" s="185" t="s">
        <v>383</v>
      </c>
      <c r="F100" s="186" t="s">
        <v>384</v>
      </c>
      <c r="G100" s="187" t="s">
        <v>368</v>
      </c>
      <c r="H100" s="188">
        <v>97.200000000000003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459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387</v>
      </c>
      <c r="G102" s="203"/>
      <c r="H102" s="207">
        <v>97.200000000000003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16.5" customHeight="1">
      <c r="A103" s="37"/>
      <c r="B103" s="38"/>
      <c r="C103" s="184" t="s">
        <v>177</v>
      </c>
      <c r="D103" s="184" t="s">
        <v>141</v>
      </c>
      <c r="E103" s="185" t="s">
        <v>460</v>
      </c>
      <c r="F103" s="186" t="s">
        <v>461</v>
      </c>
      <c r="G103" s="187" t="s">
        <v>243</v>
      </c>
      <c r="H103" s="188">
        <v>175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462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463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464</v>
      </c>
      <c r="G105" s="203"/>
      <c r="H105" s="207">
        <v>175</v>
      </c>
      <c r="I105" s="208"/>
      <c r="J105" s="203"/>
      <c r="K105" s="203"/>
      <c r="L105" s="209"/>
      <c r="M105" s="249"/>
      <c r="N105" s="250"/>
      <c r="O105" s="250"/>
      <c r="P105" s="250"/>
      <c r="Q105" s="250"/>
      <c r="R105" s="250"/>
      <c r="S105" s="250"/>
      <c r="T105" s="25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81</v>
      </c>
      <c r="AY105" s="213" t="s">
        <v>147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X6np4c2aBBOWWeote3fZCCXXtmOZpJInmo+cULTFqGqzovFkuLkph1ivLQbyKNqpP6yk2+bavCUZYomf0fBrFw==" hashValue="R8dW4rKOA35G5wEJ7j+xax77mnRqQ61encCYvQgLIlUmcrCtbUWm1hno52oAABaPBsvkcpY+JZpajTcNiBNQrw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  <hyperlink ref="F104" r:id="rId7" display="https://podminky.urs.cz/item/CS_URS_2024_01/184806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465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ROUND((SUM(BE85:BE109)),  2)</f>
        <v>0</v>
      </c>
      <c r="G35" s="37"/>
      <c r="H35" s="37"/>
      <c r="I35" s="156">
        <v>0.20999999999999999</v>
      </c>
      <c r="J35" s="155">
        <f>ROUND(((SUM(BE85:BE109))*I35),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ROUND((SUM(BF85:BF109)),  2)</f>
        <v>0</v>
      </c>
      <c r="G36" s="37"/>
      <c r="H36" s="37"/>
      <c r="I36" s="156">
        <v>0.12</v>
      </c>
      <c r="J36" s="155">
        <f>ROUND(((SUM(BF85:BF109))*I36),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ROUND((SUM(BH85:BH109)),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VRN - Vedlejší rozpočtové náklady SO-01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VRN - Vedlejší rozpočtové náklady SO-01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SUM(P86:P109)</f>
        <v>0</v>
      </c>
      <c r="Q85" s="95"/>
      <c r="R85" s="181">
        <f>SUM(R86:R109)</f>
        <v>0</v>
      </c>
      <c r="S85" s="95"/>
      <c r="T85" s="182">
        <f>SUM(T86:T109)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SUM(BK86:BK109)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466</v>
      </c>
      <c r="F86" s="186" t="s">
        <v>467</v>
      </c>
      <c r="G86" s="187" t="s">
        <v>468</v>
      </c>
      <c r="H86" s="188">
        <v>1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469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469</v>
      </c>
      <c r="BM86" s="195" t="s">
        <v>470</v>
      </c>
    </row>
    <row r="87" s="2" customFormat="1">
      <c r="A87" s="37"/>
      <c r="B87" s="38"/>
      <c r="C87" s="39"/>
      <c r="D87" s="197" t="s">
        <v>149</v>
      </c>
      <c r="E87" s="39"/>
      <c r="F87" s="198" t="s">
        <v>471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472</v>
      </c>
      <c r="G88" s="203"/>
      <c r="H88" s="207">
        <v>1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183</v>
      </c>
      <c r="D89" s="184" t="s">
        <v>141</v>
      </c>
      <c r="E89" s="185" t="s">
        <v>473</v>
      </c>
      <c r="F89" s="186" t="s">
        <v>474</v>
      </c>
      <c r="G89" s="187" t="s">
        <v>468</v>
      </c>
      <c r="H89" s="188">
        <v>1</v>
      </c>
      <c r="I89" s="189"/>
      <c r="J89" s="190">
        <f>ROUND(I89*H89,2)</f>
        <v>0</v>
      </c>
      <c r="K89" s="186" t="s">
        <v>475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469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469</v>
      </c>
      <c r="BM89" s="195" t="s">
        <v>476</v>
      </c>
    </row>
    <row r="90" s="2" customFormat="1">
      <c r="A90" s="37"/>
      <c r="B90" s="38"/>
      <c r="C90" s="39"/>
      <c r="D90" s="197" t="s">
        <v>149</v>
      </c>
      <c r="E90" s="39"/>
      <c r="F90" s="198" t="s">
        <v>477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1" customFormat="1">
      <c r="A91" s="11"/>
      <c r="B91" s="214"/>
      <c r="C91" s="215"/>
      <c r="D91" s="204" t="s">
        <v>151</v>
      </c>
      <c r="E91" s="216" t="s">
        <v>21</v>
      </c>
      <c r="F91" s="217" t="s">
        <v>478</v>
      </c>
      <c r="G91" s="215"/>
      <c r="H91" s="216" t="s">
        <v>21</v>
      </c>
      <c r="I91" s="218"/>
      <c r="J91" s="215"/>
      <c r="K91" s="215"/>
      <c r="L91" s="219"/>
      <c r="M91" s="220"/>
      <c r="N91" s="221"/>
      <c r="O91" s="221"/>
      <c r="P91" s="221"/>
      <c r="Q91" s="221"/>
      <c r="R91" s="221"/>
      <c r="S91" s="221"/>
      <c r="T91" s="222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23" t="s">
        <v>151</v>
      </c>
      <c r="AU91" s="223" t="s">
        <v>74</v>
      </c>
      <c r="AV91" s="11" t="s">
        <v>81</v>
      </c>
      <c r="AW91" s="11" t="s">
        <v>36</v>
      </c>
      <c r="AX91" s="11" t="s">
        <v>74</v>
      </c>
      <c r="AY91" s="223" t="s">
        <v>147</v>
      </c>
    </row>
    <row r="92" s="11" customFormat="1">
      <c r="A92" s="11"/>
      <c r="B92" s="214"/>
      <c r="C92" s="215"/>
      <c r="D92" s="204" t="s">
        <v>151</v>
      </c>
      <c r="E92" s="216" t="s">
        <v>21</v>
      </c>
      <c r="F92" s="217" t="s">
        <v>479</v>
      </c>
      <c r="G92" s="215"/>
      <c r="H92" s="216" t="s">
        <v>21</v>
      </c>
      <c r="I92" s="218"/>
      <c r="J92" s="215"/>
      <c r="K92" s="215"/>
      <c r="L92" s="219"/>
      <c r="M92" s="220"/>
      <c r="N92" s="221"/>
      <c r="O92" s="221"/>
      <c r="P92" s="221"/>
      <c r="Q92" s="221"/>
      <c r="R92" s="221"/>
      <c r="S92" s="221"/>
      <c r="T92" s="222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T92" s="223" t="s">
        <v>151</v>
      </c>
      <c r="AU92" s="223" t="s">
        <v>74</v>
      </c>
      <c r="AV92" s="11" t="s">
        <v>81</v>
      </c>
      <c r="AW92" s="11" t="s">
        <v>36</v>
      </c>
      <c r="AX92" s="11" t="s">
        <v>74</v>
      </c>
      <c r="AY92" s="223" t="s">
        <v>147</v>
      </c>
    </row>
    <row r="93" s="11" customFormat="1">
      <c r="A93" s="11"/>
      <c r="B93" s="214"/>
      <c r="C93" s="215"/>
      <c r="D93" s="204" t="s">
        <v>151</v>
      </c>
      <c r="E93" s="216" t="s">
        <v>21</v>
      </c>
      <c r="F93" s="217" t="s">
        <v>480</v>
      </c>
      <c r="G93" s="215"/>
      <c r="H93" s="216" t="s">
        <v>21</v>
      </c>
      <c r="I93" s="218"/>
      <c r="J93" s="215"/>
      <c r="K93" s="215"/>
      <c r="L93" s="219"/>
      <c r="M93" s="220"/>
      <c r="N93" s="221"/>
      <c r="O93" s="221"/>
      <c r="P93" s="221"/>
      <c r="Q93" s="221"/>
      <c r="R93" s="221"/>
      <c r="S93" s="221"/>
      <c r="T93" s="222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T93" s="223" t="s">
        <v>151</v>
      </c>
      <c r="AU93" s="223" t="s">
        <v>74</v>
      </c>
      <c r="AV93" s="11" t="s">
        <v>81</v>
      </c>
      <c r="AW93" s="11" t="s">
        <v>36</v>
      </c>
      <c r="AX93" s="11" t="s">
        <v>74</v>
      </c>
      <c r="AY93" s="223" t="s">
        <v>147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481</v>
      </c>
      <c r="G94" s="203"/>
      <c r="H94" s="207">
        <v>1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189</v>
      </c>
      <c r="D95" s="184" t="s">
        <v>141</v>
      </c>
      <c r="E95" s="185" t="s">
        <v>482</v>
      </c>
      <c r="F95" s="186" t="s">
        <v>483</v>
      </c>
      <c r="G95" s="187" t="s">
        <v>468</v>
      </c>
      <c r="H95" s="188">
        <v>1</v>
      </c>
      <c r="I95" s="189"/>
      <c r="J95" s="190">
        <f>ROUND(I95*H95,2)</f>
        <v>0</v>
      </c>
      <c r="K95" s="186" t="s">
        <v>475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469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469</v>
      </c>
      <c r="BM95" s="195" t="s">
        <v>484</v>
      </c>
    </row>
    <row r="96" s="2" customFormat="1">
      <c r="A96" s="37"/>
      <c r="B96" s="38"/>
      <c r="C96" s="39"/>
      <c r="D96" s="197" t="s">
        <v>149</v>
      </c>
      <c r="E96" s="39"/>
      <c r="F96" s="198" t="s">
        <v>485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2" customFormat="1" ht="16.5" customHeight="1">
      <c r="A97" s="37"/>
      <c r="B97" s="38"/>
      <c r="C97" s="184" t="s">
        <v>83</v>
      </c>
      <c r="D97" s="184" t="s">
        <v>141</v>
      </c>
      <c r="E97" s="185" t="s">
        <v>486</v>
      </c>
      <c r="F97" s="186" t="s">
        <v>487</v>
      </c>
      <c r="G97" s="187" t="s">
        <v>488</v>
      </c>
      <c r="H97" s="188">
        <v>1</v>
      </c>
      <c r="I97" s="189"/>
      <c r="J97" s="190">
        <f>ROUND(I97*H97,2)</f>
        <v>0</v>
      </c>
      <c r="K97" s="186" t="s">
        <v>145</v>
      </c>
      <c r="L97" s="43"/>
      <c r="M97" s="191" t="s">
        <v>21</v>
      </c>
      <c r="N97" s="192" t="s">
        <v>45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469</v>
      </c>
      <c r="AT97" s="195" t="s">
        <v>141</v>
      </c>
      <c r="AU97" s="195" t="s">
        <v>74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81</v>
      </c>
      <c r="BK97" s="196">
        <f>ROUND(I97*H97,2)</f>
        <v>0</v>
      </c>
      <c r="BL97" s="16" t="s">
        <v>469</v>
      </c>
      <c r="BM97" s="195" t="s">
        <v>489</v>
      </c>
    </row>
    <row r="98" s="2" customFormat="1">
      <c r="A98" s="37"/>
      <c r="B98" s="38"/>
      <c r="C98" s="39"/>
      <c r="D98" s="197" t="s">
        <v>149</v>
      </c>
      <c r="E98" s="39"/>
      <c r="F98" s="198" t="s">
        <v>490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74</v>
      </c>
    </row>
    <row r="99" s="2" customFormat="1" ht="16.5" customHeight="1">
      <c r="A99" s="37"/>
      <c r="B99" s="38"/>
      <c r="C99" s="184" t="s">
        <v>203</v>
      </c>
      <c r="D99" s="184" t="s">
        <v>141</v>
      </c>
      <c r="E99" s="185" t="s">
        <v>491</v>
      </c>
      <c r="F99" s="186" t="s">
        <v>492</v>
      </c>
      <c r="G99" s="187" t="s">
        <v>468</v>
      </c>
      <c r="H99" s="188">
        <v>1</v>
      </c>
      <c r="I99" s="189"/>
      <c r="J99" s="190">
        <f>ROUND(I99*H99,2)</f>
        <v>0</v>
      </c>
      <c r="K99" s="186" t="s">
        <v>475</v>
      </c>
      <c r="L99" s="43"/>
      <c r="M99" s="191" t="s">
        <v>21</v>
      </c>
      <c r="N99" s="192" t="s">
        <v>45</v>
      </c>
      <c r="O99" s="83"/>
      <c r="P99" s="193">
        <f>O99*H99</f>
        <v>0</v>
      </c>
      <c r="Q99" s="193">
        <v>0</v>
      </c>
      <c r="R99" s="193">
        <f>Q99*H99</f>
        <v>0</v>
      </c>
      <c r="S99" s="193">
        <v>0</v>
      </c>
      <c r="T99" s="194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95" t="s">
        <v>469</v>
      </c>
      <c r="AT99" s="195" t="s">
        <v>141</v>
      </c>
      <c r="AU99" s="195" t="s">
        <v>74</v>
      </c>
      <c r="AY99" s="16" t="s">
        <v>147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16" t="s">
        <v>81</v>
      </c>
      <c r="BK99" s="196">
        <f>ROUND(I99*H99,2)</f>
        <v>0</v>
      </c>
      <c r="BL99" s="16" t="s">
        <v>469</v>
      </c>
      <c r="BM99" s="195" t="s">
        <v>493</v>
      </c>
    </row>
    <row r="100" s="2" customFormat="1">
      <c r="A100" s="37"/>
      <c r="B100" s="38"/>
      <c r="C100" s="39"/>
      <c r="D100" s="197" t="s">
        <v>149</v>
      </c>
      <c r="E100" s="39"/>
      <c r="F100" s="198" t="s">
        <v>494</v>
      </c>
      <c r="G100" s="39"/>
      <c r="H100" s="39"/>
      <c r="I100" s="199"/>
      <c r="J100" s="39"/>
      <c r="K100" s="39"/>
      <c r="L100" s="43"/>
      <c r="M100" s="200"/>
      <c r="N100" s="201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149</v>
      </c>
      <c r="AU100" s="16" t="s">
        <v>74</v>
      </c>
    </row>
    <row r="101" s="10" customFormat="1">
      <c r="A101" s="10"/>
      <c r="B101" s="202"/>
      <c r="C101" s="203"/>
      <c r="D101" s="204" t="s">
        <v>151</v>
      </c>
      <c r="E101" s="205" t="s">
        <v>21</v>
      </c>
      <c r="F101" s="206" t="s">
        <v>495</v>
      </c>
      <c r="G101" s="203"/>
      <c r="H101" s="207">
        <v>1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151</v>
      </c>
      <c r="AU101" s="213" t="s">
        <v>74</v>
      </c>
      <c r="AV101" s="10" t="s">
        <v>83</v>
      </c>
      <c r="AW101" s="10" t="s">
        <v>36</v>
      </c>
      <c r="AX101" s="10" t="s">
        <v>81</v>
      </c>
      <c r="AY101" s="213" t="s">
        <v>147</v>
      </c>
    </row>
    <row r="102" s="11" customFormat="1">
      <c r="A102" s="11"/>
      <c r="B102" s="214"/>
      <c r="C102" s="215"/>
      <c r="D102" s="204" t="s">
        <v>151</v>
      </c>
      <c r="E102" s="216" t="s">
        <v>21</v>
      </c>
      <c r="F102" s="217" t="s">
        <v>496</v>
      </c>
      <c r="G102" s="215"/>
      <c r="H102" s="216" t="s">
        <v>21</v>
      </c>
      <c r="I102" s="218"/>
      <c r="J102" s="215"/>
      <c r="K102" s="215"/>
      <c r="L102" s="219"/>
      <c r="M102" s="220"/>
      <c r="N102" s="221"/>
      <c r="O102" s="221"/>
      <c r="P102" s="221"/>
      <c r="Q102" s="221"/>
      <c r="R102" s="221"/>
      <c r="S102" s="221"/>
      <c r="T102" s="222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23" t="s">
        <v>151</v>
      </c>
      <c r="AU102" s="223" t="s">
        <v>74</v>
      </c>
      <c r="AV102" s="11" t="s">
        <v>81</v>
      </c>
      <c r="AW102" s="11" t="s">
        <v>36</v>
      </c>
      <c r="AX102" s="11" t="s">
        <v>74</v>
      </c>
      <c r="AY102" s="223" t="s">
        <v>147</v>
      </c>
    </row>
    <row r="103" s="2" customFormat="1" ht="16.5" customHeight="1">
      <c r="A103" s="37"/>
      <c r="B103" s="38"/>
      <c r="C103" s="184" t="s">
        <v>146</v>
      </c>
      <c r="D103" s="184" t="s">
        <v>141</v>
      </c>
      <c r="E103" s="185" t="s">
        <v>497</v>
      </c>
      <c r="F103" s="186" t="s">
        <v>498</v>
      </c>
      <c r="G103" s="187" t="s">
        <v>488</v>
      </c>
      <c r="H103" s="188">
        <v>1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469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469</v>
      </c>
      <c r="BM103" s="195" t="s">
        <v>499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500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2" customFormat="1" ht="16.5" customHeight="1">
      <c r="A105" s="37"/>
      <c r="B105" s="38"/>
      <c r="C105" s="184" t="s">
        <v>167</v>
      </c>
      <c r="D105" s="184" t="s">
        <v>141</v>
      </c>
      <c r="E105" s="185" t="s">
        <v>501</v>
      </c>
      <c r="F105" s="186" t="s">
        <v>502</v>
      </c>
      <c r="G105" s="187" t="s">
        <v>488</v>
      </c>
      <c r="H105" s="188">
        <v>1</v>
      </c>
      <c r="I105" s="189"/>
      <c r="J105" s="190">
        <f>ROUND(I105*H105,2)</f>
        <v>0</v>
      </c>
      <c r="K105" s="186" t="s">
        <v>145</v>
      </c>
      <c r="L105" s="43"/>
      <c r="M105" s="191" t="s">
        <v>21</v>
      </c>
      <c r="N105" s="192" t="s">
        <v>45</v>
      </c>
      <c r="O105" s="83"/>
      <c r="P105" s="193">
        <f>O105*H105</f>
        <v>0</v>
      </c>
      <c r="Q105" s="193">
        <v>0</v>
      </c>
      <c r="R105" s="193">
        <f>Q105*H105</f>
        <v>0</v>
      </c>
      <c r="S105" s="193">
        <v>0</v>
      </c>
      <c r="T105" s="194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95" t="s">
        <v>469</v>
      </c>
      <c r="AT105" s="195" t="s">
        <v>141</v>
      </c>
      <c r="AU105" s="195" t="s">
        <v>74</v>
      </c>
      <c r="AY105" s="16" t="s">
        <v>147</v>
      </c>
      <c r="BE105" s="196">
        <f>IF(N105="základní",J105,0)</f>
        <v>0</v>
      </c>
      <c r="BF105" s="196">
        <f>IF(N105="snížená",J105,0)</f>
        <v>0</v>
      </c>
      <c r="BG105" s="196">
        <f>IF(N105="zákl. přenesená",J105,0)</f>
        <v>0</v>
      </c>
      <c r="BH105" s="196">
        <f>IF(N105="sníž. přenesená",J105,0)</f>
        <v>0</v>
      </c>
      <c r="BI105" s="196">
        <f>IF(N105="nulová",J105,0)</f>
        <v>0</v>
      </c>
      <c r="BJ105" s="16" t="s">
        <v>81</v>
      </c>
      <c r="BK105" s="196">
        <f>ROUND(I105*H105,2)</f>
        <v>0</v>
      </c>
      <c r="BL105" s="16" t="s">
        <v>469</v>
      </c>
      <c r="BM105" s="195" t="s">
        <v>503</v>
      </c>
    </row>
    <row r="106" s="2" customFormat="1">
      <c r="A106" s="37"/>
      <c r="B106" s="38"/>
      <c r="C106" s="39"/>
      <c r="D106" s="197" t="s">
        <v>149</v>
      </c>
      <c r="E106" s="39"/>
      <c r="F106" s="198" t="s">
        <v>504</v>
      </c>
      <c r="G106" s="39"/>
      <c r="H106" s="39"/>
      <c r="I106" s="199"/>
      <c r="J106" s="39"/>
      <c r="K106" s="39"/>
      <c r="L106" s="43"/>
      <c r="M106" s="200"/>
      <c r="N106" s="201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149</v>
      </c>
      <c r="AU106" s="16" t="s">
        <v>74</v>
      </c>
    </row>
    <row r="107" s="2" customFormat="1" ht="16.5" customHeight="1">
      <c r="A107" s="37"/>
      <c r="B107" s="38"/>
      <c r="C107" s="184" t="s">
        <v>8</v>
      </c>
      <c r="D107" s="184" t="s">
        <v>141</v>
      </c>
      <c r="E107" s="185" t="s">
        <v>505</v>
      </c>
      <c r="F107" s="186" t="s">
        <v>506</v>
      </c>
      <c r="G107" s="187" t="s">
        <v>468</v>
      </c>
      <c r="H107" s="188">
        <v>1</v>
      </c>
      <c r="I107" s="189"/>
      <c r="J107" s="190">
        <f>ROUND(I107*H107,2)</f>
        <v>0</v>
      </c>
      <c r="K107" s="186" t="s">
        <v>145</v>
      </c>
      <c r="L107" s="43"/>
      <c r="M107" s="191" t="s">
        <v>21</v>
      </c>
      <c r="N107" s="192" t="s">
        <v>45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469</v>
      </c>
      <c r="AT107" s="195" t="s">
        <v>141</v>
      </c>
      <c r="AU107" s="195" t="s">
        <v>74</v>
      </c>
      <c r="AY107" s="16" t="s">
        <v>147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81</v>
      </c>
      <c r="BK107" s="196">
        <f>ROUND(I107*H107,2)</f>
        <v>0</v>
      </c>
      <c r="BL107" s="16" t="s">
        <v>469</v>
      </c>
      <c r="BM107" s="195" t="s">
        <v>507</v>
      </c>
    </row>
    <row r="108" s="2" customFormat="1">
      <c r="A108" s="37"/>
      <c r="B108" s="38"/>
      <c r="C108" s="39"/>
      <c r="D108" s="197" t="s">
        <v>149</v>
      </c>
      <c r="E108" s="39"/>
      <c r="F108" s="198" t="s">
        <v>508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149</v>
      </c>
      <c r="AU108" s="16" t="s">
        <v>74</v>
      </c>
    </row>
    <row r="109" s="10" customFormat="1">
      <c r="A109" s="10"/>
      <c r="B109" s="202"/>
      <c r="C109" s="203"/>
      <c r="D109" s="204" t="s">
        <v>151</v>
      </c>
      <c r="E109" s="205" t="s">
        <v>21</v>
      </c>
      <c r="F109" s="206" t="s">
        <v>509</v>
      </c>
      <c r="G109" s="203"/>
      <c r="H109" s="207">
        <v>1</v>
      </c>
      <c r="I109" s="208"/>
      <c r="J109" s="203"/>
      <c r="K109" s="203"/>
      <c r="L109" s="209"/>
      <c r="M109" s="249"/>
      <c r="N109" s="250"/>
      <c r="O109" s="250"/>
      <c r="P109" s="250"/>
      <c r="Q109" s="250"/>
      <c r="R109" s="250"/>
      <c r="S109" s="250"/>
      <c r="T109" s="251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T109" s="213" t="s">
        <v>151</v>
      </c>
      <c r="AU109" s="213" t="s">
        <v>74</v>
      </c>
      <c r="AV109" s="10" t="s">
        <v>83</v>
      </c>
      <c r="AW109" s="10" t="s">
        <v>36</v>
      </c>
      <c r="AX109" s="10" t="s">
        <v>81</v>
      </c>
      <c r="AY109" s="213" t="s">
        <v>147</v>
      </c>
    </row>
    <row r="110" s="2" customFormat="1" ht="6.96" customHeight="1">
      <c r="A110" s="37"/>
      <c r="B110" s="58"/>
      <c r="C110" s="59"/>
      <c r="D110" s="59"/>
      <c r="E110" s="59"/>
      <c r="F110" s="59"/>
      <c r="G110" s="59"/>
      <c r="H110" s="59"/>
      <c r="I110" s="59"/>
      <c r="J110" s="59"/>
      <c r="K110" s="59"/>
      <c r="L110" s="43"/>
      <c r="M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</sheetData>
  <sheetProtection sheet="1" autoFilter="0" formatColumns="0" formatRows="0" objects="1" scenarios="1" spinCount="100000" saltValue="i7C5z7MHpiVhWoD0LOoYoecTh17I7DLHX0DE+31w0VRFLRphhHDuyJDQ/NL+2tTNViVJfa3vUrrlBqNngspeWg==" hashValue="2zyaAsZBYMvITqc8WX5VtS+PsUYpJ5cOtDB37fyclyFNhcgi61Sqnbuu4qg7ltZWonSv9OIH/hLuAkKo7rFEsQ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012002000"/>
    <hyperlink ref="F90" r:id="rId2" display="https://podminky.urs.cz/item/CS_URS_2022_01/011002000"/>
    <hyperlink ref="F96" r:id="rId3" display="https://podminky.urs.cz/item/CS_URS_2022_01/011303000"/>
    <hyperlink ref="F98" r:id="rId4" display="https://podminky.urs.cz/item/CS_URS_2024_01/013254000"/>
    <hyperlink ref="F100" r:id="rId5" display="https://podminky.urs.cz/item/CS_URS_2022_01/091504000"/>
    <hyperlink ref="F104" r:id="rId6" display="https://podminky.urs.cz/item/CS_URS_2024_01/25000"/>
    <hyperlink ref="F106" r:id="rId7" display="https://podminky.urs.cz/item/CS_URS_2024_01/039002000"/>
    <hyperlink ref="F108" r:id="rId8" display="https://podminky.urs.cz/item/CS_URS_2024_01/01329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122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510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21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22</v>
      </c>
      <c r="E12" s="37"/>
      <c r="F12" s="132" t="s">
        <v>23</v>
      </c>
      <c r="G12" s="37"/>
      <c r="H12" s="37"/>
      <c r="I12" s="141" t="s">
        <v>24</v>
      </c>
      <c r="J12" s="145" t="str">
        <f>'Rekapitulace stavby'!AN8</f>
        <v>21. 5. 2024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26</v>
      </c>
      <c r="E14" s="37"/>
      <c r="F14" s="37"/>
      <c r="G14" s="37"/>
      <c r="H14" s="37"/>
      <c r="I14" s="141" t="s">
        <v>27</v>
      </c>
      <c r="J14" s="132" t="s">
        <v>28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29</v>
      </c>
      <c r="F15" s="37"/>
      <c r="G15" s="37"/>
      <c r="H15" s="37"/>
      <c r="I15" s="141" t="s">
        <v>30</v>
      </c>
      <c r="J15" s="132" t="s">
        <v>21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31</v>
      </c>
      <c r="E17" s="37"/>
      <c r="F17" s="37"/>
      <c r="G17" s="37"/>
      <c r="H17" s="37"/>
      <c r="I17" s="141" t="s">
        <v>27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30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33</v>
      </c>
      <c r="E20" s="37"/>
      <c r="F20" s="37"/>
      <c r="G20" s="37"/>
      <c r="H20" s="37"/>
      <c r="I20" s="141" t="s">
        <v>27</v>
      </c>
      <c r="J20" s="132" t="s">
        <v>34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35</v>
      </c>
      <c r="F21" s="37"/>
      <c r="G21" s="37"/>
      <c r="H21" s="37"/>
      <c r="I21" s="141" t="s">
        <v>30</v>
      </c>
      <c r="J21" s="132" t="s">
        <v>21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37</v>
      </c>
      <c r="E23" s="37"/>
      <c r="F23" s="37"/>
      <c r="G23" s="37"/>
      <c r="H23" s="37"/>
      <c r="I23" s="141" t="s">
        <v>27</v>
      </c>
      <c r="J23" s="132" t="s">
        <v>34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35</v>
      </c>
      <c r="F24" s="37"/>
      <c r="G24" s="37"/>
      <c r="H24" s="37"/>
      <c r="I24" s="141" t="s">
        <v>30</v>
      </c>
      <c r="J24" s="132" t="s">
        <v>21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38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21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40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42</v>
      </c>
      <c r="G32" s="37"/>
      <c r="H32" s="37"/>
      <c r="I32" s="153" t="s">
        <v>41</v>
      </c>
      <c r="J32" s="153" t="s">
        <v>43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44</v>
      </c>
      <c r="E33" s="141" t="s">
        <v>45</v>
      </c>
      <c r="F33" s="155">
        <f>ROUND((SUM(BE79:BE194)),  2)</f>
        <v>0</v>
      </c>
      <c r="G33" s="37"/>
      <c r="H33" s="37"/>
      <c r="I33" s="156">
        <v>0.20999999999999999</v>
      </c>
      <c r="J33" s="155">
        <f>ROUND(((SUM(BE79:BE194))*I33),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46</v>
      </c>
      <c r="F34" s="155">
        <f>ROUND((SUM(BF79:BF194)),  2)</f>
        <v>0</v>
      </c>
      <c r="G34" s="37"/>
      <c r="H34" s="37"/>
      <c r="I34" s="156">
        <v>0.12</v>
      </c>
      <c r="J34" s="155">
        <f>ROUND(((SUM(BF79:BF194))*I34),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47</v>
      </c>
      <c r="F35" s="155">
        <f>ROUND((SUM(BG79:BG194)),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48</v>
      </c>
      <c r="F36" s="155">
        <f>ROUND((SUM(BH79:BH194)),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49</v>
      </c>
      <c r="F37" s="155">
        <f>ROUND((SUM(BI79:BI194)),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50</v>
      </c>
      <c r="E39" s="159"/>
      <c r="F39" s="159"/>
      <c r="G39" s="160" t="s">
        <v>51</v>
      </c>
      <c r="H39" s="161" t="s">
        <v>52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124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Větrolamy PEO8 a PEO16 v k.ú. Kostice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122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SO-02a - Větrolam PEO16 (část a)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22</v>
      </c>
      <c r="D52" s="39"/>
      <c r="E52" s="39"/>
      <c r="F52" s="26" t="str">
        <f>F12</f>
        <v>Kostice</v>
      </c>
      <c r="G52" s="39"/>
      <c r="H52" s="39"/>
      <c r="I52" s="31" t="s">
        <v>24</v>
      </c>
      <c r="J52" s="71" t="str">
        <f>IF(J12="","",J12)</f>
        <v>21. 5. 2024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26</v>
      </c>
      <c r="D54" s="39"/>
      <c r="E54" s="39"/>
      <c r="F54" s="26" t="str">
        <f>E15</f>
        <v>ČR-Státní pozemkový úřad</v>
      </c>
      <c r="G54" s="39"/>
      <c r="H54" s="39"/>
      <c r="I54" s="31" t="s">
        <v>33</v>
      </c>
      <c r="J54" s="35" t="str">
        <f>E21</f>
        <v xml:space="preserve">AGROPROJEKT PSO s.r.o. 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AGROPROJEKT PSO s.r.o. 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125</v>
      </c>
      <c r="D57" s="170"/>
      <c r="E57" s="170"/>
      <c r="F57" s="170"/>
      <c r="G57" s="170"/>
      <c r="H57" s="170"/>
      <c r="I57" s="170"/>
      <c r="J57" s="171" t="s">
        <v>126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72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127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128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Větrolamy PEO8 a PEO16 v k.ú. Kostice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122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SO-02a - Větrolam PEO16 (část a)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22</v>
      </c>
      <c r="D73" s="39"/>
      <c r="E73" s="39"/>
      <c r="F73" s="26" t="str">
        <f>F12</f>
        <v>Kostice</v>
      </c>
      <c r="G73" s="39"/>
      <c r="H73" s="39"/>
      <c r="I73" s="31" t="s">
        <v>24</v>
      </c>
      <c r="J73" s="71" t="str">
        <f>IF(J12="","",J12)</f>
        <v>21. 5. 2024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26</v>
      </c>
      <c r="D75" s="39"/>
      <c r="E75" s="39"/>
      <c r="F75" s="26" t="str">
        <f>E15</f>
        <v>ČR-Státní pozemkový úřad</v>
      </c>
      <c r="G75" s="39"/>
      <c r="H75" s="39"/>
      <c r="I75" s="31" t="s">
        <v>33</v>
      </c>
      <c r="J75" s="35" t="str">
        <f>E21</f>
        <v xml:space="preserve">AGROPROJEKT PSO s.r.o. 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37</v>
      </c>
      <c r="J76" s="35" t="str">
        <f>E24</f>
        <v xml:space="preserve">AGROPROJEKT PSO s.r.o. 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129</v>
      </c>
      <c r="D78" s="176" t="s">
        <v>59</v>
      </c>
      <c r="E78" s="176" t="s">
        <v>55</v>
      </c>
      <c r="F78" s="176" t="s">
        <v>56</v>
      </c>
      <c r="G78" s="176" t="s">
        <v>130</v>
      </c>
      <c r="H78" s="176" t="s">
        <v>131</v>
      </c>
      <c r="I78" s="176" t="s">
        <v>132</v>
      </c>
      <c r="J78" s="176" t="s">
        <v>126</v>
      </c>
      <c r="K78" s="177" t="s">
        <v>133</v>
      </c>
      <c r="L78" s="178"/>
      <c r="M78" s="91" t="s">
        <v>21</v>
      </c>
      <c r="N78" s="92" t="s">
        <v>44</v>
      </c>
      <c r="O78" s="92" t="s">
        <v>134</v>
      </c>
      <c r="P78" s="92" t="s">
        <v>135</v>
      </c>
      <c r="Q78" s="92" t="s">
        <v>136</v>
      </c>
      <c r="R78" s="92" t="s">
        <v>137</v>
      </c>
      <c r="S78" s="92" t="s">
        <v>138</v>
      </c>
      <c r="T78" s="93" t="s">
        <v>139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140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SUM(P80:P194)</f>
        <v>0</v>
      </c>
      <c r="Q79" s="95"/>
      <c r="R79" s="181">
        <f>SUM(R80:R194)</f>
        <v>127.66780300000001</v>
      </c>
      <c r="S79" s="95"/>
      <c r="T79" s="182">
        <f>SUM(T80:T194)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73</v>
      </c>
      <c r="AU79" s="16" t="s">
        <v>127</v>
      </c>
      <c r="BK79" s="183">
        <f>SUM(BK80:BK194)</f>
        <v>0</v>
      </c>
    </row>
    <row r="80" s="2" customFormat="1" ht="16.5" customHeight="1">
      <c r="A80" s="37"/>
      <c r="B80" s="38"/>
      <c r="C80" s="184" t="s">
        <v>81</v>
      </c>
      <c r="D80" s="184" t="s">
        <v>141</v>
      </c>
      <c r="E80" s="185" t="s">
        <v>142</v>
      </c>
      <c r="F80" s="186" t="s">
        <v>143</v>
      </c>
      <c r="G80" s="187" t="s">
        <v>144</v>
      </c>
      <c r="H80" s="188">
        <v>0.035000000000000003</v>
      </c>
      <c r="I80" s="189"/>
      <c r="J80" s="190">
        <f>ROUND(I80*H80,2)</f>
        <v>0</v>
      </c>
      <c r="K80" s="186" t="s">
        <v>145</v>
      </c>
      <c r="L80" s="43"/>
      <c r="M80" s="191" t="s">
        <v>21</v>
      </c>
      <c r="N80" s="192" t="s">
        <v>45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146</v>
      </c>
      <c r="AT80" s="195" t="s">
        <v>141</v>
      </c>
      <c r="AU80" s="195" t="s">
        <v>74</v>
      </c>
      <c r="AY80" s="16" t="s">
        <v>147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81</v>
      </c>
      <c r="BK80" s="196">
        <f>ROUND(I80*H80,2)</f>
        <v>0</v>
      </c>
      <c r="BL80" s="16" t="s">
        <v>146</v>
      </c>
      <c r="BM80" s="195" t="s">
        <v>511</v>
      </c>
    </row>
    <row r="81" s="2" customFormat="1">
      <c r="A81" s="37"/>
      <c r="B81" s="38"/>
      <c r="C81" s="39"/>
      <c r="D81" s="197" t="s">
        <v>149</v>
      </c>
      <c r="E81" s="39"/>
      <c r="F81" s="198" t="s">
        <v>150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149</v>
      </c>
      <c r="AU81" s="16" t="s">
        <v>74</v>
      </c>
    </row>
    <row r="82" s="10" customFormat="1">
      <c r="A82" s="10"/>
      <c r="B82" s="202"/>
      <c r="C82" s="203"/>
      <c r="D82" s="204" t="s">
        <v>151</v>
      </c>
      <c r="E82" s="205" t="s">
        <v>21</v>
      </c>
      <c r="F82" s="206" t="s">
        <v>512</v>
      </c>
      <c r="G82" s="203"/>
      <c r="H82" s="207">
        <v>0.035000000000000003</v>
      </c>
      <c r="I82" s="208"/>
      <c r="J82" s="203"/>
      <c r="K82" s="203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151</v>
      </c>
      <c r="AU82" s="213" t="s">
        <v>74</v>
      </c>
      <c r="AV82" s="10" t="s">
        <v>83</v>
      </c>
      <c r="AW82" s="10" t="s">
        <v>36</v>
      </c>
      <c r="AX82" s="10" t="s">
        <v>81</v>
      </c>
      <c r="AY82" s="213" t="s">
        <v>147</v>
      </c>
    </row>
    <row r="83" s="2" customFormat="1" ht="16.5" customHeight="1">
      <c r="A83" s="37"/>
      <c r="B83" s="38"/>
      <c r="C83" s="184" t="s">
        <v>83</v>
      </c>
      <c r="D83" s="184" t="s">
        <v>141</v>
      </c>
      <c r="E83" s="185" t="s">
        <v>153</v>
      </c>
      <c r="F83" s="186" t="s">
        <v>154</v>
      </c>
      <c r="G83" s="187" t="s">
        <v>144</v>
      </c>
      <c r="H83" s="188">
        <v>0.035000000000000003</v>
      </c>
      <c r="I83" s="189"/>
      <c r="J83" s="190">
        <f>ROUND(I83*H83,2)</f>
        <v>0</v>
      </c>
      <c r="K83" s="186" t="s">
        <v>145</v>
      </c>
      <c r="L83" s="43"/>
      <c r="M83" s="191" t="s">
        <v>21</v>
      </c>
      <c r="N83" s="192" t="s">
        <v>45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146</v>
      </c>
      <c r="AT83" s="195" t="s">
        <v>141</v>
      </c>
      <c r="AU83" s="195" t="s">
        <v>74</v>
      </c>
      <c r="AY83" s="16" t="s">
        <v>147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81</v>
      </c>
      <c r="BK83" s="196">
        <f>ROUND(I83*H83,2)</f>
        <v>0</v>
      </c>
      <c r="BL83" s="16" t="s">
        <v>146</v>
      </c>
      <c r="BM83" s="195" t="s">
        <v>513</v>
      </c>
    </row>
    <row r="84" s="2" customFormat="1">
      <c r="A84" s="37"/>
      <c r="B84" s="38"/>
      <c r="C84" s="39"/>
      <c r="D84" s="197" t="s">
        <v>149</v>
      </c>
      <c r="E84" s="39"/>
      <c r="F84" s="198" t="s">
        <v>156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149</v>
      </c>
      <c r="AU84" s="16" t="s">
        <v>74</v>
      </c>
    </row>
    <row r="85" s="10" customFormat="1">
      <c r="A85" s="10"/>
      <c r="B85" s="202"/>
      <c r="C85" s="203"/>
      <c r="D85" s="204" t="s">
        <v>151</v>
      </c>
      <c r="E85" s="205" t="s">
        <v>21</v>
      </c>
      <c r="F85" s="206" t="s">
        <v>512</v>
      </c>
      <c r="G85" s="203"/>
      <c r="H85" s="207">
        <v>0.035000000000000003</v>
      </c>
      <c r="I85" s="208"/>
      <c r="J85" s="203"/>
      <c r="K85" s="203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151</v>
      </c>
      <c r="AU85" s="213" t="s">
        <v>74</v>
      </c>
      <c r="AV85" s="10" t="s">
        <v>83</v>
      </c>
      <c r="AW85" s="10" t="s">
        <v>36</v>
      </c>
      <c r="AX85" s="10" t="s">
        <v>81</v>
      </c>
      <c r="AY85" s="213" t="s">
        <v>147</v>
      </c>
    </row>
    <row r="86" s="2" customFormat="1" ht="24.15" customHeight="1">
      <c r="A86" s="37"/>
      <c r="B86" s="38"/>
      <c r="C86" s="184" t="s">
        <v>157</v>
      </c>
      <c r="D86" s="184" t="s">
        <v>141</v>
      </c>
      <c r="E86" s="185" t="s">
        <v>158</v>
      </c>
      <c r="F86" s="186" t="s">
        <v>159</v>
      </c>
      <c r="G86" s="187" t="s">
        <v>160</v>
      </c>
      <c r="H86" s="188">
        <v>6229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514</v>
      </c>
    </row>
    <row r="87" s="2" customFormat="1">
      <c r="A87" s="37"/>
      <c r="B87" s="38"/>
      <c r="C87" s="39"/>
      <c r="D87" s="197" t="s">
        <v>149</v>
      </c>
      <c r="E87" s="39"/>
      <c r="F87" s="198" t="s">
        <v>162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1" customFormat="1">
      <c r="A88" s="11"/>
      <c r="B88" s="214"/>
      <c r="C88" s="215"/>
      <c r="D88" s="204" t="s">
        <v>151</v>
      </c>
      <c r="E88" s="216" t="s">
        <v>21</v>
      </c>
      <c r="F88" s="217" t="s">
        <v>515</v>
      </c>
      <c r="G88" s="215"/>
      <c r="H88" s="216" t="s">
        <v>21</v>
      </c>
      <c r="I88" s="218"/>
      <c r="J88" s="215"/>
      <c r="K88" s="215"/>
      <c r="L88" s="219"/>
      <c r="M88" s="220"/>
      <c r="N88" s="221"/>
      <c r="O88" s="221"/>
      <c r="P88" s="221"/>
      <c r="Q88" s="221"/>
      <c r="R88" s="221"/>
      <c r="S88" s="221"/>
      <c r="T88" s="222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T88" s="223" t="s">
        <v>151</v>
      </c>
      <c r="AU88" s="223" t="s">
        <v>74</v>
      </c>
      <c r="AV88" s="11" t="s">
        <v>81</v>
      </c>
      <c r="AW88" s="11" t="s">
        <v>36</v>
      </c>
      <c r="AX88" s="11" t="s">
        <v>74</v>
      </c>
      <c r="AY88" s="223" t="s">
        <v>147</v>
      </c>
    </row>
    <row r="89" s="11" customFormat="1">
      <c r="A89" s="11"/>
      <c r="B89" s="214"/>
      <c r="C89" s="215"/>
      <c r="D89" s="204" t="s">
        <v>151</v>
      </c>
      <c r="E89" s="216" t="s">
        <v>21</v>
      </c>
      <c r="F89" s="217" t="s">
        <v>516</v>
      </c>
      <c r="G89" s="215"/>
      <c r="H89" s="216" t="s">
        <v>21</v>
      </c>
      <c r="I89" s="218"/>
      <c r="J89" s="215"/>
      <c r="K89" s="215"/>
      <c r="L89" s="219"/>
      <c r="M89" s="220"/>
      <c r="N89" s="221"/>
      <c r="O89" s="221"/>
      <c r="P89" s="221"/>
      <c r="Q89" s="221"/>
      <c r="R89" s="221"/>
      <c r="S89" s="221"/>
      <c r="T89" s="222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T89" s="223" t="s">
        <v>151</v>
      </c>
      <c r="AU89" s="223" t="s">
        <v>74</v>
      </c>
      <c r="AV89" s="11" t="s">
        <v>81</v>
      </c>
      <c r="AW89" s="11" t="s">
        <v>36</v>
      </c>
      <c r="AX89" s="11" t="s">
        <v>74</v>
      </c>
      <c r="AY89" s="223" t="s">
        <v>147</v>
      </c>
    </row>
    <row r="90" s="10" customFormat="1">
      <c r="A90" s="10"/>
      <c r="B90" s="202"/>
      <c r="C90" s="203"/>
      <c r="D90" s="204" t="s">
        <v>151</v>
      </c>
      <c r="E90" s="205" t="s">
        <v>21</v>
      </c>
      <c r="F90" s="206" t="s">
        <v>517</v>
      </c>
      <c r="G90" s="203"/>
      <c r="H90" s="207">
        <v>6229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151</v>
      </c>
      <c r="AU90" s="213" t="s">
        <v>74</v>
      </c>
      <c r="AV90" s="10" t="s">
        <v>83</v>
      </c>
      <c r="AW90" s="10" t="s">
        <v>36</v>
      </c>
      <c r="AX90" s="10" t="s">
        <v>81</v>
      </c>
      <c r="AY90" s="213" t="s">
        <v>147</v>
      </c>
    </row>
    <row r="91" s="2" customFormat="1" ht="16.5" customHeight="1">
      <c r="A91" s="37"/>
      <c r="B91" s="38"/>
      <c r="C91" s="184" t="s">
        <v>146</v>
      </c>
      <c r="D91" s="184" t="s">
        <v>141</v>
      </c>
      <c r="E91" s="185" t="s">
        <v>163</v>
      </c>
      <c r="F91" s="186" t="s">
        <v>164</v>
      </c>
      <c r="G91" s="187" t="s">
        <v>160</v>
      </c>
      <c r="H91" s="188">
        <v>6229</v>
      </c>
      <c r="I91" s="189"/>
      <c r="J91" s="190">
        <f>ROUND(I91*H91,2)</f>
        <v>0</v>
      </c>
      <c r="K91" s="186" t="s">
        <v>145</v>
      </c>
      <c r="L91" s="43"/>
      <c r="M91" s="191" t="s">
        <v>21</v>
      </c>
      <c r="N91" s="192" t="s">
        <v>45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146</v>
      </c>
      <c r="AT91" s="195" t="s">
        <v>141</v>
      </c>
      <c r="AU91" s="195" t="s">
        <v>74</v>
      </c>
      <c r="AY91" s="16" t="s">
        <v>147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81</v>
      </c>
      <c r="BK91" s="196">
        <f>ROUND(I91*H91,2)</f>
        <v>0</v>
      </c>
      <c r="BL91" s="16" t="s">
        <v>146</v>
      </c>
      <c r="BM91" s="195" t="s">
        <v>518</v>
      </c>
    </row>
    <row r="92" s="2" customFormat="1">
      <c r="A92" s="37"/>
      <c r="B92" s="38"/>
      <c r="C92" s="39"/>
      <c r="D92" s="197" t="s">
        <v>149</v>
      </c>
      <c r="E92" s="39"/>
      <c r="F92" s="198" t="s">
        <v>166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149</v>
      </c>
      <c r="AU92" s="16" t="s">
        <v>74</v>
      </c>
    </row>
    <row r="93" s="10" customFormat="1">
      <c r="A93" s="10"/>
      <c r="B93" s="202"/>
      <c r="C93" s="203"/>
      <c r="D93" s="204" t="s">
        <v>151</v>
      </c>
      <c r="E93" s="205" t="s">
        <v>21</v>
      </c>
      <c r="F93" s="206" t="s">
        <v>517</v>
      </c>
      <c r="G93" s="203"/>
      <c r="H93" s="207">
        <v>6229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151</v>
      </c>
      <c r="AU93" s="213" t="s">
        <v>74</v>
      </c>
      <c r="AV93" s="10" t="s">
        <v>83</v>
      </c>
      <c r="AW93" s="10" t="s">
        <v>36</v>
      </c>
      <c r="AX93" s="10" t="s">
        <v>81</v>
      </c>
      <c r="AY93" s="213" t="s">
        <v>147</v>
      </c>
    </row>
    <row r="94" s="2" customFormat="1" ht="16.5" customHeight="1">
      <c r="A94" s="37"/>
      <c r="B94" s="38"/>
      <c r="C94" s="184" t="s">
        <v>167</v>
      </c>
      <c r="D94" s="184" t="s">
        <v>141</v>
      </c>
      <c r="E94" s="185" t="s">
        <v>168</v>
      </c>
      <c r="F94" s="186" t="s">
        <v>169</v>
      </c>
      <c r="G94" s="187" t="s">
        <v>160</v>
      </c>
      <c r="H94" s="188">
        <v>6229</v>
      </c>
      <c r="I94" s="189"/>
      <c r="J94" s="190">
        <f>ROUND(I94*H94,2)</f>
        <v>0</v>
      </c>
      <c r="K94" s="186" t="s">
        <v>145</v>
      </c>
      <c r="L94" s="43"/>
      <c r="M94" s="191" t="s">
        <v>21</v>
      </c>
      <c r="N94" s="192" t="s">
        <v>45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146</v>
      </c>
      <c r="AT94" s="195" t="s">
        <v>141</v>
      </c>
      <c r="AU94" s="195" t="s">
        <v>74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81</v>
      </c>
      <c r="BK94" s="196">
        <f>ROUND(I94*H94,2)</f>
        <v>0</v>
      </c>
      <c r="BL94" s="16" t="s">
        <v>146</v>
      </c>
      <c r="BM94" s="195" t="s">
        <v>519</v>
      </c>
    </row>
    <row r="95" s="2" customFormat="1">
      <c r="A95" s="37"/>
      <c r="B95" s="38"/>
      <c r="C95" s="39"/>
      <c r="D95" s="197" t="s">
        <v>149</v>
      </c>
      <c r="E95" s="39"/>
      <c r="F95" s="198" t="s">
        <v>171</v>
      </c>
      <c r="G95" s="39"/>
      <c r="H95" s="39"/>
      <c r="I95" s="199"/>
      <c r="J95" s="39"/>
      <c r="K95" s="39"/>
      <c r="L95" s="43"/>
      <c r="M95" s="200"/>
      <c r="N95" s="201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149</v>
      </c>
      <c r="AU95" s="16" t="s">
        <v>74</v>
      </c>
    </row>
    <row r="96" s="10" customFormat="1">
      <c r="A96" s="10"/>
      <c r="B96" s="202"/>
      <c r="C96" s="203"/>
      <c r="D96" s="204" t="s">
        <v>151</v>
      </c>
      <c r="E96" s="205" t="s">
        <v>21</v>
      </c>
      <c r="F96" s="206" t="s">
        <v>517</v>
      </c>
      <c r="G96" s="203"/>
      <c r="H96" s="207">
        <v>6229</v>
      </c>
      <c r="I96" s="208"/>
      <c r="J96" s="203"/>
      <c r="K96" s="203"/>
      <c r="L96" s="209"/>
      <c r="M96" s="210"/>
      <c r="N96" s="211"/>
      <c r="O96" s="211"/>
      <c r="P96" s="211"/>
      <c r="Q96" s="211"/>
      <c r="R96" s="211"/>
      <c r="S96" s="211"/>
      <c r="T96" s="212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T96" s="213" t="s">
        <v>151</v>
      </c>
      <c r="AU96" s="213" t="s">
        <v>74</v>
      </c>
      <c r="AV96" s="10" t="s">
        <v>83</v>
      </c>
      <c r="AW96" s="10" t="s">
        <v>36</v>
      </c>
      <c r="AX96" s="10" t="s">
        <v>81</v>
      </c>
      <c r="AY96" s="213" t="s">
        <v>147</v>
      </c>
    </row>
    <row r="97" s="2" customFormat="1" ht="16.5" customHeight="1">
      <c r="A97" s="37"/>
      <c r="B97" s="38"/>
      <c r="C97" s="184" t="s">
        <v>172</v>
      </c>
      <c r="D97" s="184" t="s">
        <v>141</v>
      </c>
      <c r="E97" s="185" t="s">
        <v>173</v>
      </c>
      <c r="F97" s="186" t="s">
        <v>174</v>
      </c>
      <c r="G97" s="187" t="s">
        <v>160</v>
      </c>
      <c r="H97" s="188">
        <v>6229</v>
      </c>
      <c r="I97" s="189"/>
      <c r="J97" s="190">
        <f>ROUND(I97*H97,2)</f>
        <v>0</v>
      </c>
      <c r="K97" s="186" t="s">
        <v>145</v>
      </c>
      <c r="L97" s="43"/>
      <c r="M97" s="191" t="s">
        <v>21</v>
      </c>
      <c r="N97" s="192" t="s">
        <v>45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146</v>
      </c>
      <c r="AT97" s="195" t="s">
        <v>141</v>
      </c>
      <c r="AU97" s="195" t="s">
        <v>74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81</v>
      </c>
      <c r="BK97" s="196">
        <f>ROUND(I97*H97,2)</f>
        <v>0</v>
      </c>
      <c r="BL97" s="16" t="s">
        <v>146</v>
      </c>
      <c r="BM97" s="195" t="s">
        <v>520</v>
      </c>
    </row>
    <row r="98" s="2" customFormat="1">
      <c r="A98" s="37"/>
      <c r="B98" s="38"/>
      <c r="C98" s="39"/>
      <c r="D98" s="197" t="s">
        <v>149</v>
      </c>
      <c r="E98" s="39"/>
      <c r="F98" s="198" t="s">
        <v>176</v>
      </c>
      <c r="G98" s="39"/>
      <c r="H98" s="39"/>
      <c r="I98" s="199"/>
      <c r="J98" s="39"/>
      <c r="K98" s="39"/>
      <c r="L98" s="43"/>
      <c r="M98" s="200"/>
      <c r="N98" s="201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149</v>
      </c>
      <c r="AU98" s="16" t="s">
        <v>74</v>
      </c>
    </row>
    <row r="99" s="10" customFormat="1">
      <c r="A99" s="10"/>
      <c r="B99" s="202"/>
      <c r="C99" s="203"/>
      <c r="D99" s="204" t="s">
        <v>151</v>
      </c>
      <c r="E99" s="205" t="s">
        <v>21</v>
      </c>
      <c r="F99" s="206" t="s">
        <v>517</v>
      </c>
      <c r="G99" s="203"/>
      <c r="H99" s="207">
        <v>6229</v>
      </c>
      <c r="I99" s="208"/>
      <c r="J99" s="203"/>
      <c r="K99" s="203"/>
      <c r="L99" s="209"/>
      <c r="M99" s="210"/>
      <c r="N99" s="211"/>
      <c r="O99" s="211"/>
      <c r="P99" s="211"/>
      <c r="Q99" s="211"/>
      <c r="R99" s="211"/>
      <c r="S99" s="211"/>
      <c r="T99" s="212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151</v>
      </c>
      <c r="AU99" s="213" t="s">
        <v>74</v>
      </c>
      <c r="AV99" s="10" t="s">
        <v>83</v>
      </c>
      <c r="AW99" s="10" t="s">
        <v>36</v>
      </c>
      <c r="AX99" s="10" t="s">
        <v>81</v>
      </c>
      <c r="AY99" s="213" t="s">
        <v>147</v>
      </c>
    </row>
    <row r="100" s="2" customFormat="1" ht="16.5" customHeight="1">
      <c r="A100" s="37"/>
      <c r="B100" s="38"/>
      <c r="C100" s="184" t="s">
        <v>177</v>
      </c>
      <c r="D100" s="184" t="s">
        <v>141</v>
      </c>
      <c r="E100" s="185" t="s">
        <v>178</v>
      </c>
      <c r="F100" s="186" t="s">
        <v>179</v>
      </c>
      <c r="G100" s="187" t="s">
        <v>160</v>
      </c>
      <c r="H100" s="188">
        <v>4555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521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181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522</v>
      </c>
      <c r="G102" s="203"/>
      <c r="H102" s="207">
        <v>4555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24.15" customHeight="1">
      <c r="A103" s="37"/>
      <c r="B103" s="38"/>
      <c r="C103" s="184" t="s">
        <v>183</v>
      </c>
      <c r="D103" s="184" t="s">
        <v>141</v>
      </c>
      <c r="E103" s="185" t="s">
        <v>184</v>
      </c>
      <c r="F103" s="186" t="s">
        <v>185</v>
      </c>
      <c r="G103" s="187" t="s">
        <v>160</v>
      </c>
      <c r="H103" s="188">
        <v>4555</v>
      </c>
      <c r="I103" s="189"/>
      <c r="J103" s="190">
        <f>ROUND(I103*H103,2)</f>
        <v>0</v>
      </c>
      <c r="K103" s="186" t="s">
        <v>145</v>
      </c>
      <c r="L103" s="43"/>
      <c r="M103" s="191" t="s">
        <v>21</v>
      </c>
      <c r="N103" s="192" t="s">
        <v>45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74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81</v>
      </c>
      <c r="BK103" s="196">
        <f>ROUND(I103*H103,2)</f>
        <v>0</v>
      </c>
      <c r="BL103" s="16" t="s">
        <v>146</v>
      </c>
      <c r="BM103" s="195" t="s">
        <v>523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187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74</v>
      </c>
    </row>
    <row r="105" s="10" customFormat="1">
      <c r="A105" s="10"/>
      <c r="B105" s="202"/>
      <c r="C105" s="203"/>
      <c r="D105" s="204" t="s">
        <v>151</v>
      </c>
      <c r="E105" s="205" t="s">
        <v>21</v>
      </c>
      <c r="F105" s="206" t="s">
        <v>522</v>
      </c>
      <c r="G105" s="203"/>
      <c r="H105" s="207">
        <v>4555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151</v>
      </c>
      <c r="AU105" s="213" t="s">
        <v>74</v>
      </c>
      <c r="AV105" s="10" t="s">
        <v>83</v>
      </c>
      <c r="AW105" s="10" t="s">
        <v>36</v>
      </c>
      <c r="AX105" s="10" t="s">
        <v>81</v>
      </c>
      <c r="AY105" s="213" t="s">
        <v>147</v>
      </c>
    </row>
    <row r="106" s="2" customFormat="1" ht="16.5" customHeight="1">
      <c r="A106" s="37"/>
      <c r="B106" s="38"/>
      <c r="C106" s="224" t="s">
        <v>189</v>
      </c>
      <c r="D106" s="224" t="s">
        <v>190</v>
      </c>
      <c r="E106" s="225" t="s">
        <v>191</v>
      </c>
      <c r="F106" s="226" t="s">
        <v>192</v>
      </c>
      <c r="G106" s="227" t="s">
        <v>193</v>
      </c>
      <c r="H106" s="228">
        <v>113.875</v>
      </c>
      <c r="I106" s="229"/>
      <c r="J106" s="230">
        <f>ROUND(I106*H106,2)</f>
        <v>0</v>
      </c>
      <c r="K106" s="226" t="s">
        <v>145</v>
      </c>
      <c r="L106" s="231"/>
      <c r="M106" s="232" t="s">
        <v>21</v>
      </c>
      <c r="N106" s="233" t="s">
        <v>45</v>
      </c>
      <c r="O106" s="83"/>
      <c r="P106" s="193">
        <f>O106*H106</f>
        <v>0</v>
      </c>
      <c r="Q106" s="193">
        <v>0.001</v>
      </c>
      <c r="R106" s="193">
        <f>Q106*H106</f>
        <v>0.113875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183</v>
      </c>
      <c r="AT106" s="195" t="s">
        <v>190</v>
      </c>
      <c r="AU106" s="195" t="s">
        <v>74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81</v>
      </c>
      <c r="BK106" s="196">
        <f>ROUND(I106*H106,2)</f>
        <v>0</v>
      </c>
      <c r="BL106" s="16" t="s">
        <v>146</v>
      </c>
      <c r="BM106" s="195" t="s">
        <v>524</v>
      </c>
    </row>
    <row r="107" s="10" customFormat="1">
      <c r="A107" s="10"/>
      <c r="B107" s="202"/>
      <c r="C107" s="203"/>
      <c r="D107" s="204" t="s">
        <v>151</v>
      </c>
      <c r="E107" s="205" t="s">
        <v>21</v>
      </c>
      <c r="F107" s="206" t="s">
        <v>525</v>
      </c>
      <c r="G107" s="203"/>
      <c r="H107" s="207">
        <v>113.875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151</v>
      </c>
      <c r="AU107" s="213" t="s">
        <v>74</v>
      </c>
      <c r="AV107" s="10" t="s">
        <v>83</v>
      </c>
      <c r="AW107" s="10" t="s">
        <v>36</v>
      </c>
      <c r="AX107" s="10" t="s">
        <v>81</v>
      </c>
      <c r="AY107" s="213" t="s">
        <v>147</v>
      </c>
    </row>
    <row r="108" s="2" customFormat="1" ht="21.75" customHeight="1">
      <c r="A108" s="37"/>
      <c r="B108" s="38"/>
      <c r="C108" s="184" t="s">
        <v>196</v>
      </c>
      <c r="D108" s="184" t="s">
        <v>141</v>
      </c>
      <c r="E108" s="185" t="s">
        <v>197</v>
      </c>
      <c r="F108" s="186" t="s">
        <v>198</v>
      </c>
      <c r="G108" s="187" t="s">
        <v>160</v>
      </c>
      <c r="H108" s="188">
        <v>4555</v>
      </c>
      <c r="I108" s="189"/>
      <c r="J108" s="190">
        <f>ROUND(I108*H108,2)</f>
        <v>0</v>
      </c>
      <c r="K108" s="186" t="s">
        <v>145</v>
      </c>
      <c r="L108" s="43"/>
      <c r="M108" s="191" t="s">
        <v>21</v>
      </c>
      <c r="N108" s="192" t="s">
        <v>45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146</v>
      </c>
      <c r="AT108" s="195" t="s">
        <v>141</v>
      </c>
      <c r="AU108" s="195" t="s">
        <v>74</v>
      </c>
      <c r="AY108" s="16" t="s">
        <v>147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81</v>
      </c>
      <c r="BK108" s="196">
        <f>ROUND(I108*H108,2)</f>
        <v>0</v>
      </c>
      <c r="BL108" s="16" t="s">
        <v>146</v>
      </c>
      <c r="BM108" s="195" t="s">
        <v>526</v>
      </c>
    </row>
    <row r="109" s="2" customFormat="1">
      <c r="A109" s="37"/>
      <c r="B109" s="38"/>
      <c r="C109" s="39"/>
      <c r="D109" s="197" t="s">
        <v>149</v>
      </c>
      <c r="E109" s="39"/>
      <c r="F109" s="198" t="s">
        <v>200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149</v>
      </c>
      <c r="AU109" s="16" t="s">
        <v>74</v>
      </c>
    </row>
    <row r="110" s="10" customFormat="1">
      <c r="A110" s="10"/>
      <c r="B110" s="202"/>
      <c r="C110" s="203"/>
      <c r="D110" s="204" t="s">
        <v>151</v>
      </c>
      <c r="E110" s="205" t="s">
        <v>21</v>
      </c>
      <c r="F110" s="206" t="s">
        <v>527</v>
      </c>
      <c r="G110" s="203"/>
      <c r="H110" s="207">
        <v>4555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3" t="s">
        <v>151</v>
      </c>
      <c r="AU110" s="213" t="s">
        <v>74</v>
      </c>
      <c r="AV110" s="10" t="s">
        <v>83</v>
      </c>
      <c r="AW110" s="10" t="s">
        <v>36</v>
      </c>
      <c r="AX110" s="10" t="s">
        <v>74</v>
      </c>
      <c r="AY110" s="213" t="s">
        <v>147</v>
      </c>
    </row>
    <row r="111" s="12" customFormat="1">
      <c r="A111" s="12"/>
      <c r="B111" s="234"/>
      <c r="C111" s="235"/>
      <c r="D111" s="204" t="s">
        <v>151</v>
      </c>
      <c r="E111" s="236" t="s">
        <v>21</v>
      </c>
      <c r="F111" s="237" t="s">
        <v>202</v>
      </c>
      <c r="G111" s="235"/>
      <c r="H111" s="238">
        <v>4555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44" t="s">
        <v>151</v>
      </c>
      <c r="AU111" s="244" t="s">
        <v>74</v>
      </c>
      <c r="AV111" s="12" t="s">
        <v>146</v>
      </c>
      <c r="AW111" s="12" t="s">
        <v>36</v>
      </c>
      <c r="AX111" s="12" t="s">
        <v>81</v>
      </c>
      <c r="AY111" s="244" t="s">
        <v>147</v>
      </c>
    </row>
    <row r="112" s="2" customFormat="1" ht="16.5" customHeight="1">
      <c r="A112" s="37"/>
      <c r="B112" s="38"/>
      <c r="C112" s="184" t="s">
        <v>203</v>
      </c>
      <c r="D112" s="184" t="s">
        <v>141</v>
      </c>
      <c r="E112" s="185" t="s">
        <v>204</v>
      </c>
      <c r="F112" s="186" t="s">
        <v>205</v>
      </c>
      <c r="G112" s="187" t="s">
        <v>206</v>
      </c>
      <c r="H112" s="188">
        <v>0.45600000000000002</v>
      </c>
      <c r="I112" s="189"/>
      <c r="J112" s="190">
        <f>ROUND(I112*H112,2)</f>
        <v>0</v>
      </c>
      <c r="K112" s="186" t="s">
        <v>21</v>
      </c>
      <c r="L112" s="43"/>
      <c r="M112" s="191" t="s">
        <v>21</v>
      </c>
      <c r="N112" s="192" t="s">
        <v>45</v>
      </c>
      <c r="O112" s="83"/>
      <c r="P112" s="193">
        <f>O112*H112</f>
        <v>0</v>
      </c>
      <c r="Q112" s="193">
        <v>0</v>
      </c>
      <c r="R112" s="193">
        <f>Q112*H112</f>
        <v>0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146</v>
      </c>
      <c r="AT112" s="195" t="s">
        <v>141</v>
      </c>
      <c r="AU112" s="195" t="s">
        <v>74</v>
      </c>
      <c r="AY112" s="16" t="s">
        <v>147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81</v>
      </c>
      <c r="BK112" s="196">
        <f>ROUND(I112*H112,2)</f>
        <v>0</v>
      </c>
      <c r="BL112" s="16" t="s">
        <v>146</v>
      </c>
      <c r="BM112" s="195" t="s">
        <v>528</v>
      </c>
    </row>
    <row r="113" s="10" customFormat="1">
      <c r="A113" s="10"/>
      <c r="B113" s="202"/>
      <c r="C113" s="203"/>
      <c r="D113" s="204" t="s">
        <v>151</v>
      </c>
      <c r="E113" s="205" t="s">
        <v>21</v>
      </c>
      <c r="F113" s="206" t="s">
        <v>529</v>
      </c>
      <c r="G113" s="203"/>
      <c r="H113" s="207">
        <v>0.45600000000000002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151</v>
      </c>
      <c r="AU113" s="213" t="s">
        <v>74</v>
      </c>
      <c r="AV113" s="10" t="s">
        <v>83</v>
      </c>
      <c r="AW113" s="10" t="s">
        <v>36</v>
      </c>
      <c r="AX113" s="10" t="s">
        <v>74</v>
      </c>
      <c r="AY113" s="213" t="s">
        <v>147</v>
      </c>
    </row>
    <row r="114" s="12" customFormat="1">
      <c r="A114" s="12"/>
      <c r="B114" s="234"/>
      <c r="C114" s="235"/>
      <c r="D114" s="204" t="s">
        <v>151</v>
      </c>
      <c r="E114" s="236" t="s">
        <v>21</v>
      </c>
      <c r="F114" s="237" t="s">
        <v>202</v>
      </c>
      <c r="G114" s="235"/>
      <c r="H114" s="238">
        <v>0.45600000000000002</v>
      </c>
      <c r="I114" s="239"/>
      <c r="J114" s="235"/>
      <c r="K114" s="235"/>
      <c r="L114" s="240"/>
      <c r="M114" s="241"/>
      <c r="N114" s="242"/>
      <c r="O114" s="242"/>
      <c r="P114" s="242"/>
      <c r="Q114" s="242"/>
      <c r="R114" s="242"/>
      <c r="S114" s="242"/>
      <c r="T114" s="243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44" t="s">
        <v>151</v>
      </c>
      <c r="AU114" s="244" t="s">
        <v>74</v>
      </c>
      <c r="AV114" s="12" t="s">
        <v>146</v>
      </c>
      <c r="AW114" s="12" t="s">
        <v>36</v>
      </c>
      <c r="AX114" s="12" t="s">
        <v>81</v>
      </c>
      <c r="AY114" s="244" t="s">
        <v>147</v>
      </c>
    </row>
    <row r="115" s="2" customFormat="1" ht="16.5" customHeight="1">
      <c r="A115" s="37"/>
      <c r="B115" s="38"/>
      <c r="C115" s="184" t="s">
        <v>8</v>
      </c>
      <c r="D115" s="184" t="s">
        <v>141</v>
      </c>
      <c r="E115" s="185" t="s">
        <v>209</v>
      </c>
      <c r="F115" s="186" t="s">
        <v>210</v>
      </c>
      <c r="G115" s="187" t="s">
        <v>206</v>
      </c>
      <c r="H115" s="188">
        <v>0.16700000000000001</v>
      </c>
      <c r="I115" s="189"/>
      <c r="J115" s="190">
        <f>ROUND(I115*H115,2)</f>
        <v>0</v>
      </c>
      <c r="K115" s="186" t="s">
        <v>145</v>
      </c>
      <c r="L115" s="43"/>
      <c r="M115" s="191" t="s">
        <v>21</v>
      </c>
      <c r="N115" s="192" t="s">
        <v>45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146</v>
      </c>
      <c r="AT115" s="195" t="s">
        <v>141</v>
      </c>
      <c r="AU115" s="195" t="s">
        <v>74</v>
      </c>
      <c r="AY115" s="16" t="s">
        <v>147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81</v>
      </c>
      <c r="BK115" s="196">
        <f>ROUND(I115*H115,2)</f>
        <v>0</v>
      </c>
      <c r="BL115" s="16" t="s">
        <v>146</v>
      </c>
      <c r="BM115" s="195" t="s">
        <v>530</v>
      </c>
    </row>
    <row r="116" s="2" customFormat="1">
      <c r="A116" s="37"/>
      <c r="B116" s="38"/>
      <c r="C116" s="39"/>
      <c r="D116" s="197" t="s">
        <v>149</v>
      </c>
      <c r="E116" s="39"/>
      <c r="F116" s="198" t="s">
        <v>212</v>
      </c>
      <c r="G116" s="39"/>
      <c r="H116" s="39"/>
      <c r="I116" s="199"/>
      <c r="J116" s="39"/>
      <c r="K116" s="39"/>
      <c r="L116" s="43"/>
      <c r="M116" s="200"/>
      <c r="N116" s="201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74</v>
      </c>
    </row>
    <row r="117" s="10" customFormat="1">
      <c r="A117" s="10"/>
      <c r="B117" s="202"/>
      <c r="C117" s="203"/>
      <c r="D117" s="204" t="s">
        <v>151</v>
      </c>
      <c r="E117" s="205" t="s">
        <v>21</v>
      </c>
      <c r="F117" s="206" t="s">
        <v>531</v>
      </c>
      <c r="G117" s="203"/>
      <c r="H117" s="207">
        <v>0.16700000000000001</v>
      </c>
      <c r="I117" s="208"/>
      <c r="J117" s="203"/>
      <c r="K117" s="203"/>
      <c r="L117" s="209"/>
      <c r="M117" s="210"/>
      <c r="N117" s="211"/>
      <c r="O117" s="211"/>
      <c r="P117" s="211"/>
      <c r="Q117" s="211"/>
      <c r="R117" s="211"/>
      <c r="S117" s="211"/>
      <c r="T117" s="212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T117" s="213" t="s">
        <v>151</v>
      </c>
      <c r="AU117" s="213" t="s">
        <v>74</v>
      </c>
      <c r="AV117" s="10" t="s">
        <v>83</v>
      </c>
      <c r="AW117" s="10" t="s">
        <v>36</v>
      </c>
      <c r="AX117" s="10" t="s">
        <v>81</v>
      </c>
      <c r="AY117" s="213" t="s">
        <v>147</v>
      </c>
    </row>
    <row r="118" s="2" customFormat="1" ht="16.5" customHeight="1">
      <c r="A118" s="37"/>
      <c r="B118" s="38"/>
      <c r="C118" s="224" t="s">
        <v>214</v>
      </c>
      <c r="D118" s="224" t="s">
        <v>190</v>
      </c>
      <c r="E118" s="225" t="s">
        <v>215</v>
      </c>
      <c r="F118" s="226" t="s">
        <v>216</v>
      </c>
      <c r="G118" s="227" t="s">
        <v>193</v>
      </c>
      <c r="H118" s="228">
        <v>167.40000000000001</v>
      </c>
      <c r="I118" s="229"/>
      <c r="J118" s="230">
        <f>ROUND(I118*H118,2)</f>
        <v>0</v>
      </c>
      <c r="K118" s="226" t="s">
        <v>21</v>
      </c>
      <c r="L118" s="231"/>
      <c r="M118" s="232" t="s">
        <v>21</v>
      </c>
      <c r="N118" s="233" t="s">
        <v>45</v>
      </c>
      <c r="O118" s="83"/>
      <c r="P118" s="193">
        <f>O118*H118</f>
        <v>0</v>
      </c>
      <c r="Q118" s="193">
        <v>0.001</v>
      </c>
      <c r="R118" s="193">
        <f>Q118*H118</f>
        <v>0.16740000000000002</v>
      </c>
      <c r="S118" s="193">
        <v>0</v>
      </c>
      <c r="T118" s="194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95" t="s">
        <v>183</v>
      </c>
      <c r="AT118" s="195" t="s">
        <v>190</v>
      </c>
      <c r="AU118" s="195" t="s">
        <v>74</v>
      </c>
      <c r="AY118" s="16" t="s">
        <v>147</v>
      </c>
      <c r="BE118" s="196">
        <f>IF(N118="základní",J118,0)</f>
        <v>0</v>
      </c>
      <c r="BF118" s="196">
        <f>IF(N118="snížená",J118,0)</f>
        <v>0</v>
      </c>
      <c r="BG118" s="196">
        <f>IF(N118="zákl. přenesená",J118,0)</f>
        <v>0</v>
      </c>
      <c r="BH118" s="196">
        <f>IF(N118="sníž. přenesená",J118,0)</f>
        <v>0</v>
      </c>
      <c r="BI118" s="196">
        <f>IF(N118="nulová",J118,0)</f>
        <v>0</v>
      </c>
      <c r="BJ118" s="16" t="s">
        <v>81</v>
      </c>
      <c r="BK118" s="196">
        <f>ROUND(I118*H118,2)</f>
        <v>0</v>
      </c>
      <c r="BL118" s="16" t="s">
        <v>146</v>
      </c>
      <c r="BM118" s="195" t="s">
        <v>532</v>
      </c>
    </row>
    <row r="119" s="10" customFormat="1">
      <c r="A119" s="10"/>
      <c r="B119" s="202"/>
      <c r="C119" s="203"/>
      <c r="D119" s="204" t="s">
        <v>151</v>
      </c>
      <c r="E119" s="205" t="s">
        <v>21</v>
      </c>
      <c r="F119" s="206" t="s">
        <v>533</v>
      </c>
      <c r="G119" s="203"/>
      <c r="H119" s="207">
        <v>167.40000000000001</v>
      </c>
      <c r="I119" s="208"/>
      <c r="J119" s="203"/>
      <c r="K119" s="203"/>
      <c r="L119" s="209"/>
      <c r="M119" s="210"/>
      <c r="N119" s="211"/>
      <c r="O119" s="211"/>
      <c r="P119" s="211"/>
      <c r="Q119" s="211"/>
      <c r="R119" s="211"/>
      <c r="S119" s="211"/>
      <c r="T119" s="212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T119" s="213" t="s">
        <v>151</v>
      </c>
      <c r="AU119" s="213" t="s">
        <v>74</v>
      </c>
      <c r="AV119" s="10" t="s">
        <v>83</v>
      </c>
      <c r="AW119" s="10" t="s">
        <v>36</v>
      </c>
      <c r="AX119" s="10" t="s">
        <v>81</v>
      </c>
      <c r="AY119" s="213" t="s">
        <v>147</v>
      </c>
    </row>
    <row r="120" s="2" customFormat="1" ht="24.15" customHeight="1">
      <c r="A120" s="37"/>
      <c r="B120" s="38"/>
      <c r="C120" s="184" t="s">
        <v>219</v>
      </c>
      <c r="D120" s="184" t="s">
        <v>141</v>
      </c>
      <c r="E120" s="185" t="s">
        <v>231</v>
      </c>
      <c r="F120" s="186" t="s">
        <v>221</v>
      </c>
      <c r="G120" s="187" t="s">
        <v>206</v>
      </c>
      <c r="H120" s="188">
        <v>0.13400000000000001</v>
      </c>
      <c r="I120" s="189"/>
      <c r="J120" s="190">
        <f>ROUND(I120*H120,2)</f>
        <v>0</v>
      </c>
      <c r="K120" s="186" t="s">
        <v>145</v>
      </c>
      <c r="L120" s="43"/>
      <c r="M120" s="191" t="s">
        <v>21</v>
      </c>
      <c r="N120" s="192" t="s">
        <v>45</v>
      </c>
      <c r="O120" s="83"/>
      <c r="P120" s="193">
        <f>O120*H120</f>
        <v>0</v>
      </c>
      <c r="Q120" s="193">
        <v>0</v>
      </c>
      <c r="R120" s="193">
        <f>Q120*H120</f>
        <v>0</v>
      </c>
      <c r="S120" s="193">
        <v>0</v>
      </c>
      <c r="T120" s="194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95" t="s">
        <v>146</v>
      </c>
      <c r="AT120" s="195" t="s">
        <v>141</v>
      </c>
      <c r="AU120" s="195" t="s">
        <v>74</v>
      </c>
      <c r="AY120" s="16" t="s">
        <v>147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16" t="s">
        <v>81</v>
      </c>
      <c r="BK120" s="196">
        <f>ROUND(I120*H120,2)</f>
        <v>0</v>
      </c>
      <c r="BL120" s="16" t="s">
        <v>146</v>
      </c>
      <c r="BM120" s="195" t="s">
        <v>534</v>
      </c>
    </row>
    <row r="121" s="2" customFormat="1">
      <c r="A121" s="37"/>
      <c r="B121" s="38"/>
      <c r="C121" s="39"/>
      <c r="D121" s="197" t="s">
        <v>149</v>
      </c>
      <c r="E121" s="39"/>
      <c r="F121" s="198" t="s">
        <v>233</v>
      </c>
      <c r="G121" s="39"/>
      <c r="H121" s="39"/>
      <c r="I121" s="199"/>
      <c r="J121" s="39"/>
      <c r="K121" s="39"/>
      <c r="L121" s="43"/>
      <c r="M121" s="200"/>
      <c r="N121" s="201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149</v>
      </c>
      <c r="AU121" s="16" t="s">
        <v>74</v>
      </c>
    </row>
    <row r="122" s="10" customFormat="1">
      <c r="A122" s="10"/>
      <c r="B122" s="202"/>
      <c r="C122" s="203"/>
      <c r="D122" s="204" t="s">
        <v>151</v>
      </c>
      <c r="E122" s="205" t="s">
        <v>21</v>
      </c>
      <c r="F122" s="206" t="s">
        <v>535</v>
      </c>
      <c r="G122" s="203"/>
      <c r="H122" s="207">
        <v>0.13400000000000001</v>
      </c>
      <c r="I122" s="208"/>
      <c r="J122" s="203"/>
      <c r="K122" s="203"/>
      <c r="L122" s="209"/>
      <c r="M122" s="210"/>
      <c r="N122" s="211"/>
      <c r="O122" s="211"/>
      <c r="P122" s="211"/>
      <c r="Q122" s="211"/>
      <c r="R122" s="211"/>
      <c r="S122" s="211"/>
      <c r="T122" s="212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13" t="s">
        <v>151</v>
      </c>
      <c r="AU122" s="213" t="s">
        <v>74</v>
      </c>
      <c r="AV122" s="10" t="s">
        <v>83</v>
      </c>
      <c r="AW122" s="10" t="s">
        <v>36</v>
      </c>
      <c r="AX122" s="10" t="s">
        <v>81</v>
      </c>
      <c r="AY122" s="213" t="s">
        <v>147</v>
      </c>
    </row>
    <row r="123" s="2" customFormat="1" ht="16.5" customHeight="1">
      <c r="A123" s="37"/>
      <c r="B123" s="38"/>
      <c r="C123" s="224" t="s">
        <v>225</v>
      </c>
      <c r="D123" s="224" t="s">
        <v>190</v>
      </c>
      <c r="E123" s="225" t="s">
        <v>236</v>
      </c>
      <c r="F123" s="226" t="s">
        <v>237</v>
      </c>
      <c r="G123" s="227" t="s">
        <v>193</v>
      </c>
      <c r="H123" s="228">
        <v>134</v>
      </c>
      <c r="I123" s="229"/>
      <c r="J123" s="230">
        <f>ROUND(I123*H123,2)</f>
        <v>0</v>
      </c>
      <c r="K123" s="226" t="s">
        <v>145</v>
      </c>
      <c r="L123" s="231"/>
      <c r="M123" s="232" t="s">
        <v>21</v>
      </c>
      <c r="N123" s="233" t="s">
        <v>45</v>
      </c>
      <c r="O123" s="83"/>
      <c r="P123" s="193">
        <f>O123*H123</f>
        <v>0</v>
      </c>
      <c r="Q123" s="193">
        <v>0.001</v>
      </c>
      <c r="R123" s="193">
        <f>Q123*H123</f>
        <v>0.13400000000000001</v>
      </c>
      <c r="S123" s="193">
        <v>0</v>
      </c>
      <c r="T123" s="194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95" t="s">
        <v>183</v>
      </c>
      <c r="AT123" s="195" t="s">
        <v>190</v>
      </c>
      <c r="AU123" s="195" t="s">
        <v>74</v>
      </c>
      <c r="AY123" s="16" t="s">
        <v>147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6" t="s">
        <v>81</v>
      </c>
      <c r="BK123" s="196">
        <f>ROUND(I123*H123,2)</f>
        <v>0</v>
      </c>
      <c r="BL123" s="16" t="s">
        <v>146</v>
      </c>
      <c r="BM123" s="195" t="s">
        <v>536</v>
      </c>
    </row>
    <row r="124" s="10" customFormat="1">
      <c r="A124" s="10"/>
      <c r="B124" s="202"/>
      <c r="C124" s="203"/>
      <c r="D124" s="204" t="s">
        <v>151</v>
      </c>
      <c r="E124" s="205" t="s">
        <v>21</v>
      </c>
      <c r="F124" s="206" t="s">
        <v>537</v>
      </c>
      <c r="G124" s="203"/>
      <c r="H124" s="207">
        <v>134</v>
      </c>
      <c r="I124" s="208"/>
      <c r="J124" s="203"/>
      <c r="K124" s="203"/>
      <c r="L124" s="209"/>
      <c r="M124" s="210"/>
      <c r="N124" s="211"/>
      <c r="O124" s="211"/>
      <c r="P124" s="211"/>
      <c r="Q124" s="211"/>
      <c r="R124" s="211"/>
      <c r="S124" s="211"/>
      <c r="T124" s="212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13" t="s">
        <v>151</v>
      </c>
      <c r="AU124" s="213" t="s">
        <v>74</v>
      </c>
      <c r="AV124" s="10" t="s">
        <v>83</v>
      </c>
      <c r="AW124" s="10" t="s">
        <v>36</v>
      </c>
      <c r="AX124" s="10" t="s">
        <v>81</v>
      </c>
      <c r="AY124" s="213" t="s">
        <v>147</v>
      </c>
    </row>
    <row r="125" s="2" customFormat="1" ht="24.15" customHeight="1">
      <c r="A125" s="37"/>
      <c r="B125" s="38"/>
      <c r="C125" s="184" t="s">
        <v>230</v>
      </c>
      <c r="D125" s="184" t="s">
        <v>141</v>
      </c>
      <c r="E125" s="185" t="s">
        <v>220</v>
      </c>
      <c r="F125" s="186" t="s">
        <v>221</v>
      </c>
      <c r="G125" s="187" t="s">
        <v>206</v>
      </c>
      <c r="H125" s="188">
        <v>0.080000000000000002</v>
      </c>
      <c r="I125" s="189"/>
      <c r="J125" s="190">
        <f>ROUND(I125*H125,2)</f>
        <v>0</v>
      </c>
      <c r="K125" s="186" t="s">
        <v>145</v>
      </c>
      <c r="L125" s="43"/>
      <c r="M125" s="191" t="s">
        <v>21</v>
      </c>
      <c r="N125" s="192" t="s">
        <v>45</v>
      </c>
      <c r="O125" s="83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95" t="s">
        <v>146</v>
      </c>
      <c r="AT125" s="195" t="s">
        <v>141</v>
      </c>
      <c r="AU125" s="195" t="s">
        <v>74</v>
      </c>
      <c r="AY125" s="16" t="s">
        <v>147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6" t="s">
        <v>81</v>
      </c>
      <c r="BK125" s="196">
        <f>ROUND(I125*H125,2)</f>
        <v>0</v>
      </c>
      <c r="BL125" s="16" t="s">
        <v>146</v>
      </c>
      <c r="BM125" s="195" t="s">
        <v>538</v>
      </c>
    </row>
    <row r="126" s="2" customFormat="1">
      <c r="A126" s="37"/>
      <c r="B126" s="38"/>
      <c r="C126" s="39"/>
      <c r="D126" s="197" t="s">
        <v>149</v>
      </c>
      <c r="E126" s="39"/>
      <c r="F126" s="198" t="s">
        <v>223</v>
      </c>
      <c r="G126" s="39"/>
      <c r="H126" s="39"/>
      <c r="I126" s="199"/>
      <c r="J126" s="39"/>
      <c r="K126" s="39"/>
      <c r="L126" s="43"/>
      <c r="M126" s="200"/>
      <c r="N126" s="201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149</v>
      </c>
      <c r="AU126" s="16" t="s">
        <v>74</v>
      </c>
    </row>
    <row r="127" s="10" customFormat="1">
      <c r="A127" s="10"/>
      <c r="B127" s="202"/>
      <c r="C127" s="203"/>
      <c r="D127" s="204" t="s">
        <v>151</v>
      </c>
      <c r="E127" s="205" t="s">
        <v>21</v>
      </c>
      <c r="F127" s="206" t="s">
        <v>539</v>
      </c>
      <c r="G127" s="203"/>
      <c r="H127" s="207">
        <v>0.080000000000000002</v>
      </c>
      <c r="I127" s="208"/>
      <c r="J127" s="203"/>
      <c r="K127" s="203"/>
      <c r="L127" s="209"/>
      <c r="M127" s="210"/>
      <c r="N127" s="211"/>
      <c r="O127" s="211"/>
      <c r="P127" s="211"/>
      <c r="Q127" s="211"/>
      <c r="R127" s="211"/>
      <c r="S127" s="211"/>
      <c r="T127" s="212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13" t="s">
        <v>151</v>
      </c>
      <c r="AU127" s="213" t="s">
        <v>74</v>
      </c>
      <c r="AV127" s="10" t="s">
        <v>83</v>
      </c>
      <c r="AW127" s="10" t="s">
        <v>36</v>
      </c>
      <c r="AX127" s="10" t="s">
        <v>81</v>
      </c>
      <c r="AY127" s="213" t="s">
        <v>147</v>
      </c>
    </row>
    <row r="128" s="2" customFormat="1" ht="16.5" customHeight="1">
      <c r="A128" s="37"/>
      <c r="B128" s="38"/>
      <c r="C128" s="224" t="s">
        <v>235</v>
      </c>
      <c r="D128" s="224" t="s">
        <v>190</v>
      </c>
      <c r="E128" s="225" t="s">
        <v>226</v>
      </c>
      <c r="F128" s="226" t="s">
        <v>227</v>
      </c>
      <c r="G128" s="227" t="s">
        <v>193</v>
      </c>
      <c r="H128" s="228">
        <v>80.400000000000006</v>
      </c>
      <c r="I128" s="229"/>
      <c r="J128" s="230">
        <f>ROUND(I128*H128,2)</f>
        <v>0</v>
      </c>
      <c r="K128" s="226" t="s">
        <v>21</v>
      </c>
      <c r="L128" s="231"/>
      <c r="M128" s="232" t="s">
        <v>21</v>
      </c>
      <c r="N128" s="233" t="s">
        <v>45</v>
      </c>
      <c r="O128" s="83"/>
      <c r="P128" s="193">
        <f>O128*H128</f>
        <v>0</v>
      </c>
      <c r="Q128" s="193">
        <v>1</v>
      </c>
      <c r="R128" s="193">
        <f>Q128*H128</f>
        <v>80.400000000000006</v>
      </c>
      <c r="S128" s="193">
        <v>0</v>
      </c>
      <c r="T128" s="19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95" t="s">
        <v>183</v>
      </c>
      <c r="AT128" s="195" t="s">
        <v>190</v>
      </c>
      <c r="AU128" s="195" t="s">
        <v>74</v>
      </c>
      <c r="AY128" s="16" t="s">
        <v>147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16" t="s">
        <v>81</v>
      </c>
      <c r="BK128" s="196">
        <f>ROUND(I128*H128,2)</f>
        <v>0</v>
      </c>
      <c r="BL128" s="16" t="s">
        <v>146</v>
      </c>
      <c r="BM128" s="195" t="s">
        <v>540</v>
      </c>
    </row>
    <row r="129" s="10" customFormat="1">
      <c r="A129" s="10"/>
      <c r="B129" s="202"/>
      <c r="C129" s="203"/>
      <c r="D129" s="204" t="s">
        <v>151</v>
      </c>
      <c r="E129" s="205" t="s">
        <v>21</v>
      </c>
      <c r="F129" s="206" t="s">
        <v>541</v>
      </c>
      <c r="G129" s="203"/>
      <c r="H129" s="207">
        <v>80.400000000000006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151</v>
      </c>
      <c r="AU129" s="213" t="s">
        <v>74</v>
      </c>
      <c r="AV129" s="10" t="s">
        <v>83</v>
      </c>
      <c r="AW129" s="10" t="s">
        <v>36</v>
      </c>
      <c r="AX129" s="10" t="s">
        <v>81</v>
      </c>
      <c r="AY129" s="213" t="s">
        <v>147</v>
      </c>
    </row>
    <row r="130" s="2" customFormat="1" ht="24.15" customHeight="1">
      <c r="A130" s="37"/>
      <c r="B130" s="38"/>
      <c r="C130" s="184" t="s">
        <v>240</v>
      </c>
      <c r="D130" s="184" t="s">
        <v>141</v>
      </c>
      <c r="E130" s="185" t="s">
        <v>241</v>
      </c>
      <c r="F130" s="186" t="s">
        <v>242</v>
      </c>
      <c r="G130" s="187" t="s">
        <v>243</v>
      </c>
      <c r="H130" s="188">
        <v>2680</v>
      </c>
      <c r="I130" s="189"/>
      <c r="J130" s="190">
        <f>ROUND(I130*H130,2)</f>
        <v>0</v>
      </c>
      <c r="K130" s="186" t="s">
        <v>145</v>
      </c>
      <c r="L130" s="43"/>
      <c r="M130" s="191" t="s">
        <v>21</v>
      </c>
      <c r="N130" s="192" t="s">
        <v>45</v>
      </c>
      <c r="O130" s="83"/>
      <c r="P130" s="193">
        <f>O130*H130</f>
        <v>0</v>
      </c>
      <c r="Q130" s="193">
        <v>0</v>
      </c>
      <c r="R130" s="193">
        <f>Q130*H130</f>
        <v>0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146</v>
      </c>
      <c r="AT130" s="195" t="s">
        <v>141</v>
      </c>
      <c r="AU130" s="195" t="s">
        <v>74</v>
      </c>
      <c r="AY130" s="16" t="s">
        <v>147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81</v>
      </c>
      <c r="BK130" s="196">
        <f>ROUND(I130*H130,2)</f>
        <v>0</v>
      </c>
      <c r="BL130" s="16" t="s">
        <v>146</v>
      </c>
      <c r="BM130" s="195" t="s">
        <v>542</v>
      </c>
    </row>
    <row r="131" s="2" customFormat="1">
      <c r="A131" s="37"/>
      <c r="B131" s="38"/>
      <c r="C131" s="39"/>
      <c r="D131" s="197" t="s">
        <v>149</v>
      </c>
      <c r="E131" s="39"/>
      <c r="F131" s="198" t="s">
        <v>245</v>
      </c>
      <c r="G131" s="39"/>
      <c r="H131" s="39"/>
      <c r="I131" s="199"/>
      <c r="J131" s="39"/>
      <c r="K131" s="39"/>
      <c r="L131" s="43"/>
      <c r="M131" s="200"/>
      <c r="N131" s="201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149</v>
      </c>
      <c r="AU131" s="16" t="s">
        <v>74</v>
      </c>
    </row>
    <row r="132" s="10" customFormat="1">
      <c r="A132" s="10"/>
      <c r="B132" s="202"/>
      <c r="C132" s="203"/>
      <c r="D132" s="204" t="s">
        <v>151</v>
      </c>
      <c r="E132" s="205" t="s">
        <v>21</v>
      </c>
      <c r="F132" s="206" t="s">
        <v>543</v>
      </c>
      <c r="G132" s="203"/>
      <c r="H132" s="207">
        <v>2680</v>
      </c>
      <c r="I132" s="208"/>
      <c r="J132" s="203"/>
      <c r="K132" s="203"/>
      <c r="L132" s="209"/>
      <c r="M132" s="210"/>
      <c r="N132" s="211"/>
      <c r="O132" s="211"/>
      <c r="P132" s="211"/>
      <c r="Q132" s="211"/>
      <c r="R132" s="211"/>
      <c r="S132" s="211"/>
      <c r="T132" s="212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T132" s="213" t="s">
        <v>151</v>
      </c>
      <c r="AU132" s="213" t="s">
        <v>74</v>
      </c>
      <c r="AV132" s="10" t="s">
        <v>83</v>
      </c>
      <c r="AW132" s="10" t="s">
        <v>36</v>
      </c>
      <c r="AX132" s="10" t="s">
        <v>81</v>
      </c>
      <c r="AY132" s="213" t="s">
        <v>147</v>
      </c>
    </row>
    <row r="133" s="2" customFormat="1" ht="24.15" customHeight="1">
      <c r="A133" s="37"/>
      <c r="B133" s="38"/>
      <c r="C133" s="184" t="s">
        <v>247</v>
      </c>
      <c r="D133" s="184" t="s">
        <v>141</v>
      </c>
      <c r="E133" s="185" t="s">
        <v>248</v>
      </c>
      <c r="F133" s="186" t="s">
        <v>249</v>
      </c>
      <c r="G133" s="187" t="s">
        <v>243</v>
      </c>
      <c r="H133" s="188">
        <v>390</v>
      </c>
      <c r="I133" s="189"/>
      <c r="J133" s="190">
        <f>ROUND(I133*H133,2)</f>
        <v>0</v>
      </c>
      <c r="K133" s="186" t="s">
        <v>145</v>
      </c>
      <c r="L133" s="43"/>
      <c r="M133" s="191" t="s">
        <v>21</v>
      </c>
      <c r="N133" s="192" t="s">
        <v>45</v>
      </c>
      <c r="O133" s="83"/>
      <c r="P133" s="193">
        <f>O133*H133</f>
        <v>0</v>
      </c>
      <c r="Q133" s="193">
        <v>0</v>
      </c>
      <c r="R133" s="193">
        <f>Q133*H133</f>
        <v>0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146</v>
      </c>
      <c r="AT133" s="195" t="s">
        <v>141</v>
      </c>
      <c r="AU133" s="195" t="s">
        <v>74</v>
      </c>
      <c r="AY133" s="16" t="s">
        <v>147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81</v>
      </c>
      <c r="BK133" s="196">
        <f>ROUND(I133*H133,2)</f>
        <v>0</v>
      </c>
      <c r="BL133" s="16" t="s">
        <v>146</v>
      </c>
      <c r="BM133" s="195" t="s">
        <v>544</v>
      </c>
    </row>
    <row r="134" s="2" customFormat="1">
      <c r="A134" s="37"/>
      <c r="B134" s="38"/>
      <c r="C134" s="39"/>
      <c r="D134" s="197" t="s">
        <v>149</v>
      </c>
      <c r="E134" s="39"/>
      <c r="F134" s="198" t="s">
        <v>251</v>
      </c>
      <c r="G134" s="39"/>
      <c r="H134" s="39"/>
      <c r="I134" s="199"/>
      <c r="J134" s="39"/>
      <c r="K134" s="39"/>
      <c r="L134" s="43"/>
      <c r="M134" s="200"/>
      <c r="N134" s="201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149</v>
      </c>
      <c r="AU134" s="16" t="s">
        <v>74</v>
      </c>
    </row>
    <row r="135" s="10" customFormat="1">
      <c r="A135" s="10"/>
      <c r="B135" s="202"/>
      <c r="C135" s="203"/>
      <c r="D135" s="204" t="s">
        <v>151</v>
      </c>
      <c r="E135" s="205" t="s">
        <v>21</v>
      </c>
      <c r="F135" s="206" t="s">
        <v>545</v>
      </c>
      <c r="G135" s="203"/>
      <c r="H135" s="207">
        <v>390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13" t="s">
        <v>151</v>
      </c>
      <c r="AU135" s="213" t="s">
        <v>74</v>
      </c>
      <c r="AV135" s="10" t="s">
        <v>83</v>
      </c>
      <c r="AW135" s="10" t="s">
        <v>36</v>
      </c>
      <c r="AX135" s="10" t="s">
        <v>81</v>
      </c>
      <c r="AY135" s="213" t="s">
        <v>147</v>
      </c>
    </row>
    <row r="136" s="2" customFormat="1" ht="24.15" customHeight="1">
      <c r="A136" s="37"/>
      <c r="B136" s="38"/>
      <c r="C136" s="184" t="s">
        <v>253</v>
      </c>
      <c r="D136" s="184" t="s">
        <v>141</v>
      </c>
      <c r="E136" s="185" t="s">
        <v>254</v>
      </c>
      <c r="F136" s="186" t="s">
        <v>255</v>
      </c>
      <c r="G136" s="187" t="s">
        <v>243</v>
      </c>
      <c r="H136" s="188">
        <v>2290</v>
      </c>
      <c r="I136" s="189"/>
      <c r="J136" s="190">
        <f>ROUND(I136*H136,2)</f>
        <v>0</v>
      </c>
      <c r="K136" s="186" t="s">
        <v>145</v>
      </c>
      <c r="L136" s="43"/>
      <c r="M136" s="191" t="s">
        <v>21</v>
      </c>
      <c r="N136" s="192" t="s">
        <v>45</v>
      </c>
      <c r="O136" s="83"/>
      <c r="P136" s="193">
        <f>O136*H136</f>
        <v>0</v>
      </c>
      <c r="Q136" s="193">
        <v>0</v>
      </c>
      <c r="R136" s="193">
        <f>Q136*H136</f>
        <v>0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146</v>
      </c>
      <c r="AT136" s="195" t="s">
        <v>141</v>
      </c>
      <c r="AU136" s="195" t="s">
        <v>74</v>
      </c>
      <c r="AY136" s="16" t="s">
        <v>147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81</v>
      </c>
      <c r="BK136" s="196">
        <f>ROUND(I136*H136,2)</f>
        <v>0</v>
      </c>
      <c r="BL136" s="16" t="s">
        <v>146</v>
      </c>
      <c r="BM136" s="195" t="s">
        <v>546</v>
      </c>
    </row>
    <row r="137" s="2" customFormat="1">
      <c r="A137" s="37"/>
      <c r="B137" s="38"/>
      <c r="C137" s="39"/>
      <c r="D137" s="197" t="s">
        <v>149</v>
      </c>
      <c r="E137" s="39"/>
      <c r="F137" s="198" t="s">
        <v>257</v>
      </c>
      <c r="G137" s="39"/>
      <c r="H137" s="39"/>
      <c r="I137" s="199"/>
      <c r="J137" s="39"/>
      <c r="K137" s="39"/>
      <c r="L137" s="43"/>
      <c r="M137" s="200"/>
      <c r="N137" s="201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149</v>
      </c>
      <c r="AU137" s="16" t="s">
        <v>74</v>
      </c>
    </row>
    <row r="138" s="10" customFormat="1">
      <c r="A138" s="10"/>
      <c r="B138" s="202"/>
      <c r="C138" s="203"/>
      <c r="D138" s="204" t="s">
        <v>151</v>
      </c>
      <c r="E138" s="205" t="s">
        <v>21</v>
      </c>
      <c r="F138" s="206" t="s">
        <v>547</v>
      </c>
      <c r="G138" s="203"/>
      <c r="H138" s="207">
        <v>2290</v>
      </c>
      <c r="I138" s="208"/>
      <c r="J138" s="203"/>
      <c r="K138" s="203"/>
      <c r="L138" s="209"/>
      <c r="M138" s="210"/>
      <c r="N138" s="211"/>
      <c r="O138" s="211"/>
      <c r="P138" s="211"/>
      <c r="Q138" s="211"/>
      <c r="R138" s="211"/>
      <c r="S138" s="211"/>
      <c r="T138" s="212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13" t="s">
        <v>151</v>
      </c>
      <c r="AU138" s="213" t="s">
        <v>74</v>
      </c>
      <c r="AV138" s="10" t="s">
        <v>83</v>
      </c>
      <c r="AW138" s="10" t="s">
        <v>36</v>
      </c>
      <c r="AX138" s="10" t="s">
        <v>81</v>
      </c>
      <c r="AY138" s="213" t="s">
        <v>147</v>
      </c>
    </row>
    <row r="139" s="2" customFormat="1" ht="16.5" customHeight="1">
      <c r="A139" s="37"/>
      <c r="B139" s="38"/>
      <c r="C139" s="224" t="s">
        <v>7</v>
      </c>
      <c r="D139" s="224" t="s">
        <v>190</v>
      </c>
      <c r="E139" s="225" t="s">
        <v>259</v>
      </c>
      <c r="F139" s="226" t="s">
        <v>260</v>
      </c>
      <c r="G139" s="227" t="s">
        <v>243</v>
      </c>
      <c r="H139" s="228">
        <v>50</v>
      </c>
      <c r="I139" s="229"/>
      <c r="J139" s="230">
        <f>ROUND(I139*H139,2)</f>
        <v>0</v>
      </c>
      <c r="K139" s="226" t="s">
        <v>21</v>
      </c>
      <c r="L139" s="231"/>
      <c r="M139" s="232" t="s">
        <v>21</v>
      </c>
      <c r="N139" s="233" t="s">
        <v>45</v>
      </c>
      <c r="O139" s="83"/>
      <c r="P139" s="193">
        <f>O139*H139</f>
        <v>0</v>
      </c>
      <c r="Q139" s="193">
        <v>0.0015</v>
      </c>
      <c r="R139" s="193">
        <f>Q139*H139</f>
        <v>0.074999999999999997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183</v>
      </c>
      <c r="AT139" s="195" t="s">
        <v>190</v>
      </c>
      <c r="AU139" s="195" t="s">
        <v>74</v>
      </c>
      <c r="AY139" s="16" t="s">
        <v>147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81</v>
      </c>
      <c r="BK139" s="196">
        <f>ROUND(I139*H139,2)</f>
        <v>0</v>
      </c>
      <c r="BL139" s="16" t="s">
        <v>146</v>
      </c>
      <c r="BM139" s="195" t="s">
        <v>548</v>
      </c>
    </row>
    <row r="140" s="2" customFormat="1" ht="16.5" customHeight="1">
      <c r="A140" s="37"/>
      <c r="B140" s="38"/>
      <c r="C140" s="224" t="s">
        <v>262</v>
      </c>
      <c r="D140" s="224" t="s">
        <v>190</v>
      </c>
      <c r="E140" s="225" t="s">
        <v>263</v>
      </c>
      <c r="F140" s="226" t="s">
        <v>264</v>
      </c>
      <c r="G140" s="227" t="s">
        <v>243</v>
      </c>
      <c r="H140" s="228">
        <v>30</v>
      </c>
      <c r="I140" s="229"/>
      <c r="J140" s="230">
        <f>ROUND(I140*H140,2)</f>
        <v>0</v>
      </c>
      <c r="K140" s="226" t="s">
        <v>21</v>
      </c>
      <c r="L140" s="231"/>
      <c r="M140" s="232" t="s">
        <v>21</v>
      </c>
      <c r="N140" s="233" t="s">
        <v>45</v>
      </c>
      <c r="O140" s="83"/>
      <c r="P140" s="193">
        <f>O140*H140</f>
        <v>0</v>
      </c>
      <c r="Q140" s="193">
        <v>0.0015</v>
      </c>
      <c r="R140" s="193">
        <f>Q140*H140</f>
        <v>0.044999999999999998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183</v>
      </c>
      <c r="AT140" s="195" t="s">
        <v>190</v>
      </c>
      <c r="AU140" s="195" t="s">
        <v>74</v>
      </c>
      <c r="AY140" s="16" t="s">
        <v>147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81</v>
      </c>
      <c r="BK140" s="196">
        <f>ROUND(I140*H140,2)</f>
        <v>0</v>
      </c>
      <c r="BL140" s="16" t="s">
        <v>146</v>
      </c>
      <c r="BM140" s="195" t="s">
        <v>549</v>
      </c>
    </row>
    <row r="141" s="2" customFormat="1" ht="16.5" customHeight="1">
      <c r="A141" s="37"/>
      <c r="B141" s="38"/>
      <c r="C141" s="224" t="s">
        <v>266</v>
      </c>
      <c r="D141" s="224" t="s">
        <v>190</v>
      </c>
      <c r="E141" s="225" t="s">
        <v>267</v>
      </c>
      <c r="F141" s="226" t="s">
        <v>268</v>
      </c>
      <c r="G141" s="227" t="s">
        <v>243</v>
      </c>
      <c r="H141" s="228">
        <v>30</v>
      </c>
      <c r="I141" s="229"/>
      <c r="J141" s="230">
        <f>ROUND(I141*H141,2)</f>
        <v>0</v>
      </c>
      <c r="K141" s="226" t="s">
        <v>21</v>
      </c>
      <c r="L141" s="231"/>
      <c r="M141" s="232" t="s">
        <v>21</v>
      </c>
      <c r="N141" s="233" t="s">
        <v>45</v>
      </c>
      <c r="O141" s="83"/>
      <c r="P141" s="193">
        <f>O141*H141</f>
        <v>0</v>
      </c>
      <c r="Q141" s="193">
        <v>0.0015</v>
      </c>
      <c r="R141" s="193">
        <f>Q141*H141</f>
        <v>0.044999999999999998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183</v>
      </c>
      <c r="AT141" s="195" t="s">
        <v>190</v>
      </c>
      <c r="AU141" s="195" t="s">
        <v>74</v>
      </c>
      <c r="AY141" s="16" t="s">
        <v>147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81</v>
      </c>
      <c r="BK141" s="196">
        <f>ROUND(I141*H141,2)</f>
        <v>0</v>
      </c>
      <c r="BL141" s="16" t="s">
        <v>146</v>
      </c>
      <c r="BM141" s="195" t="s">
        <v>550</v>
      </c>
    </row>
    <row r="142" s="2" customFormat="1" ht="16.5" customHeight="1">
      <c r="A142" s="37"/>
      <c r="B142" s="38"/>
      <c r="C142" s="224" t="s">
        <v>270</v>
      </c>
      <c r="D142" s="224" t="s">
        <v>190</v>
      </c>
      <c r="E142" s="225" t="s">
        <v>271</v>
      </c>
      <c r="F142" s="226" t="s">
        <v>272</v>
      </c>
      <c r="G142" s="227" t="s">
        <v>243</v>
      </c>
      <c r="H142" s="228">
        <v>60</v>
      </c>
      <c r="I142" s="229"/>
      <c r="J142" s="230">
        <f>ROUND(I142*H142,2)</f>
        <v>0</v>
      </c>
      <c r="K142" s="226" t="s">
        <v>21</v>
      </c>
      <c r="L142" s="231"/>
      <c r="M142" s="232" t="s">
        <v>21</v>
      </c>
      <c r="N142" s="233" t="s">
        <v>45</v>
      </c>
      <c r="O142" s="83"/>
      <c r="P142" s="193">
        <f>O142*H142</f>
        <v>0</v>
      </c>
      <c r="Q142" s="193">
        <v>0.0015</v>
      </c>
      <c r="R142" s="193">
        <f>Q142*H142</f>
        <v>0.089999999999999997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183</v>
      </c>
      <c r="AT142" s="195" t="s">
        <v>190</v>
      </c>
      <c r="AU142" s="195" t="s">
        <v>74</v>
      </c>
      <c r="AY142" s="16" t="s">
        <v>147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81</v>
      </c>
      <c r="BK142" s="196">
        <f>ROUND(I142*H142,2)</f>
        <v>0</v>
      </c>
      <c r="BL142" s="16" t="s">
        <v>146</v>
      </c>
      <c r="BM142" s="195" t="s">
        <v>551</v>
      </c>
    </row>
    <row r="143" s="2" customFormat="1" ht="16.5" customHeight="1">
      <c r="A143" s="37"/>
      <c r="B143" s="38"/>
      <c r="C143" s="224" t="s">
        <v>274</v>
      </c>
      <c r="D143" s="224" t="s">
        <v>190</v>
      </c>
      <c r="E143" s="225" t="s">
        <v>275</v>
      </c>
      <c r="F143" s="226" t="s">
        <v>276</v>
      </c>
      <c r="G143" s="227" t="s">
        <v>243</v>
      </c>
      <c r="H143" s="228">
        <v>30</v>
      </c>
      <c r="I143" s="229"/>
      <c r="J143" s="230">
        <f>ROUND(I143*H143,2)</f>
        <v>0</v>
      </c>
      <c r="K143" s="226" t="s">
        <v>21</v>
      </c>
      <c r="L143" s="231"/>
      <c r="M143" s="232" t="s">
        <v>21</v>
      </c>
      <c r="N143" s="233" t="s">
        <v>45</v>
      </c>
      <c r="O143" s="83"/>
      <c r="P143" s="193">
        <f>O143*H143</f>
        <v>0</v>
      </c>
      <c r="Q143" s="193">
        <v>0.0015</v>
      </c>
      <c r="R143" s="193">
        <f>Q143*H143</f>
        <v>0.044999999999999998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183</v>
      </c>
      <c r="AT143" s="195" t="s">
        <v>190</v>
      </c>
      <c r="AU143" s="195" t="s">
        <v>74</v>
      </c>
      <c r="AY143" s="16" t="s">
        <v>147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81</v>
      </c>
      <c r="BK143" s="196">
        <f>ROUND(I143*H143,2)</f>
        <v>0</v>
      </c>
      <c r="BL143" s="16" t="s">
        <v>146</v>
      </c>
      <c r="BM143" s="195" t="s">
        <v>552</v>
      </c>
    </row>
    <row r="144" s="2" customFormat="1" ht="16.5" customHeight="1">
      <c r="A144" s="37"/>
      <c r="B144" s="38"/>
      <c r="C144" s="224" t="s">
        <v>278</v>
      </c>
      <c r="D144" s="224" t="s">
        <v>190</v>
      </c>
      <c r="E144" s="225" t="s">
        <v>279</v>
      </c>
      <c r="F144" s="226" t="s">
        <v>280</v>
      </c>
      <c r="G144" s="227" t="s">
        <v>243</v>
      </c>
      <c r="H144" s="228">
        <v>50</v>
      </c>
      <c r="I144" s="229"/>
      <c r="J144" s="230">
        <f>ROUND(I144*H144,2)</f>
        <v>0</v>
      </c>
      <c r="K144" s="226" t="s">
        <v>21</v>
      </c>
      <c r="L144" s="231"/>
      <c r="M144" s="232" t="s">
        <v>21</v>
      </c>
      <c r="N144" s="233" t="s">
        <v>45</v>
      </c>
      <c r="O144" s="83"/>
      <c r="P144" s="193">
        <f>O144*H144</f>
        <v>0</v>
      </c>
      <c r="Q144" s="193">
        <v>0.0015</v>
      </c>
      <c r="R144" s="193">
        <f>Q144*H144</f>
        <v>0.074999999999999997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183</v>
      </c>
      <c r="AT144" s="195" t="s">
        <v>190</v>
      </c>
      <c r="AU144" s="195" t="s">
        <v>74</v>
      </c>
      <c r="AY144" s="16" t="s">
        <v>147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81</v>
      </c>
      <c r="BK144" s="196">
        <f>ROUND(I144*H144,2)</f>
        <v>0</v>
      </c>
      <c r="BL144" s="16" t="s">
        <v>146</v>
      </c>
      <c r="BM144" s="195" t="s">
        <v>553</v>
      </c>
    </row>
    <row r="145" s="2" customFormat="1" ht="16.5" customHeight="1">
      <c r="A145" s="37"/>
      <c r="B145" s="38"/>
      <c r="C145" s="224" t="s">
        <v>282</v>
      </c>
      <c r="D145" s="224" t="s">
        <v>190</v>
      </c>
      <c r="E145" s="225" t="s">
        <v>283</v>
      </c>
      <c r="F145" s="226" t="s">
        <v>284</v>
      </c>
      <c r="G145" s="227" t="s">
        <v>243</v>
      </c>
      <c r="H145" s="228">
        <v>30</v>
      </c>
      <c r="I145" s="229"/>
      <c r="J145" s="230">
        <f>ROUND(I145*H145,2)</f>
        <v>0</v>
      </c>
      <c r="K145" s="226" t="s">
        <v>21</v>
      </c>
      <c r="L145" s="231"/>
      <c r="M145" s="232" t="s">
        <v>21</v>
      </c>
      <c r="N145" s="233" t="s">
        <v>45</v>
      </c>
      <c r="O145" s="83"/>
      <c r="P145" s="193">
        <f>O145*H145</f>
        <v>0</v>
      </c>
      <c r="Q145" s="193">
        <v>0.0015</v>
      </c>
      <c r="R145" s="193">
        <f>Q145*H145</f>
        <v>0.044999999999999998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183</v>
      </c>
      <c r="AT145" s="195" t="s">
        <v>190</v>
      </c>
      <c r="AU145" s="195" t="s">
        <v>74</v>
      </c>
      <c r="AY145" s="16" t="s">
        <v>147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81</v>
      </c>
      <c r="BK145" s="196">
        <f>ROUND(I145*H145,2)</f>
        <v>0</v>
      </c>
      <c r="BL145" s="16" t="s">
        <v>146</v>
      </c>
      <c r="BM145" s="195" t="s">
        <v>554</v>
      </c>
    </row>
    <row r="146" s="2" customFormat="1" ht="16.5" customHeight="1">
      <c r="A146" s="37"/>
      <c r="B146" s="38"/>
      <c r="C146" s="224" t="s">
        <v>286</v>
      </c>
      <c r="D146" s="224" t="s">
        <v>190</v>
      </c>
      <c r="E146" s="225" t="s">
        <v>287</v>
      </c>
      <c r="F146" s="226" t="s">
        <v>288</v>
      </c>
      <c r="G146" s="227" t="s">
        <v>243</v>
      </c>
      <c r="H146" s="228">
        <v>40</v>
      </c>
      <c r="I146" s="229"/>
      <c r="J146" s="230">
        <f>ROUND(I146*H146,2)</f>
        <v>0</v>
      </c>
      <c r="K146" s="226" t="s">
        <v>21</v>
      </c>
      <c r="L146" s="231"/>
      <c r="M146" s="232" t="s">
        <v>21</v>
      </c>
      <c r="N146" s="233" t="s">
        <v>45</v>
      </c>
      <c r="O146" s="83"/>
      <c r="P146" s="193">
        <f>O146*H146</f>
        <v>0</v>
      </c>
      <c r="Q146" s="193">
        <v>0.0015</v>
      </c>
      <c r="R146" s="193">
        <f>Q146*H146</f>
        <v>0.059999999999999998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183</v>
      </c>
      <c r="AT146" s="195" t="s">
        <v>190</v>
      </c>
      <c r="AU146" s="195" t="s">
        <v>74</v>
      </c>
      <c r="AY146" s="16" t="s">
        <v>147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81</v>
      </c>
      <c r="BK146" s="196">
        <f>ROUND(I146*H146,2)</f>
        <v>0</v>
      </c>
      <c r="BL146" s="16" t="s">
        <v>146</v>
      </c>
      <c r="BM146" s="195" t="s">
        <v>555</v>
      </c>
    </row>
    <row r="147" s="2" customFormat="1" ht="16.5" customHeight="1">
      <c r="A147" s="37"/>
      <c r="B147" s="38"/>
      <c r="C147" s="224" t="s">
        <v>290</v>
      </c>
      <c r="D147" s="224" t="s">
        <v>190</v>
      </c>
      <c r="E147" s="225" t="s">
        <v>291</v>
      </c>
      <c r="F147" s="226" t="s">
        <v>292</v>
      </c>
      <c r="G147" s="227" t="s">
        <v>243</v>
      </c>
      <c r="H147" s="228">
        <v>30</v>
      </c>
      <c r="I147" s="229"/>
      <c r="J147" s="230">
        <f>ROUND(I147*H147,2)</f>
        <v>0</v>
      </c>
      <c r="K147" s="226" t="s">
        <v>21</v>
      </c>
      <c r="L147" s="231"/>
      <c r="M147" s="232" t="s">
        <v>21</v>
      </c>
      <c r="N147" s="233" t="s">
        <v>45</v>
      </c>
      <c r="O147" s="83"/>
      <c r="P147" s="193">
        <f>O147*H147</f>
        <v>0</v>
      </c>
      <c r="Q147" s="193">
        <v>0.0015</v>
      </c>
      <c r="R147" s="193">
        <f>Q147*H147</f>
        <v>0.044999999999999998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183</v>
      </c>
      <c r="AT147" s="195" t="s">
        <v>190</v>
      </c>
      <c r="AU147" s="195" t="s">
        <v>74</v>
      </c>
      <c r="AY147" s="16" t="s">
        <v>147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81</v>
      </c>
      <c r="BK147" s="196">
        <f>ROUND(I147*H147,2)</f>
        <v>0</v>
      </c>
      <c r="BL147" s="16" t="s">
        <v>146</v>
      </c>
      <c r="BM147" s="195" t="s">
        <v>556</v>
      </c>
    </row>
    <row r="148" s="2" customFormat="1" ht="16.5" customHeight="1">
      <c r="A148" s="37"/>
      <c r="B148" s="38"/>
      <c r="C148" s="224" t="s">
        <v>294</v>
      </c>
      <c r="D148" s="224" t="s">
        <v>190</v>
      </c>
      <c r="E148" s="225" t="s">
        <v>295</v>
      </c>
      <c r="F148" s="226" t="s">
        <v>296</v>
      </c>
      <c r="G148" s="227" t="s">
        <v>243</v>
      </c>
      <c r="H148" s="228">
        <v>40</v>
      </c>
      <c r="I148" s="229"/>
      <c r="J148" s="230">
        <f>ROUND(I148*H148,2)</f>
        <v>0</v>
      </c>
      <c r="K148" s="226" t="s">
        <v>21</v>
      </c>
      <c r="L148" s="231"/>
      <c r="M148" s="232" t="s">
        <v>21</v>
      </c>
      <c r="N148" s="233" t="s">
        <v>45</v>
      </c>
      <c r="O148" s="83"/>
      <c r="P148" s="193">
        <f>O148*H148</f>
        <v>0</v>
      </c>
      <c r="Q148" s="193">
        <v>0.0015</v>
      </c>
      <c r="R148" s="193">
        <f>Q148*H148</f>
        <v>0.059999999999999998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183</v>
      </c>
      <c r="AT148" s="195" t="s">
        <v>190</v>
      </c>
      <c r="AU148" s="195" t="s">
        <v>74</v>
      </c>
      <c r="AY148" s="16" t="s">
        <v>147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81</v>
      </c>
      <c r="BK148" s="196">
        <f>ROUND(I148*H148,2)</f>
        <v>0</v>
      </c>
      <c r="BL148" s="16" t="s">
        <v>146</v>
      </c>
      <c r="BM148" s="195" t="s">
        <v>557</v>
      </c>
    </row>
    <row r="149" s="2" customFormat="1" ht="16.5" customHeight="1">
      <c r="A149" s="37"/>
      <c r="B149" s="38"/>
      <c r="C149" s="224" t="s">
        <v>298</v>
      </c>
      <c r="D149" s="224" t="s">
        <v>190</v>
      </c>
      <c r="E149" s="225" t="s">
        <v>299</v>
      </c>
      <c r="F149" s="226" t="s">
        <v>300</v>
      </c>
      <c r="G149" s="227" t="s">
        <v>243</v>
      </c>
      <c r="H149" s="228">
        <v>360</v>
      </c>
      <c r="I149" s="229"/>
      <c r="J149" s="230">
        <f>ROUND(I149*H149,2)</f>
        <v>0</v>
      </c>
      <c r="K149" s="226" t="s">
        <v>21</v>
      </c>
      <c r="L149" s="231"/>
      <c r="M149" s="232" t="s">
        <v>21</v>
      </c>
      <c r="N149" s="233" t="s">
        <v>45</v>
      </c>
      <c r="O149" s="83"/>
      <c r="P149" s="193">
        <f>O149*H149</f>
        <v>0</v>
      </c>
      <c r="Q149" s="193">
        <v>0.0011999999999999999</v>
      </c>
      <c r="R149" s="193">
        <f>Q149*H149</f>
        <v>0.43199999999999994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183</v>
      </c>
      <c r="AT149" s="195" t="s">
        <v>190</v>
      </c>
      <c r="AU149" s="195" t="s">
        <v>74</v>
      </c>
      <c r="AY149" s="16" t="s">
        <v>147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81</v>
      </c>
      <c r="BK149" s="196">
        <f>ROUND(I149*H149,2)</f>
        <v>0</v>
      </c>
      <c r="BL149" s="16" t="s">
        <v>146</v>
      </c>
      <c r="BM149" s="195" t="s">
        <v>558</v>
      </c>
    </row>
    <row r="150" s="2" customFormat="1" ht="16.5" customHeight="1">
      <c r="A150" s="37"/>
      <c r="B150" s="38"/>
      <c r="C150" s="224" t="s">
        <v>302</v>
      </c>
      <c r="D150" s="224" t="s">
        <v>190</v>
      </c>
      <c r="E150" s="225" t="s">
        <v>303</v>
      </c>
      <c r="F150" s="226" t="s">
        <v>304</v>
      </c>
      <c r="G150" s="227" t="s">
        <v>243</v>
      </c>
      <c r="H150" s="228">
        <v>360</v>
      </c>
      <c r="I150" s="229"/>
      <c r="J150" s="230">
        <f>ROUND(I150*H150,2)</f>
        <v>0</v>
      </c>
      <c r="K150" s="226" t="s">
        <v>21</v>
      </c>
      <c r="L150" s="231"/>
      <c r="M150" s="232" t="s">
        <v>21</v>
      </c>
      <c r="N150" s="233" t="s">
        <v>45</v>
      </c>
      <c r="O150" s="83"/>
      <c r="P150" s="193">
        <f>O150*H150</f>
        <v>0</v>
      </c>
      <c r="Q150" s="193">
        <v>0.0011999999999999999</v>
      </c>
      <c r="R150" s="193">
        <f>Q150*H150</f>
        <v>0.43199999999999994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183</v>
      </c>
      <c r="AT150" s="195" t="s">
        <v>190</v>
      </c>
      <c r="AU150" s="195" t="s">
        <v>74</v>
      </c>
      <c r="AY150" s="16" t="s">
        <v>147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81</v>
      </c>
      <c r="BK150" s="196">
        <f>ROUND(I150*H150,2)</f>
        <v>0</v>
      </c>
      <c r="BL150" s="16" t="s">
        <v>146</v>
      </c>
      <c r="BM150" s="195" t="s">
        <v>559</v>
      </c>
    </row>
    <row r="151" s="2" customFormat="1" ht="16.5" customHeight="1">
      <c r="A151" s="37"/>
      <c r="B151" s="38"/>
      <c r="C151" s="224" t="s">
        <v>306</v>
      </c>
      <c r="D151" s="224" t="s">
        <v>190</v>
      </c>
      <c r="E151" s="225" t="s">
        <v>307</v>
      </c>
      <c r="F151" s="226" t="s">
        <v>308</v>
      </c>
      <c r="G151" s="227" t="s">
        <v>243</v>
      </c>
      <c r="H151" s="228">
        <v>360</v>
      </c>
      <c r="I151" s="229"/>
      <c r="J151" s="230">
        <f>ROUND(I151*H151,2)</f>
        <v>0</v>
      </c>
      <c r="K151" s="226" t="s">
        <v>21</v>
      </c>
      <c r="L151" s="231"/>
      <c r="M151" s="232" t="s">
        <v>21</v>
      </c>
      <c r="N151" s="233" t="s">
        <v>45</v>
      </c>
      <c r="O151" s="83"/>
      <c r="P151" s="193">
        <f>O151*H151</f>
        <v>0</v>
      </c>
      <c r="Q151" s="193">
        <v>0.0011999999999999999</v>
      </c>
      <c r="R151" s="193">
        <f>Q151*H151</f>
        <v>0.43199999999999994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183</v>
      </c>
      <c r="AT151" s="195" t="s">
        <v>190</v>
      </c>
      <c r="AU151" s="195" t="s">
        <v>74</v>
      </c>
      <c r="AY151" s="16" t="s">
        <v>147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81</v>
      </c>
      <c r="BK151" s="196">
        <f>ROUND(I151*H151,2)</f>
        <v>0</v>
      </c>
      <c r="BL151" s="16" t="s">
        <v>146</v>
      </c>
      <c r="BM151" s="195" t="s">
        <v>560</v>
      </c>
    </row>
    <row r="152" s="2" customFormat="1" ht="16.5" customHeight="1">
      <c r="A152" s="37"/>
      <c r="B152" s="38"/>
      <c r="C152" s="224" t="s">
        <v>310</v>
      </c>
      <c r="D152" s="224" t="s">
        <v>190</v>
      </c>
      <c r="E152" s="225" t="s">
        <v>311</v>
      </c>
      <c r="F152" s="226" t="s">
        <v>312</v>
      </c>
      <c r="G152" s="227" t="s">
        <v>243</v>
      </c>
      <c r="H152" s="228">
        <v>160</v>
      </c>
      <c r="I152" s="229"/>
      <c r="J152" s="230">
        <f>ROUND(I152*H152,2)</f>
        <v>0</v>
      </c>
      <c r="K152" s="226" t="s">
        <v>21</v>
      </c>
      <c r="L152" s="231"/>
      <c r="M152" s="232" t="s">
        <v>21</v>
      </c>
      <c r="N152" s="233" t="s">
        <v>45</v>
      </c>
      <c r="O152" s="83"/>
      <c r="P152" s="193">
        <f>O152*H152</f>
        <v>0</v>
      </c>
      <c r="Q152" s="193">
        <v>0.0011999999999999999</v>
      </c>
      <c r="R152" s="193">
        <f>Q152*H152</f>
        <v>0.19199999999999998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183</v>
      </c>
      <c r="AT152" s="195" t="s">
        <v>190</v>
      </c>
      <c r="AU152" s="195" t="s">
        <v>74</v>
      </c>
      <c r="AY152" s="16" t="s">
        <v>147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81</v>
      </c>
      <c r="BK152" s="196">
        <f>ROUND(I152*H152,2)</f>
        <v>0</v>
      </c>
      <c r="BL152" s="16" t="s">
        <v>146</v>
      </c>
      <c r="BM152" s="195" t="s">
        <v>561</v>
      </c>
    </row>
    <row r="153" s="2" customFormat="1" ht="16.5" customHeight="1">
      <c r="A153" s="37"/>
      <c r="B153" s="38"/>
      <c r="C153" s="224" t="s">
        <v>314</v>
      </c>
      <c r="D153" s="224" t="s">
        <v>190</v>
      </c>
      <c r="E153" s="225" t="s">
        <v>315</v>
      </c>
      <c r="F153" s="226" t="s">
        <v>316</v>
      </c>
      <c r="G153" s="227" t="s">
        <v>243</v>
      </c>
      <c r="H153" s="228">
        <v>320</v>
      </c>
      <c r="I153" s="229"/>
      <c r="J153" s="230">
        <f>ROUND(I153*H153,2)</f>
        <v>0</v>
      </c>
      <c r="K153" s="226" t="s">
        <v>21</v>
      </c>
      <c r="L153" s="231"/>
      <c r="M153" s="232" t="s">
        <v>21</v>
      </c>
      <c r="N153" s="233" t="s">
        <v>45</v>
      </c>
      <c r="O153" s="83"/>
      <c r="P153" s="193">
        <f>O153*H153</f>
        <v>0</v>
      </c>
      <c r="Q153" s="193">
        <v>0.0011999999999999999</v>
      </c>
      <c r="R153" s="193">
        <f>Q153*H153</f>
        <v>0.38399999999999995</v>
      </c>
      <c r="S153" s="193">
        <v>0</v>
      </c>
      <c r="T153" s="19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95" t="s">
        <v>183</v>
      </c>
      <c r="AT153" s="195" t="s">
        <v>190</v>
      </c>
      <c r="AU153" s="195" t="s">
        <v>74</v>
      </c>
      <c r="AY153" s="16" t="s">
        <v>147</v>
      </c>
      <c r="BE153" s="196">
        <f>IF(N153="základní",J153,0)</f>
        <v>0</v>
      </c>
      <c r="BF153" s="196">
        <f>IF(N153="snížená",J153,0)</f>
        <v>0</v>
      </c>
      <c r="BG153" s="196">
        <f>IF(N153="zákl. přenesená",J153,0)</f>
        <v>0</v>
      </c>
      <c r="BH153" s="196">
        <f>IF(N153="sníž. přenesená",J153,0)</f>
        <v>0</v>
      </c>
      <c r="BI153" s="196">
        <f>IF(N153="nulová",J153,0)</f>
        <v>0</v>
      </c>
      <c r="BJ153" s="16" t="s">
        <v>81</v>
      </c>
      <c r="BK153" s="196">
        <f>ROUND(I153*H153,2)</f>
        <v>0</v>
      </c>
      <c r="BL153" s="16" t="s">
        <v>146</v>
      </c>
      <c r="BM153" s="195" t="s">
        <v>562</v>
      </c>
    </row>
    <row r="154" s="2" customFormat="1" ht="16.5" customHeight="1">
      <c r="A154" s="37"/>
      <c r="B154" s="38"/>
      <c r="C154" s="224" t="s">
        <v>318</v>
      </c>
      <c r="D154" s="224" t="s">
        <v>190</v>
      </c>
      <c r="E154" s="225" t="s">
        <v>319</v>
      </c>
      <c r="F154" s="226" t="s">
        <v>320</v>
      </c>
      <c r="G154" s="227" t="s">
        <v>243</v>
      </c>
      <c r="H154" s="228">
        <v>240</v>
      </c>
      <c r="I154" s="229"/>
      <c r="J154" s="230">
        <f>ROUND(I154*H154,2)</f>
        <v>0</v>
      </c>
      <c r="K154" s="226" t="s">
        <v>21</v>
      </c>
      <c r="L154" s="231"/>
      <c r="M154" s="232" t="s">
        <v>21</v>
      </c>
      <c r="N154" s="233" t="s">
        <v>45</v>
      </c>
      <c r="O154" s="83"/>
      <c r="P154" s="193">
        <f>O154*H154</f>
        <v>0</v>
      </c>
      <c r="Q154" s="193">
        <v>0.0011999999999999999</v>
      </c>
      <c r="R154" s="193">
        <f>Q154*H154</f>
        <v>0.28799999999999998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183</v>
      </c>
      <c r="AT154" s="195" t="s">
        <v>190</v>
      </c>
      <c r="AU154" s="195" t="s">
        <v>74</v>
      </c>
      <c r="AY154" s="16" t="s">
        <v>147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81</v>
      </c>
      <c r="BK154" s="196">
        <f>ROUND(I154*H154,2)</f>
        <v>0</v>
      </c>
      <c r="BL154" s="16" t="s">
        <v>146</v>
      </c>
      <c r="BM154" s="195" t="s">
        <v>563</v>
      </c>
    </row>
    <row r="155" s="2" customFormat="1" ht="16.5" customHeight="1">
      <c r="A155" s="37"/>
      <c r="B155" s="38"/>
      <c r="C155" s="224" t="s">
        <v>322</v>
      </c>
      <c r="D155" s="224" t="s">
        <v>190</v>
      </c>
      <c r="E155" s="225" t="s">
        <v>323</v>
      </c>
      <c r="F155" s="226" t="s">
        <v>324</v>
      </c>
      <c r="G155" s="227" t="s">
        <v>243</v>
      </c>
      <c r="H155" s="228">
        <v>240</v>
      </c>
      <c r="I155" s="229"/>
      <c r="J155" s="230">
        <f>ROUND(I155*H155,2)</f>
        <v>0</v>
      </c>
      <c r="K155" s="226" t="s">
        <v>21</v>
      </c>
      <c r="L155" s="231"/>
      <c r="M155" s="232" t="s">
        <v>21</v>
      </c>
      <c r="N155" s="233" t="s">
        <v>45</v>
      </c>
      <c r="O155" s="83"/>
      <c r="P155" s="193">
        <f>O155*H155</f>
        <v>0</v>
      </c>
      <c r="Q155" s="193">
        <v>0.0011999999999999999</v>
      </c>
      <c r="R155" s="193">
        <f>Q155*H155</f>
        <v>0.28799999999999998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183</v>
      </c>
      <c r="AT155" s="195" t="s">
        <v>190</v>
      </c>
      <c r="AU155" s="195" t="s">
        <v>74</v>
      </c>
      <c r="AY155" s="16" t="s">
        <v>147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81</v>
      </c>
      <c r="BK155" s="196">
        <f>ROUND(I155*H155,2)</f>
        <v>0</v>
      </c>
      <c r="BL155" s="16" t="s">
        <v>146</v>
      </c>
      <c r="BM155" s="195" t="s">
        <v>564</v>
      </c>
    </row>
    <row r="156" s="2" customFormat="1" ht="16.5" customHeight="1">
      <c r="A156" s="37"/>
      <c r="B156" s="38"/>
      <c r="C156" s="224" t="s">
        <v>326</v>
      </c>
      <c r="D156" s="224" t="s">
        <v>190</v>
      </c>
      <c r="E156" s="225" t="s">
        <v>327</v>
      </c>
      <c r="F156" s="226" t="s">
        <v>328</v>
      </c>
      <c r="G156" s="227" t="s">
        <v>243</v>
      </c>
      <c r="H156" s="228">
        <v>250</v>
      </c>
      <c r="I156" s="229"/>
      <c r="J156" s="230">
        <f>ROUND(I156*H156,2)</f>
        <v>0</v>
      </c>
      <c r="K156" s="226" t="s">
        <v>21</v>
      </c>
      <c r="L156" s="231"/>
      <c r="M156" s="232" t="s">
        <v>21</v>
      </c>
      <c r="N156" s="233" t="s">
        <v>45</v>
      </c>
      <c r="O156" s="83"/>
      <c r="P156" s="193">
        <f>O156*H156</f>
        <v>0</v>
      </c>
      <c r="Q156" s="193">
        <v>0.0011999999999999999</v>
      </c>
      <c r="R156" s="193">
        <f>Q156*H156</f>
        <v>0.29999999999999999</v>
      </c>
      <c r="S156" s="193">
        <v>0</v>
      </c>
      <c r="T156" s="19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95" t="s">
        <v>183</v>
      </c>
      <c r="AT156" s="195" t="s">
        <v>190</v>
      </c>
      <c r="AU156" s="195" t="s">
        <v>74</v>
      </c>
      <c r="AY156" s="16" t="s">
        <v>147</v>
      </c>
      <c r="BE156" s="196">
        <f>IF(N156="základní",J156,0)</f>
        <v>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6" t="s">
        <v>81</v>
      </c>
      <c r="BK156" s="196">
        <f>ROUND(I156*H156,2)</f>
        <v>0</v>
      </c>
      <c r="BL156" s="16" t="s">
        <v>146</v>
      </c>
      <c r="BM156" s="195" t="s">
        <v>565</v>
      </c>
    </row>
    <row r="157" s="2" customFormat="1" ht="16.5" customHeight="1">
      <c r="A157" s="37"/>
      <c r="B157" s="38"/>
      <c r="C157" s="184" t="s">
        <v>330</v>
      </c>
      <c r="D157" s="184" t="s">
        <v>141</v>
      </c>
      <c r="E157" s="185" t="s">
        <v>331</v>
      </c>
      <c r="F157" s="186" t="s">
        <v>332</v>
      </c>
      <c r="G157" s="187" t="s">
        <v>243</v>
      </c>
      <c r="H157" s="188">
        <v>390</v>
      </c>
      <c r="I157" s="189"/>
      <c r="J157" s="190">
        <f>ROUND(I157*H157,2)</f>
        <v>0</v>
      </c>
      <c r="K157" s="186" t="s">
        <v>145</v>
      </c>
      <c r="L157" s="43"/>
      <c r="M157" s="191" t="s">
        <v>21</v>
      </c>
      <c r="N157" s="192" t="s">
        <v>45</v>
      </c>
      <c r="O157" s="83"/>
      <c r="P157" s="193">
        <f>O157*H157</f>
        <v>0</v>
      </c>
      <c r="Q157" s="193">
        <v>5.1999999999999997E-05</v>
      </c>
      <c r="R157" s="193">
        <f>Q157*H157</f>
        <v>0.020279999999999999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146</v>
      </c>
      <c r="AT157" s="195" t="s">
        <v>141</v>
      </c>
      <c r="AU157" s="195" t="s">
        <v>74</v>
      </c>
      <c r="AY157" s="16" t="s">
        <v>147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81</v>
      </c>
      <c r="BK157" s="196">
        <f>ROUND(I157*H157,2)</f>
        <v>0</v>
      </c>
      <c r="BL157" s="16" t="s">
        <v>146</v>
      </c>
      <c r="BM157" s="195" t="s">
        <v>566</v>
      </c>
    </row>
    <row r="158" s="2" customFormat="1">
      <c r="A158" s="37"/>
      <c r="B158" s="38"/>
      <c r="C158" s="39"/>
      <c r="D158" s="197" t="s">
        <v>149</v>
      </c>
      <c r="E158" s="39"/>
      <c r="F158" s="198" t="s">
        <v>334</v>
      </c>
      <c r="G158" s="39"/>
      <c r="H158" s="39"/>
      <c r="I158" s="199"/>
      <c r="J158" s="39"/>
      <c r="K158" s="39"/>
      <c r="L158" s="43"/>
      <c r="M158" s="200"/>
      <c r="N158" s="201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149</v>
      </c>
      <c r="AU158" s="16" t="s">
        <v>74</v>
      </c>
    </row>
    <row r="159" s="10" customFormat="1">
      <c r="A159" s="10"/>
      <c r="B159" s="202"/>
      <c r="C159" s="203"/>
      <c r="D159" s="204" t="s">
        <v>151</v>
      </c>
      <c r="E159" s="205" t="s">
        <v>21</v>
      </c>
      <c r="F159" s="206" t="s">
        <v>567</v>
      </c>
      <c r="G159" s="203"/>
      <c r="H159" s="207">
        <v>390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13" t="s">
        <v>151</v>
      </c>
      <c r="AU159" s="213" t="s">
        <v>74</v>
      </c>
      <c r="AV159" s="10" t="s">
        <v>83</v>
      </c>
      <c r="AW159" s="10" t="s">
        <v>36</v>
      </c>
      <c r="AX159" s="10" t="s">
        <v>81</v>
      </c>
      <c r="AY159" s="213" t="s">
        <v>147</v>
      </c>
    </row>
    <row r="160" s="2" customFormat="1" ht="16.5" customHeight="1">
      <c r="A160" s="37"/>
      <c r="B160" s="38"/>
      <c r="C160" s="224" t="s">
        <v>336</v>
      </c>
      <c r="D160" s="224" t="s">
        <v>190</v>
      </c>
      <c r="E160" s="225" t="s">
        <v>337</v>
      </c>
      <c r="F160" s="226" t="s">
        <v>338</v>
      </c>
      <c r="G160" s="227" t="s">
        <v>243</v>
      </c>
      <c r="H160" s="228">
        <v>390</v>
      </c>
      <c r="I160" s="229"/>
      <c r="J160" s="230">
        <f>ROUND(I160*H160,2)</f>
        <v>0</v>
      </c>
      <c r="K160" s="226" t="s">
        <v>145</v>
      </c>
      <c r="L160" s="231"/>
      <c r="M160" s="232" t="s">
        <v>21</v>
      </c>
      <c r="N160" s="233" t="s">
        <v>45</v>
      </c>
      <c r="O160" s="83"/>
      <c r="P160" s="193">
        <f>O160*H160</f>
        <v>0</v>
      </c>
      <c r="Q160" s="193">
        <v>0.0035400000000000002</v>
      </c>
      <c r="R160" s="193">
        <f>Q160*H160</f>
        <v>1.3806000000000001</v>
      </c>
      <c r="S160" s="193">
        <v>0</v>
      </c>
      <c r="T160" s="19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95" t="s">
        <v>183</v>
      </c>
      <c r="AT160" s="195" t="s">
        <v>190</v>
      </c>
      <c r="AU160" s="195" t="s">
        <v>74</v>
      </c>
      <c r="AY160" s="16" t="s">
        <v>147</v>
      </c>
      <c r="BE160" s="196">
        <f>IF(N160="základní",J160,0)</f>
        <v>0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6" t="s">
        <v>81</v>
      </c>
      <c r="BK160" s="196">
        <f>ROUND(I160*H160,2)</f>
        <v>0</v>
      </c>
      <c r="BL160" s="16" t="s">
        <v>146</v>
      </c>
      <c r="BM160" s="195" t="s">
        <v>568</v>
      </c>
    </row>
    <row r="161" s="11" customFormat="1">
      <c r="A161" s="11"/>
      <c r="B161" s="214"/>
      <c r="C161" s="215"/>
      <c r="D161" s="204" t="s">
        <v>151</v>
      </c>
      <c r="E161" s="216" t="s">
        <v>21</v>
      </c>
      <c r="F161" s="217" t="s">
        <v>340</v>
      </c>
      <c r="G161" s="215"/>
      <c r="H161" s="216" t="s">
        <v>21</v>
      </c>
      <c r="I161" s="218"/>
      <c r="J161" s="215"/>
      <c r="K161" s="215"/>
      <c r="L161" s="219"/>
      <c r="M161" s="220"/>
      <c r="N161" s="221"/>
      <c r="O161" s="221"/>
      <c r="P161" s="221"/>
      <c r="Q161" s="221"/>
      <c r="R161" s="221"/>
      <c r="S161" s="221"/>
      <c r="T161" s="222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23" t="s">
        <v>151</v>
      </c>
      <c r="AU161" s="223" t="s">
        <v>74</v>
      </c>
      <c r="AV161" s="11" t="s">
        <v>81</v>
      </c>
      <c r="AW161" s="11" t="s">
        <v>36</v>
      </c>
      <c r="AX161" s="11" t="s">
        <v>74</v>
      </c>
      <c r="AY161" s="223" t="s">
        <v>147</v>
      </c>
    </row>
    <row r="162" s="10" customFormat="1">
      <c r="A162" s="10"/>
      <c r="B162" s="202"/>
      <c r="C162" s="203"/>
      <c r="D162" s="204" t="s">
        <v>151</v>
      </c>
      <c r="E162" s="205" t="s">
        <v>21</v>
      </c>
      <c r="F162" s="206" t="s">
        <v>567</v>
      </c>
      <c r="G162" s="203"/>
      <c r="H162" s="207">
        <v>390</v>
      </c>
      <c r="I162" s="208"/>
      <c r="J162" s="203"/>
      <c r="K162" s="203"/>
      <c r="L162" s="209"/>
      <c r="M162" s="210"/>
      <c r="N162" s="211"/>
      <c r="O162" s="211"/>
      <c r="P162" s="211"/>
      <c r="Q162" s="211"/>
      <c r="R162" s="211"/>
      <c r="S162" s="211"/>
      <c r="T162" s="212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13" t="s">
        <v>151</v>
      </c>
      <c r="AU162" s="213" t="s">
        <v>74</v>
      </c>
      <c r="AV162" s="10" t="s">
        <v>83</v>
      </c>
      <c r="AW162" s="10" t="s">
        <v>36</v>
      </c>
      <c r="AX162" s="10" t="s">
        <v>74</v>
      </c>
      <c r="AY162" s="213" t="s">
        <v>147</v>
      </c>
    </row>
    <row r="163" s="12" customFormat="1">
      <c r="A163" s="12"/>
      <c r="B163" s="234"/>
      <c r="C163" s="235"/>
      <c r="D163" s="204" t="s">
        <v>151</v>
      </c>
      <c r="E163" s="236" t="s">
        <v>21</v>
      </c>
      <c r="F163" s="237" t="s">
        <v>202</v>
      </c>
      <c r="G163" s="235"/>
      <c r="H163" s="238">
        <v>390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44" t="s">
        <v>151</v>
      </c>
      <c r="AU163" s="244" t="s">
        <v>74</v>
      </c>
      <c r="AV163" s="12" t="s">
        <v>146</v>
      </c>
      <c r="AW163" s="12" t="s">
        <v>36</v>
      </c>
      <c r="AX163" s="12" t="s">
        <v>81</v>
      </c>
      <c r="AY163" s="244" t="s">
        <v>147</v>
      </c>
    </row>
    <row r="164" s="2" customFormat="1" ht="21.75" customHeight="1">
      <c r="A164" s="37"/>
      <c r="B164" s="38"/>
      <c r="C164" s="184" t="s">
        <v>341</v>
      </c>
      <c r="D164" s="184" t="s">
        <v>141</v>
      </c>
      <c r="E164" s="185" t="s">
        <v>342</v>
      </c>
      <c r="F164" s="186" t="s">
        <v>343</v>
      </c>
      <c r="G164" s="187" t="s">
        <v>243</v>
      </c>
      <c r="H164" s="188">
        <v>280</v>
      </c>
      <c r="I164" s="189"/>
      <c r="J164" s="190">
        <f>ROUND(I164*H164,2)</f>
        <v>0</v>
      </c>
      <c r="K164" s="186" t="s">
        <v>145</v>
      </c>
      <c r="L164" s="43"/>
      <c r="M164" s="191" t="s">
        <v>21</v>
      </c>
      <c r="N164" s="192" t="s">
        <v>45</v>
      </c>
      <c r="O164" s="83"/>
      <c r="P164" s="193">
        <f>O164*H164</f>
        <v>0</v>
      </c>
      <c r="Q164" s="193">
        <v>0.0020823999999999999</v>
      </c>
      <c r="R164" s="193">
        <f>Q164*H164</f>
        <v>0.58307199999999992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146</v>
      </c>
      <c r="AT164" s="195" t="s">
        <v>141</v>
      </c>
      <c r="AU164" s="195" t="s">
        <v>74</v>
      </c>
      <c r="AY164" s="16" t="s">
        <v>147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81</v>
      </c>
      <c r="BK164" s="196">
        <f>ROUND(I164*H164,2)</f>
        <v>0</v>
      </c>
      <c r="BL164" s="16" t="s">
        <v>146</v>
      </c>
      <c r="BM164" s="195" t="s">
        <v>569</v>
      </c>
    </row>
    <row r="165" s="2" customFormat="1">
      <c r="A165" s="37"/>
      <c r="B165" s="38"/>
      <c r="C165" s="39"/>
      <c r="D165" s="197" t="s">
        <v>149</v>
      </c>
      <c r="E165" s="39"/>
      <c r="F165" s="198" t="s">
        <v>345</v>
      </c>
      <c r="G165" s="39"/>
      <c r="H165" s="39"/>
      <c r="I165" s="199"/>
      <c r="J165" s="39"/>
      <c r="K165" s="39"/>
      <c r="L165" s="43"/>
      <c r="M165" s="200"/>
      <c r="N165" s="201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74</v>
      </c>
    </row>
    <row r="166" s="10" customFormat="1">
      <c r="A166" s="10"/>
      <c r="B166" s="202"/>
      <c r="C166" s="203"/>
      <c r="D166" s="204" t="s">
        <v>151</v>
      </c>
      <c r="E166" s="205" t="s">
        <v>21</v>
      </c>
      <c r="F166" s="206" t="s">
        <v>570</v>
      </c>
      <c r="G166" s="203"/>
      <c r="H166" s="207">
        <v>280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13" t="s">
        <v>151</v>
      </c>
      <c r="AU166" s="213" t="s">
        <v>74</v>
      </c>
      <c r="AV166" s="10" t="s">
        <v>83</v>
      </c>
      <c r="AW166" s="10" t="s">
        <v>36</v>
      </c>
      <c r="AX166" s="10" t="s">
        <v>81</v>
      </c>
      <c r="AY166" s="213" t="s">
        <v>147</v>
      </c>
    </row>
    <row r="167" s="2" customFormat="1" ht="24.15" customHeight="1">
      <c r="A167" s="37"/>
      <c r="B167" s="38"/>
      <c r="C167" s="184" t="s">
        <v>347</v>
      </c>
      <c r="D167" s="184" t="s">
        <v>141</v>
      </c>
      <c r="E167" s="185" t="s">
        <v>348</v>
      </c>
      <c r="F167" s="186" t="s">
        <v>349</v>
      </c>
      <c r="G167" s="187" t="s">
        <v>350</v>
      </c>
      <c r="H167" s="188">
        <v>3.8999999999999999</v>
      </c>
      <c r="I167" s="189"/>
      <c r="J167" s="190">
        <f>ROUND(I167*H167,2)</f>
        <v>0</v>
      </c>
      <c r="K167" s="186" t="s">
        <v>145</v>
      </c>
      <c r="L167" s="43"/>
      <c r="M167" s="191" t="s">
        <v>21</v>
      </c>
      <c r="N167" s="192" t="s">
        <v>45</v>
      </c>
      <c r="O167" s="83"/>
      <c r="P167" s="193">
        <f>O167*H167</f>
        <v>0</v>
      </c>
      <c r="Q167" s="193">
        <v>0</v>
      </c>
      <c r="R167" s="193">
        <f>Q167*H167</f>
        <v>0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146</v>
      </c>
      <c r="AT167" s="195" t="s">
        <v>141</v>
      </c>
      <c r="AU167" s="195" t="s">
        <v>74</v>
      </c>
      <c r="AY167" s="16" t="s">
        <v>147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81</v>
      </c>
      <c r="BK167" s="196">
        <f>ROUND(I167*H167,2)</f>
        <v>0</v>
      </c>
      <c r="BL167" s="16" t="s">
        <v>146</v>
      </c>
      <c r="BM167" s="195" t="s">
        <v>571</v>
      </c>
    </row>
    <row r="168" s="2" customFormat="1">
      <c r="A168" s="37"/>
      <c r="B168" s="38"/>
      <c r="C168" s="39"/>
      <c r="D168" s="197" t="s">
        <v>149</v>
      </c>
      <c r="E168" s="39"/>
      <c r="F168" s="198" t="s">
        <v>352</v>
      </c>
      <c r="G168" s="39"/>
      <c r="H168" s="39"/>
      <c r="I168" s="199"/>
      <c r="J168" s="39"/>
      <c r="K168" s="39"/>
      <c r="L168" s="43"/>
      <c r="M168" s="200"/>
      <c r="N168" s="201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149</v>
      </c>
      <c r="AU168" s="16" t="s">
        <v>74</v>
      </c>
    </row>
    <row r="169" s="10" customFormat="1">
      <c r="A169" s="10"/>
      <c r="B169" s="202"/>
      <c r="C169" s="203"/>
      <c r="D169" s="204" t="s">
        <v>151</v>
      </c>
      <c r="E169" s="205" t="s">
        <v>21</v>
      </c>
      <c r="F169" s="206" t="s">
        <v>572</v>
      </c>
      <c r="G169" s="203"/>
      <c r="H169" s="207">
        <v>3.8999999999999999</v>
      </c>
      <c r="I169" s="208"/>
      <c r="J169" s="203"/>
      <c r="K169" s="203"/>
      <c r="L169" s="209"/>
      <c r="M169" s="210"/>
      <c r="N169" s="211"/>
      <c r="O169" s="211"/>
      <c r="P169" s="211"/>
      <c r="Q169" s="211"/>
      <c r="R169" s="211"/>
      <c r="S169" s="211"/>
      <c r="T169" s="212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13" t="s">
        <v>151</v>
      </c>
      <c r="AU169" s="213" t="s">
        <v>74</v>
      </c>
      <c r="AV169" s="10" t="s">
        <v>83</v>
      </c>
      <c r="AW169" s="10" t="s">
        <v>36</v>
      </c>
      <c r="AX169" s="10" t="s">
        <v>81</v>
      </c>
      <c r="AY169" s="213" t="s">
        <v>147</v>
      </c>
    </row>
    <row r="170" s="2" customFormat="1">
      <c r="A170" s="37"/>
      <c r="B170" s="38"/>
      <c r="C170" s="184" t="s">
        <v>354</v>
      </c>
      <c r="D170" s="184" t="s">
        <v>141</v>
      </c>
      <c r="E170" s="185" t="s">
        <v>355</v>
      </c>
      <c r="F170" s="186" t="s">
        <v>356</v>
      </c>
      <c r="G170" s="187" t="s">
        <v>350</v>
      </c>
      <c r="H170" s="188">
        <v>22.899999999999999</v>
      </c>
      <c r="I170" s="189"/>
      <c r="J170" s="190">
        <f>ROUND(I170*H170,2)</f>
        <v>0</v>
      </c>
      <c r="K170" s="186" t="s">
        <v>145</v>
      </c>
      <c r="L170" s="43"/>
      <c r="M170" s="191" t="s">
        <v>21</v>
      </c>
      <c r="N170" s="192" t="s">
        <v>45</v>
      </c>
      <c r="O170" s="83"/>
      <c r="P170" s="193">
        <f>O170*H170</f>
        <v>0</v>
      </c>
      <c r="Q170" s="193">
        <v>0</v>
      </c>
      <c r="R170" s="193">
        <f>Q170*H170</f>
        <v>0</v>
      </c>
      <c r="S170" s="193">
        <v>0</v>
      </c>
      <c r="T170" s="19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95" t="s">
        <v>146</v>
      </c>
      <c r="AT170" s="195" t="s">
        <v>141</v>
      </c>
      <c r="AU170" s="195" t="s">
        <v>74</v>
      </c>
      <c r="AY170" s="16" t="s">
        <v>147</v>
      </c>
      <c r="BE170" s="196">
        <f>IF(N170="základní",J170,0)</f>
        <v>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6" t="s">
        <v>81</v>
      </c>
      <c r="BK170" s="196">
        <f>ROUND(I170*H170,2)</f>
        <v>0</v>
      </c>
      <c r="BL170" s="16" t="s">
        <v>146</v>
      </c>
      <c r="BM170" s="195" t="s">
        <v>573</v>
      </c>
    </row>
    <row r="171" s="2" customFormat="1">
      <c r="A171" s="37"/>
      <c r="B171" s="38"/>
      <c r="C171" s="39"/>
      <c r="D171" s="197" t="s">
        <v>149</v>
      </c>
      <c r="E171" s="39"/>
      <c r="F171" s="198" t="s">
        <v>358</v>
      </c>
      <c r="G171" s="39"/>
      <c r="H171" s="39"/>
      <c r="I171" s="199"/>
      <c r="J171" s="39"/>
      <c r="K171" s="39"/>
      <c r="L171" s="43"/>
      <c r="M171" s="200"/>
      <c r="N171" s="201"/>
      <c r="O171" s="83"/>
      <c r="P171" s="83"/>
      <c r="Q171" s="83"/>
      <c r="R171" s="83"/>
      <c r="S171" s="83"/>
      <c r="T171" s="84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149</v>
      </c>
      <c r="AU171" s="16" t="s">
        <v>74</v>
      </c>
    </row>
    <row r="172" s="10" customFormat="1">
      <c r="A172" s="10"/>
      <c r="B172" s="202"/>
      <c r="C172" s="203"/>
      <c r="D172" s="204" t="s">
        <v>151</v>
      </c>
      <c r="E172" s="205" t="s">
        <v>21</v>
      </c>
      <c r="F172" s="206" t="s">
        <v>574</v>
      </c>
      <c r="G172" s="203"/>
      <c r="H172" s="207">
        <v>22.899999999999999</v>
      </c>
      <c r="I172" s="208"/>
      <c r="J172" s="203"/>
      <c r="K172" s="203"/>
      <c r="L172" s="209"/>
      <c r="M172" s="210"/>
      <c r="N172" s="211"/>
      <c r="O172" s="211"/>
      <c r="P172" s="211"/>
      <c r="Q172" s="211"/>
      <c r="R172" s="211"/>
      <c r="S172" s="211"/>
      <c r="T172" s="212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T172" s="213" t="s">
        <v>151</v>
      </c>
      <c r="AU172" s="213" t="s">
        <v>74</v>
      </c>
      <c r="AV172" s="10" t="s">
        <v>83</v>
      </c>
      <c r="AW172" s="10" t="s">
        <v>36</v>
      </c>
      <c r="AX172" s="10" t="s">
        <v>81</v>
      </c>
      <c r="AY172" s="213" t="s">
        <v>147</v>
      </c>
    </row>
    <row r="173" s="2" customFormat="1" ht="16.5" customHeight="1">
      <c r="A173" s="37"/>
      <c r="B173" s="38"/>
      <c r="C173" s="184" t="s">
        <v>360</v>
      </c>
      <c r="D173" s="184" t="s">
        <v>141</v>
      </c>
      <c r="E173" s="185" t="s">
        <v>361</v>
      </c>
      <c r="F173" s="186" t="s">
        <v>362</v>
      </c>
      <c r="G173" s="187" t="s">
        <v>160</v>
      </c>
      <c r="H173" s="188">
        <v>1674</v>
      </c>
      <c r="I173" s="189"/>
      <c r="J173" s="190">
        <f>ROUND(I173*H173,2)</f>
        <v>0</v>
      </c>
      <c r="K173" s="186" t="s">
        <v>145</v>
      </c>
      <c r="L173" s="43"/>
      <c r="M173" s="191" t="s">
        <v>21</v>
      </c>
      <c r="N173" s="192" t="s">
        <v>45</v>
      </c>
      <c r="O173" s="83"/>
      <c r="P173" s="193">
        <f>O173*H173</f>
        <v>0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95" t="s">
        <v>146</v>
      </c>
      <c r="AT173" s="195" t="s">
        <v>141</v>
      </c>
      <c r="AU173" s="195" t="s">
        <v>74</v>
      </c>
      <c r="AY173" s="16" t="s">
        <v>147</v>
      </c>
      <c r="BE173" s="196">
        <f>IF(N173="základní",J173,0)</f>
        <v>0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6" t="s">
        <v>81</v>
      </c>
      <c r="BK173" s="196">
        <f>ROUND(I173*H173,2)</f>
        <v>0</v>
      </c>
      <c r="BL173" s="16" t="s">
        <v>146</v>
      </c>
      <c r="BM173" s="195" t="s">
        <v>575</v>
      </c>
    </row>
    <row r="174" s="2" customFormat="1">
      <c r="A174" s="37"/>
      <c r="B174" s="38"/>
      <c r="C174" s="39"/>
      <c r="D174" s="197" t="s">
        <v>149</v>
      </c>
      <c r="E174" s="39"/>
      <c r="F174" s="198" t="s">
        <v>364</v>
      </c>
      <c r="G174" s="39"/>
      <c r="H174" s="39"/>
      <c r="I174" s="199"/>
      <c r="J174" s="39"/>
      <c r="K174" s="39"/>
      <c r="L174" s="43"/>
      <c r="M174" s="200"/>
      <c r="N174" s="201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149</v>
      </c>
      <c r="AU174" s="16" t="s">
        <v>74</v>
      </c>
    </row>
    <row r="175" s="2" customFormat="1" ht="16.5" customHeight="1">
      <c r="A175" s="37"/>
      <c r="B175" s="38"/>
      <c r="C175" s="224" t="s">
        <v>365</v>
      </c>
      <c r="D175" s="224" t="s">
        <v>190</v>
      </c>
      <c r="E175" s="225" t="s">
        <v>366</v>
      </c>
      <c r="F175" s="226" t="s">
        <v>367</v>
      </c>
      <c r="G175" s="227" t="s">
        <v>368</v>
      </c>
      <c r="H175" s="228">
        <v>167.40000000000001</v>
      </c>
      <c r="I175" s="229"/>
      <c r="J175" s="230">
        <f>ROUND(I175*H175,2)</f>
        <v>0</v>
      </c>
      <c r="K175" s="226" t="s">
        <v>21</v>
      </c>
      <c r="L175" s="231"/>
      <c r="M175" s="232" t="s">
        <v>21</v>
      </c>
      <c r="N175" s="233" t="s">
        <v>45</v>
      </c>
      <c r="O175" s="83"/>
      <c r="P175" s="193">
        <f>O175*H175</f>
        <v>0</v>
      </c>
      <c r="Q175" s="193">
        <v>0.20000000000000001</v>
      </c>
      <c r="R175" s="193">
        <f>Q175*H175</f>
        <v>33.480000000000004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183</v>
      </c>
      <c r="AT175" s="195" t="s">
        <v>190</v>
      </c>
      <c r="AU175" s="195" t="s">
        <v>74</v>
      </c>
      <c r="AY175" s="16" t="s">
        <v>147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81</v>
      </c>
      <c r="BK175" s="196">
        <f>ROUND(I175*H175,2)</f>
        <v>0</v>
      </c>
      <c r="BL175" s="16" t="s">
        <v>146</v>
      </c>
      <c r="BM175" s="195" t="s">
        <v>576</v>
      </c>
    </row>
    <row r="176" s="10" customFormat="1">
      <c r="A176" s="10"/>
      <c r="B176" s="202"/>
      <c r="C176" s="203"/>
      <c r="D176" s="204" t="s">
        <v>151</v>
      </c>
      <c r="E176" s="205" t="s">
        <v>21</v>
      </c>
      <c r="F176" s="206" t="s">
        <v>577</v>
      </c>
      <c r="G176" s="203"/>
      <c r="H176" s="207">
        <v>167.40000000000001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3" t="s">
        <v>151</v>
      </c>
      <c r="AU176" s="213" t="s">
        <v>74</v>
      </c>
      <c r="AV176" s="10" t="s">
        <v>83</v>
      </c>
      <c r="AW176" s="10" t="s">
        <v>36</v>
      </c>
      <c r="AX176" s="10" t="s">
        <v>81</v>
      </c>
      <c r="AY176" s="213" t="s">
        <v>147</v>
      </c>
    </row>
    <row r="177" s="2" customFormat="1" ht="16.5" customHeight="1">
      <c r="A177" s="37"/>
      <c r="B177" s="38"/>
      <c r="C177" s="184" t="s">
        <v>371</v>
      </c>
      <c r="D177" s="184" t="s">
        <v>141</v>
      </c>
      <c r="E177" s="185" t="s">
        <v>372</v>
      </c>
      <c r="F177" s="186" t="s">
        <v>373</v>
      </c>
      <c r="G177" s="187" t="s">
        <v>368</v>
      </c>
      <c r="H177" s="188">
        <v>34.600000000000001</v>
      </c>
      <c r="I177" s="189"/>
      <c r="J177" s="190">
        <f>ROUND(I177*H177,2)</f>
        <v>0</v>
      </c>
      <c r="K177" s="186" t="s">
        <v>145</v>
      </c>
      <c r="L177" s="43"/>
      <c r="M177" s="191" t="s">
        <v>21</v>
      </c>
      <c r="N177" s="192" t="s">
        <v>45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146</v>
      </c>
      <c r="AT177" s="195" t="s">
        <v>141</v>
      </c>
      <c r="AU177" s="195" t="s">
        <v>74</v>
      </c>
      <c r="AY177" s="16" t="s">
        <v>147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81</v>
      </c>
      <c r="BK177" s="196">
        <f>ROUND(I177*H177,2)</f>
        <v>0</v>
      </c>
      <c r="BL177" s="16" t="s">
        <v>146</v>
      </c>
      <c r="BM177" s="195" t="s">
        <v>578</v>
      </c>
    </row>
    <row r="178" s="2" customFormat="1">
      <c r="A178" s="37"/>
      <c r="B178" s="38"/>
      <c r="C178" s="39"/>
      <c r="D178" s="197" t="s">
        <v>149</v>
      </c>
      <c r="E178" s="39"/>
      <c r="F178" s="198" t="s">
        <v>375</v>
      </c>
      <c r="G178" s="39"/>
      <c r="H178" s="39"/>
      <c r="I178" s="199"/>
      <c r="J178" s="39"/>
      <c r="K178" s="39"/>
      <c r="L178" s="43"/>
      <c r="M178" s="200"/>
      <c r="N178" s="201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149</v>
      </c>
      <c r="AU178" s="16" t="s">
        <v>74</v>
      </c>
    </row>
    <row r="179" s="10" customFormat="1">
      <c r="A179" s="10"/>
      <c r="B179" s="202"/>
      <c r="C179" s="203"/>
      <c r="D179" s="204" t="s">
        <v>151</v>
      </c>
      <c r="E179" s="205" t="s">
        <v>21</v>
      </c>
      <c r="F179" s="206" t="s">
        <v>579</v>
      </c>
      <c r="G179" s="203"/>
      <c r="H179" s="207">
        <v>34.600000000000001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T179" s="213" t="s">
        <v>151</v>
      </c>
      <c r="AU179" s="213" t="s">
        <v>74</v>
      </c>
      <c r="AV179" s="10" t="s">
        <v>83</v>
      </c>
      <c r="AW179" s="10" t="s">
        <v>36</v>
      </c>
      <c r="AX179" s="10" t="s">
        <v>81</v>
      </c>
      <c r="AY179" s="213" t="s">
        <v>147</v>
      </c>
    </row>
    <row r="180" s="2" customFormat="1" ht="16.5" customHeight="1">
      <c r="A180" s="37"/>
      <c r="B180" s="38"/>
      <c r="C180" s="184" t="s">
        <v>377</v>
      </c>
      <c r="D180" s="184" t="s">
        <v>141</v>
      </c>
      <c r="E180" s="185" t="s">
        <v>378</v>
      </c>
      <c r="F180" s="186" t="s">
        <v>379</v>
      </c>
      <c r="G180" s="187" t="s">
        <v>368</v>
      </c>
      <c r="H180" s="188">
        <v>34.600000000000001</v>
      </c>
      <c r="I180" s="189"/>
      <c r="J180" s="190">
        <f>ROUND(I180*H180,2)</f>
        <v>0</v>
      </c>
      <c r="K180" s="186" t="s">
        <v>145</v>
      </c>
      <c r="L180" s="43"/>
      <c r="M180" s="191" t="s">
        <v>21</v>
      </c>
      <c r="N180" s="192" t="s">
        <v>45</v>
      </c>
      <c r="O180" s="83"/>
      <c r="P180" s="193">
        <f>O180*H180</f>
        <v>0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95" t="s">
        <v>146</v>
      </c>
      <c r="AT180" s="195" t="s">
        <v>141</v>
      </c>
      <c r="AU180" s="195" t="s">
        <v>74</v>
      </c>
      <c r="AY180" s="16" t="s">
        <v>147</v>
      </c>
      <c r="BE180" s="196">
        <f>IF(N180="základní",J180,0)</f>
        <v>0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6" t="s">
        <v>81</v>
      </c>
      <c r="BK180" s="196">
        <f>ROUND(I180*H180,2)</f>
        <v>0</v>
      </c>
      <c r="BL180" s="16" t="s">
        <v>146</v>
      </c>
      <c r="BM180" s="195" t="s">
        <v>580</v>
      </c>
    </row>
    <row r="181" s="2" customFormat="1">
      <c r="A181" s="37"/>
      <c r="B181" s="38"/>
      <c r="C181" s="39"/>
      <c r="D181" s="197" t="s">
        <v>149</v>
      </c>
      <c r="E181" s="39"/>
      <c r="F181" s="198" t="s">
        <v>381</v>
      </c>
      <c r="G181" s="39"/>
      <c r="H181" s="39"/>
      <c r="I181" s="199"/>
      <c r="J181" s="39"/>
      <c r="K181" s="39"/>
      <c r="L181" s="43"/>
      <c r="M181" s="200"/>
      <c r="N181" s="201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149</v>
      </c>
      <c r="AU181" s="16" t="s">
        <v>74</v>
      </c>
    </row>
    <row r="182" s="2" customFormat="1" ht="16.5" customHeight="1">
      <c r="A182" s="37"/>
      <c r="B182" s="38"/>
      <c r="C182" s="184" t="s">
        <v>382</v>
      </c>
      <c r="D182" s="184" t="s">
        <v>141</v>
      </c>
      <c r="E182" s="185" t="s">
        <v>383</v>
      </c>
      <c r="F182" s="186" t="s">
        <v>384</v>
      </c>
      <c r="G182" s="187" t="s">
        <v>368</v>
      </c>
      <c r="H182" s="188">
        <v>103.8</v>
      </c>
      <c r="I182" s="189"/>
      <c r="J182" s="190">
        <f>ROUND(I182*H182,2)</f>
        <v>0</v>
      </c>
      <c r="K182" s="186" t="s">
        <v>145</v>
      </c>
      <c r="L182" s="43"/>
      <c r="M182" s="191" t="s">
        <v>21</v>
      </c>
      <c r="N182" s="192" t="s">
        <v>45</v>
      </c>
      <c r="O182" s="83"/>
      <c r="P182" s="193">
        <f>O182*H182</f>
        <v>0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146</v>
      </c>
      <c r="AT182" s="195" t="s">
        <v>141</v>
      </c>
      <c r="AU182" s="195" t="s">
        <v>74</v>
      </c>
      <c r="AY182" s="16" t="s">
        <v>147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81</v>
      </c>
      <c r="BK182" s="196">
        <f>ROUND(I182*H182,2)</f>
        <v>0</v>
      </c>
      <c r="BL182" s="16" t="s">
        <v>146</v>
      </c>
      <c r="BM182" s="195" t="s">
        <v>581</v>
      </c>
    </row>
    <row r="183" s="2" customFormat="1">
      <c r="A183" s="37"/>
      <c r="B183" s="38"/>
      <c r="C183" s="39"/>
      <c r="D183" s="197" t="s">
        <v>149</v>
      </c>
      <c r="E183" s="39"/>
      <c r="F183" s="198" t="s">
        <v>386</v>
      </c>
      <c r="G183" s="39"/>
      <c r="H183" s="39"/>
      <c r="I183" s="199"/>
      <c r="J183" s="39"/>
      <c r="K183" s="39"/>
      <c r="L183" s="43"/>
      <c r="M183" s="200"/>
      <c r="N183" s="201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149</v>
      </c>
      <c r="AU183" s="16" t="s">
        <v>74</v>
      </c>
    </row>
    <row r="184" s="10" customFormat="1">
      <c r="A184" s="10"/>
      <c r="B184" s="202"/>
      <c r="C184" s="203"/>
      <c r="D184" s="204" t="s">
        <v>151</v>
      </c>
      <c r="E184" s="205" t="s">
        <v>21</v>
      </c>
      <c r="F184" s="206" t="s">
        <v>582</v>
      </c>
      <c r="G184" s="203"/>
      <c r="H184" s="207">
        <v>103.8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3" t="s">
        <v>151</v>
      </c>
      <c r="AU184" s="213" t="s">
        <v>74</v>
      </c>
      <c r="AV184" s="10" t="s">
        <v>83</v>
      </c>
      <c r="AW184" s="10" t="s">
        <v>36</v>
      </c>
      <c r="AX184" s="10" t="s">
        <v>81</v>
      </c>
      <c r="AY184" s="213" t="s">
        <v>147</v>
      </c>
    </row>
    <row r="185" s="2" customFormat="1" ht="24.15" customHeight="1">
      <c r="A185" s="37"/>
      <c r="B185" s="38"/>
      <c r="C185" s="184" t="s">
        <v>388</v>
      </c>
      <c r="D185" s="184" t="s">
        <v>141</v>
      </c>
      <c r="E185" s="185" t="s">
        <v>389</v>
      </c>
      <c r="F185" s="186" t="s">
        <v>390</v>
      </c>
      <c r="G185" s="187" t="s">
        <v>391</v>
      </c>
      <c r="H185" s="188">
        <v>960</v>
      </c>
      <c r="I185" s="189"/>
      <c r="J185" s="190">
        <f>ROUND(I185*H185,2)</f>
        <v>0</v>
      </c>
      <c r="K185" s="186" t="s">
        <v>21</v>
      </c>
      <c r="L185" s="43"/>
      <c r="M185" s="191" t="s">
        <v>21</v>
      </c>
      <c r="N185" s="192" t="s">
        <v>45</v>
      </c>
      <c r="O185" s="83"/>
      <c r="P185" s="193">
        <f>O185*H185</f>
        <v>0</v>
      </c>
      <c r="Q185" s="193">
        <v>0.0068199999999999997</v>
      </c>
      <c r="R185" s="193">
        <f>Q185*H185</f>
        <v>6.5472000000000001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146</v>
      </c>
      <c r="AT185" s="195" t="s">
        <v>141</v>
      </c>
      <c r="AU185" s="195" t="s">
        <v>74</v>
      </c>
      <c r="AY185" s="16" t="s">
        <v>147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81</v>
      </c>
      <c r="BK185" s="196">
        <f>ROUND(I185*H185,2)</f>
        <v>0</v>
      </c>
      <c r="BL185" s="16" t="s">
        <v>146</v>
      </c>
      <c r="BM185" s="195" t="s">
        <v>583</v>
      </c>
    </row>
    <row r="186" s="10" customFormat="1">
      <c r="A186" s="10"/>
      <c r="B186" s="202"/>
      <c r="C186" s="203"/>
      <c r="D186" s="204" t="s">
        <v>151</v>
      </c>
      <c r="E186" s="205" t="s">
        <v>21</v>
      </c>
      <c r="F186" s="206" t="s">
        <v>584</v>
      </c>
      <c r="G186" s="203"/>
      <c r="H186" s="207">
        <v>960</v>
      </c>
      <c r="I186" s="208"/>
      <c r="J186" s="203"/>
      <c r="K186" s="203"/>
      <c r="L186" s="209"/>
      <c r="M186" s="210"/>
      <c r="N186" s="211"/>
      <c r="O186" s="211"/>
      <c r="P186" s="211"/>
      <c r="Q186" s="211"/>
      <c r="R186" s="211"/>
      <c r="S186" s="211"/>
      <c r="T186" s="212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13" t="s">
        <v>151</v>
      </c>
      <c r="AU186" s="213" t="s">
        <v>74</v>
      </c>
      <c r="AV186" s="10" t="s">
        <v>83</v>
      </c>
      <c r="AW186" s="10" t="s">
        <v>36</v>
      </c>
      <c r="AX186" s="10" t="s">
        <v>81</v>
      </c>
      <c r="AY186" s="213" t="s">
        <v>147</v>
      </c>
    </row>
    <row r="187" s="2" customFormat="1" ht="21.75" customHeight="1">
      <c r="A187" s="37"/>
      <c r="B187" s="38"/>
      <c r="C187" s="184" t="s">
        <v>394</v>
      </c>
      <c r="D187" s="184" t="s">
        <v>141</v>
      </c>
      <c r="E187" s="185" t="s">
        <v>395</v>
      </c>
      <c r="F187" s="186" t="s">
        <v>396</v>
      </c>
      <c r="G187" s="187" t="s">
        <v>391</v>
      </c>
      <c r="H187" s="188">
        <v>16</v>
      </c>
      <c r="I187" s="189"/>
      <c r="J187" s="190">
        <f>ROUND(I187*H187,2)</f>
        <v>0</v>
      </c>
      <c r="K187" s="186" t="s">
        <v>145</v>
      </c>
      <c r="L187" s="43"/>
      <c r="M187" s="191" t="s">
        <v>21</v>
      </c>
      <c r="N187" s="192" t="s">
        <v>45</v>
      </c>
      <c r="O187" s="83"/>
      <c r="P187" s="193">
        <f>O187*H187</f>
        <v>0</v>
      </c>
      <c r="Q187" s="193">
        <v>0.074168499999999998</v>
      </c>
      <c r="R187" s="193">
        <f>Q187*H187</f>
        <v>1.186696</v>
      </c>
      <c r="S187" s="193">
        <v>0</v>
      </c>
      <c r="T187" s="19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95" t="s">
        <v>146</v>
      </c>
      <c r="AT187" s="195" t="s">
        <v>141</v>
      </c>
      <c r="AU187" s="195" t="s">
        <v>74</v>
      </c>
      <c r="AY187" s="16" t="s">
        <v>147</v>
      </c>
      <c r="BE187" s="196">
        <f>IF(N187="základní",J187,0)</f>
        <v>0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6" t="s">
        <v>81</v>
      </c>
      <c r="BK187" s="196">
        <f>ROUND(I187*H187,2)</f>
        <v>0</v>
      </c>
      <c r="BL187" s="16" t="s">
        <v>146</v>
      </c>
      <c r="BM187" s="195" t="s">
        <v>585</v>
      </c>
    </row>
    <row r="188" s="2" customFormat="1">
      <c r="A188" s="37"/>
      <c r="B188" s="38"/>
      <c r="C188" s="39"/>
      <c r="D188" s="197" t="s">
        <v>149</v>
      </c>
      <c r="E188" s="39"/>
      <c r="F188" s="198" t="s">
        <v>398</v>
      </c>
      <c r="G188" s="39"/>
      <c r="H188" s="39"/>
      <c r="I188" s="199"/>
      <c r="J188" s="39"/>
      <c r="K188" s="39"/>
      <c r="L188" s="43"/>
      <c r="M188" s="200"/>
      <c r="N188" s="201"/>
      <c r="O188" s="83"/>
      <c r="P188" s="83"/>
      <c r="Q188" s="83"/>
      <c r="R188" s="83"/>
      <c r="S188" s="83"/>
      <c r="T188" s="84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149</v>
      </c>
      <c r="AU188" s="16" t="s">
        <v>74</v>
      </c>
    </row>
    <row r="189" s="10" customFormat="1">
      <c r="A189" s="10"/>
      <c r="B189" s="202"/>
      <c r="C189" s="203"/>
      <c r="D189" s="204" t="s">
        <v>151</v>
      </c>
      <c r="E189" s="205" t="s">
        <v>21</v>
      </c>
      <c r="F189" s="206" t="s">
        <v>586</v>
      </c>
      <c r="G189" s="203"/>
      <c r="H189" s="207">
        <v>16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13" t="s">
        <v>151</v>
      </c>
      <c r="AU189" s="213" t="s">
        <v>74</v>
      </c>
      <c r="AV189" s="10" t="s">
        <v>83</v>
      </c>
      <c r="AW189" s="10" t="s">
        <v>36</v>
      </c>
      <c r="AX189" s="10" t="s">
        <v>81</v>
      </c>
      <c r="AY189" s="213" t="s">
        <v>147</v>
      </c>
    </row>
    <row r="190" s="2" customFormat="1" ht="21.75" customHeight="1">
      <c r="A190" s="37"/>
      <c r="B190" s="38"/>
      <c r="C190" s="184" t="s">
        <v>400</v>
      </c>
      <c r="D190" s="184" t="s">
        <v>141</v>
      </c>
      <c r="E190" s="185" t="s">
        <v>401</v>
      </c>
      <c r="F190" s="186" t="s">
        <v>402</v>
      </c>
      <c r="G190" s="187" t="s">
        <v>403</v>
      </c>
      <c r="H190" s="188">
        <v>4</v>
      </c>
      <c r="I190" s="189"/>
      <c r="J190" s="190">
        <f>ROUND(I190*H190,2)</f>
        <v>0</v>
      </c>
      <c r="K190" s="186" t="s">
        <v>21</v>
      </c>
      <c r="L190" s="43"/>
      <c r="M190" s="191" t="s">
        <v>21</v>
      </c>
      <c r="N190" s="192" t="s">
        <v>45</v>
      </c>
      <c r="O190" s="83"/>
      <c r="P190" s="193">
        <f>O190*H190</f>
        <v>0</v>
      </c>
      <c r="Q190" s="193">
        <v>0.07417</v>
      </c>
      <c r="R190" s="193">
        <f>Q190*H190</f>
        <v>0.29668</v>
      </c>
      <c r="S190" s="193">
        <v>0</v>
      </c>
      <c r="T190" s="19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95" t="s">
        <v>146</v>
      </c>
      <c r="AT190" s="195" t="s">
        <v>141</v>
      </c>
      <c r="AU190" s="195" t="s">
        <v>74</v>
      </c>
      <c r="AY190" s="16" t="s">
        <v>147</v>
      </c>
      <c r="BE190" s="196">
        <f>IF(N190="základní",J190,0)</f>
        <v>0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6" t="s">
        <v>81</v>
      </c>
      <c r="BK190" s="196">
        <f>ROUND(I190*H190,2)</f>
        <v>0</v>
      </c>
      <c r="BL190" s="16" t="s">
        <v>146</v>
      </c>
      <c r="BM190" s="195" t="s">
        <v>587</v>
      </c>
    </row>
    <row r="191" s="2" customFormat="1" ht="16.5" customHeight="1">
      <c r="A191" s="37"/>
      <c r="B191" s="38"/>
      <c r="C191" s="184" t="s">
        <v>405</v>
      </c>
      <c r="D191" s="184" t="s">
        <v>141</v>
      </c>
      <c r="E191" s="185" t="s">
        <v>406</v>
      </c>
      <c r="F191" s="186" t="s">
        <v>407</v>
      </c>
      <c r="G191" s="187" t="s">
        <v>403</v>
      </c>
      <c r="H191" s="188">
        <v>5</v>
      </c>
      <c r="I191" s="189"/>
      <c r="J191" s="190">
        <f>ROUND(I191*H191,2)</f>
        <v>0</v>
      </c>
      <c r="K191" s="186" t="s">
        <v>21</v>
      </c>
      <c r="L191" s="43"/>
      <c r="M191" s="191" t="s">
        <v>21</v>
      </c>
      <c r="N191" s="192" t="s">
        <v>45</v>
      </c>
      <c r="O191" s="83"/>
      <c r="P191" s="193">
        <f>O191*H191</f>
        <v>0</v>
      </c>
      <c r="Q191" s="193">
        <v>0.0050000000000000001</v>
      </c>
      <c r="R191" s="193">
        <f>Q191*H191</f>
        <v>0.025000000000000001</v>
      </c>
      <c r="S191" s="193">
        <v>0</v>
      </c>
      <c r="T191" s="19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95" t="s">
        <v>146</v>
      </c>
      <c r="AT191" s="195" t="s">
        <v>141</v>
      </c>
      <c r="AU191" s="195" t="s">
        <v>74</v>
      </c>
      <c r="AY191" s="16" t="s">
        <v>147</v>
      </c>
      <c r="BE191" s="196">
        <f>IF(N191="základní",J191,0)</f>
        <v>0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6" t="s">
        <v>81</v>
      </c>
      <c r="BK191" s="196">
        <f>ROUND(I191*H191,2)</f>
        <v>0</v>
      </c>
      <c r="BL191" s="16" t="s">
        <v>146</v>
      </c>
      <c r="BM191" s="195" t="s">
        <v>588</v>
      </c>
    </row>
    <row r="192" s="10" customFormat="1">
      <c r="A192" s="10"/>
      <c r="B192" s="202"/>
      <c r="C192" s="203"/>
      <c r="D192" s="204" t="s">
        <v>151</v>
      </c>
      <c r="E192" s="205" t="s">
        <v>21</v>
      </c>
      <c r="F192" s="206" t="s">
        <v>409</v>
      </c>
      <c r="G192" s="203"/>
      <c r="H192" s="207">
        <v>5</v>
      </c>
      <c r="I192" s="208"/>
      <c r="J192" s="203"/>
      <c r="K192" s="203"/>
      <c r="L192" s="209"/>
      <c r="M192" s="210"/>
      <c r="N192" s="211"/>
      <c r="O192" s="211"/>
      <c r="P192" s="211"/>
      <c r="Q192" s="211"/>
      <c r="R192" s="211"/>
      <c r="S192" s="211"/>
      <c r="T192" s="212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13" t="s">
        <v>151</v>
      </c>
      <c r="AU192" s="213" t="s">
        <v>74</v>
      </c>
      <c r="AV192" s="10" t="s">
        <v>83</v>
      </c>
      <c r="AW192" s="10" t="s">
        <v>36</v>
      </c>
      <c r="AX192" s="10" t="s">
        <v>81</v>
      </c>
      <c r="AY192" s="213" t="s">
        <v>147</v>
      </c>
    </row>
    <row r="193" s="2" customFormat="1" ht="16.5" customHeight="1">
      <c r="A193" s="37"/>
      <c r="B193" s="38"/>
      <c r="C193" s="184" t="s">
        <v>410</v>
      </c>
      <c r="D193" s="184" t="s">
        <v>141</v>
      </c>
      <c r="E193" s="185" t="s">
        <v>411</v>
      </c>
      <c r="F193" s="186" t="s">
        <v>412</v>
      </c>
      <c r="G193" s="187" t="s">
        <v>206</v>
      </c>
      <c r="H193" s="188">
        <v>127.66800000000001</v>
      </c>
      <c r="I193" s="189"/>
      <c r="J193" s="190">
        <f>ROUND(I193*H193,2)</f>
        <v>0</v>
      </c>
      <c r="K193" s="186" t="s">
        <v>145</v>
      </c>
      <c r="L193" s="43"/>
      <c r="M193" s="191" t="s">
        <v>21</v>
      </c>
      <c r="N193" s="192" t="s">
        <v>45</v>
      </c>
      <c r="O193" s="83"/>
      <c r="P193" s="193">
        <f>O193*H193</f>
        <v>0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95" t="s">
        <v>146</v>
      </c>
      <c r="AT193" s="195" t="s">
        <v>141</v>
      </c>
      <c r="AU193" s="195" t="s">
        <v>74</v>
      </c>
      <c r="AY193" s="16" t="s">
        <v>147</v>
      </c>
      <c r="BE193" s="196">
        <f>IF(N193="základní",J193,0)</f>
        <v>0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6" t="s">
        <v>81</v>
      </c>
      <c r="BK193" s="196">
        <f>ROUND(I193*H193,2)</f>
        <v>0</v>
      </c>
      <c r="BL193" s="16" t="s">
        <v>146</v>
      </c>
      <c r="BM193" s="195" t="s">
        <v>589</v>
      </c>
    </row>
    <row r="194" s="2" customFormat="1">
      <c r="A194" s="37"/>
      <c r="B194" s="38"/>
      <c r="C194" s="39"/>
      <c r="D194" s="197" t="s">
        <v>149</v>
      </c>
      <c r="E194" s="39"/>
      <c r="F194" s="198" t="s">
        <v>414</v>
      </c>
      <c r="G194" s="39"/>
      <c r="H194" s="39"/>
      <c r="I194" s="199"/>
      <c r="J194" s="39"/>
      <c r="K194" s="39"/>
      <c r="L194" s="43"/>
      <c r="M194" s="245"/>
      <c r="N194" s="246"/>
      <c r="O194" s="247"/>
      <c r="P194" s="247"/>
      <c r="Q194" s="247"/>
      <c r="R194" s="247"/>
      <c r="S194" s="247"/>
      <c r="T194" s="24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149</v>
      </c>
      <c r="AU194" s="16" t="s">
        <v>74</v>
      </c>
    </row>
    <row r="195" s="2" customFormat="1" ht="6.96" customHeight="1">
      <c r="A195" s="37"/>
      <c r="B195" s="58"/>
      <c r="C195" s="59"/>
      <c r="D195" s="59"/>
      <c r="E195" s="59"/>
      <c r="F195" s="59"/>
      <c r="G195" s="59"/>
      <c r="H195" s="59"/>
      <c r="I195" s="59"/>
      <c r="J195" s="59"/>
      <c r="K195" s="59"/>
      <c r="L195" s="43"/>
      <c r="M195" s="37"/>
      <c r="O195" s="37"/>
      <c r="P195" s="37"/>
      <c r="Q195" s="37"/>
      <c r="R195" s="37"/>
      <c r="S195" s="37"/>
      <c r="T195" s="37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</row>
  </sheetData>
  <sheetProtection sheet="1" autoFilter="0" formatColumns="0" formatRows="0" objects="1" scenarios="1" spinCount="100000" saltValue="x7FmYI7cGjfY36bNwjABfnaGR9tNxyuu/0WE7S/7lmUtyNIFRgPEWYa2KhFoDjvWeCXMUci6izypYMGdt7OIwA==" hashValue="vXovm3hGvVaigmDeoxJfAR+cNKVkEP2QRTNDehzqKWuJ6ytUCVf6S1cE0+4uUHnTk5tsm41hUgxsvy2bj0Xv+A==" algorithmName="SHA-512" password="CC35"/>
  <autoFilter ref="C78:K19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11103212"/>
    <hyperlink ref="F84" r:id="rId2" display="https://podminky.urs.cz/item/CS_URS_2024_01/185803105"/>
    <hyperlink ref="F87" r:id="rId3" display="https://podminky.urs.cz/item/CS_URS_2024_01/184813511"/>
    <hyperlink ref="F92" r:id="rId4" display="https://podminky.urs.cz/item/CS_URS_2024_01/183403112"/>
    <hyperlink ref="F95" r:id="rId5" display="https://podminky.urs.cz/item/CS_URS_2024_01/183403151"/>
    <hyperlink ref="F98" r:id="rId6" display="https://podminky.urs.cz/item/CS_URS_2024_01/183403152"/>
    <hyperlink ref="F101" r:id="rId7" display="https://podminky.urs.cz/item/CS_URS_2024_01/183403213"/>
    <hyperlink ref="F104" r:id="rId8" display="https://podminky.urs.cz/item/CS_URS_2024_01/181451121"/>
    <hyperlink ref="F109" r:id="rId9" display="https://podminky.urs.cz/item/CS_URS_2024_01/111151231"/>
    <hyperlink ref="F116" r:id="rId10" display="https://podminky.urs.cz/item/CS_URS_2024_01/185802113"/>
    <hyperlink ref="F121" r:id="rId11" display="https://podminky.urs.cz/item/CS_URS_2024_01/185802114"/>
    <hyperlink ref="F126" r:id="rId12" display="https://podminky.urs.cz/item/CS_URS_2024_01/185802114_D"/>
    <hyperlink ref="F131" r:id="rId13" display="https://podminky.urs.cz/item/CS_URS_2024_01/183101113"/>
    <hyperlink ref="F134" r:id="rId14" display="https://podminky.urs.cz/item/CS_URS_2024_01/184102111"/>
    <hyperlink ref="F137" r:id="rId15" display="https://podminky.urs.cz/item/CS_URS_2024_01/184102110"/>
    <hyperlink ref="F158" r:id="rId16" display="https://podminky.urs.cz/item/CS_URS_2024_01/184215112"/>
    <hyperlink ref="F165" r:id="rId17" display="https://podminky.urs.cz/item/CS_URS_2024_01/184813121"/>
    <hyperlink ref="F168" r:id="rId18" display="https://podminky.urs.cz/item/CS_URS_2024_01/184813134"/>
    <hyperlink ref="F171" r:id="rId19" display="https://podminky.urs.cz/item/CS_URS_2024_01/184813133"/>
    <hyperlink ref="F174" r:id="rId20" display="https://podminky.urs.cz/item/CS_URS_2024_01/184911421"/>
    <hyperlink ref="F178" r:id="rId21" display="https://podminky.urs.cz/item/CS_URS_2024_01/185804312"/>
    <hyperlink ref="F181" r:id="rId22" display="https://podminky.urs.cz/item/CS_URS_2024_01/185851121"/>
    <hyperlink ref="F183" r:id="rId23" display="https://podminky.urs.cz/item/CS_URS_2024_01/185851129"/>
    <hyperlink ref="F188" r:id="rId24" display="https://podminky.urs.cz/item/CS_URS_2024_01/348952262"/>
    <hyperlink ref="F194" r:id="rId25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510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590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ROUND((SUM(BE85:BE108)),  2)</f>
        <v>0</v>
      </c>
      <c r="G35" s="37"/>
      <c r="H35" s="37"/>
      <c r="I35" s="156">
        <v>0.20999999999999999</v>
      </c>
      <c r="J35" s="155">
        <f>ROUND(((SUM(BE85:BE108))*I35),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ROUND((SUM(BF85:BF108)),  2)</f>
        <v>0</v>
      </c>
      <c r="G36" s="37"/>
      <c r="H36" s="37"/>
      <c r="I36" s="156">
        <v>0.12</v>
      </c>
      <c r="J36" s="155">
        <f>ROUND(((SUM(BF85:BF108))*I36),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510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SO-02a1 - 1.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510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SO-02a1 - 1.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SUM(P86:P108)</f>
        <v>0</v>
      </c>
      <c r="Q85" s="95"/>
      <c r="R85" s="181">
        <f>SUM(R86:R108)</f>
        <v>0.0078000000000000005</v>
      </c>
      <c r="S85" s="95"/>
      <c r="T85" s="182">
        <f>SUM(T86:T108)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SUM(BK86:BK108)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1.3879999999999999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591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592</v>
      </c>
      <c r="G88" s="203"/>
      <c r="H88" s="207">
        <v>1.3879999999999999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422</v>
      </c>
      <c r="F89" s="186" t="s">
        <v>423</v>
      </c>
      <c r="G89" s="187" t="s">
        <v>160</v>
      </c>
      <c r="H89" s="188">
        <v>1674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593</v>
      </c>
    </row>
    <row r="90" s="2" customFormat="1">
      <c r="A90" s="37"/>
      <c r="B90" s="38"/>
      <c r="C90" s="39"/>
      <c r="D90" s="197" t="s">
        <v>149</v>
      </c>
      <c r="E90" s="39"/>
      <c r="F90" s="198" t="s">
        <v>425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594</v>
      </c>
      <c r="G91" s="203"/>
      <c r="H91" s="207">
        <v>1674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21.75" customHeight="1">
      <c r="A92" s="37"/>
      <c r="B92" s="38"/>
      <c r="C92" s="184" t="s">
        <v>157</v>
      </c>
      <c r="D92" s="184" t="s">
        <v>141</v>
      </c>
      <c r="E92" s="185" t="s">
        <v>595</v>
      </c>
      <c r="F92" s="186" t="s">
        <v>596</v>
      </c>
      <c r="G92" s="187" t="s">
        <v>160</v>
      </c>
      <c r="H92" s="188">
        <v>2076.3330000000001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597</v>
      </c>
    </row>
    <row r="93" s="2" customFormat="1">
      <c r="A93" s="37"/>
      <c r="B93" s="38"/>
      <c r="C93" s="39"/>
      <c r="D93" s="197" t="s">
        <v>149</v>
      </c>
      <c r="E93" s="39"/>
      <c r="F93" s="198" t="s">
        <v>598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599</v>
      </c>
      <c r="G94" s="203"/>
      <c r="H94" s="207">
        <v>2076.3330000000001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427</v>
      </c>
      <c r="F95" s="186" t="s">
        <v>428</v>
      </c>
      <c r="G95" s="187" t="s">
        <v>243</v>
      </c>
      <c r="H95" s="188">
        <v>390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2.0000000000000002E-05</v>
      </c>
      <c r="R95" s="193">
        <f>Q95*H95</f>
        <v>0.0078000000000000005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600</v>
      </c>
    </row>
    <row r="96" s="2" customFormat="1">
      <c r="A96" s="37"/>
      <c r="B96" s="38"/>
      <c r="C96" s="39"/>
      <c r="D96" s="197" t="s">
        <v>149</v>
      </c>
      <c r="E96" s="39"/>
      <c r="F96" s="198" t="s">
        <v>430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601</v>
      </c>
      <c r="G97" s="203"/>
      <c r="H97" s="207">
        <v>390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432</v>
      </c>
      <c r="F98" s="186" t="s">
        <v>433</v>
      </c>
      <c r="G98" s="187" t="s">
        <v>243</v>
      </c>
      <c r="H98" s="188">
        <v>2680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602</v>
      </c>
    </row>
    <row r="99" s="2" customFormat="1">
      <c r="A99" s="37"/>
      <c r="B99" s="38"/>
      <c r="C99" s="39"/>
      <c r="D99" s="197" t="s">
        <v>149</v>
      </c>
      <c r="E99" s="39"/>
      <c r="F99" s="198" t="s">
        <v>435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10" customFormat="1">
      <c r="A100" s="10"/>
      <c r="B100" s="202"/>
      <c r="C100" s="203"/>
      <c r="D100" s="204" t="s">
        <v>151</v>
      </c>
      <c r="E100" s="205" t="s">
        <v>21</v>
      </c>
      <c r="F100" s="206" t="s">
        <v>603</v>
      </c>
      <c r="G100" s="203"/>
      <c r="H100" s="207">
        <v>2680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151</v>
      </c>
      <c r="AU100" s="213" t="s">
        <v>74</v>
      </c>
      <c r="AV100" s="10" t="s">
        <v>83</v>
      </c>
      <c r="AW100" s="10" t="s">
        <v>36</v>
      </c>
      <c r="AX100" s="10" t="s">
        <v>81</v>
      </c>
      <c r="AY100" s="213" t="s">
        <v>147</v>
      </c>
    </row>
    <row r="101" s="2" customFormat="1" ht="16.5" customHeight="1">
      <c r="A101" s="37"/>
      <c r="B101" s="38"/>
      <c r="C101" s="184" t="s">
        <v>172</v>
      </c>
      <c r="D101" s="184" t="s">
        <v>141</v>
      </c>
      <c r="E101" s="185" t="s">
        <v>372</v>
      </c>
      <c r="F101" s="186" t="s">
        <v>373</v>
      </c>
      <c r="G101" s="187" t="s">
        <v>368</v>
      </c>
      <c r="H101" s="188">
        <v>173</v>
      </c>
      <c r="I101" s="189"/>
      <c r="J101" s="190">
        <f>ROUND(I101*H101,2)</f>
        <v>0</v>
      </c>
      <c r="K101" s="186" t="s">
        <v>145</v>
      </c>
      <c r="L101" s="43"/>
      <c r="M101" s="191" t="s">
        <v>21</v>
      </c>
      <c r="N101" s="192" t="s">
        <v>45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74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81</v>
      </c>
      <c r="BK101" s="196">
        <f>ROUND(I101*H101,2)</f>
        <v>0</v>
      </c>
      <c r="BL101" s="16" t="s">
        <v>146</v>
      </c>
      <c r="BM101" s="195" t="s">
        <v>604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375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74</v>
      </c>
    </row>
    <row r="103" s="10" customFormat="1">
      <c r="A103" s="10"/>
      <c r="B103" s="202"/>
      <c r="C103" s="203"/>
      <c r="D103" s="204" t="s">
        <v>151</v>
      </c>
      <c r="E103" s="205" t="s">
        <v>21</v>
      </c>
      <c r="F103" s="206" t="s">
        <v>605</v>
      </c>
      <c r="G103" s="203"/>
      <c r="H103" s="207">
        <v>173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151</v>
      </c>
      <c r="AU103" s="213" t="s">
        <v>74</v>
      </c>
      <c r="AV103" s="10" t="s">
        <v>83</v>
      </c>
      <c r="AW103" s="10" t="s">
        <v>36</v>
      </c>
      <c r="AX103" s="10" t="s">
        <v>81</v>
      </c>
      <c r="AY103" s="213" t="s">
        <v>147</v>
      </c>
    </row>
    <row r="104" s="2" customFormat="1" ht="16.5" customHeight="1">
      <c r="A104" s="37"/>
      <c r="B104" s="38"/>
      <c r="C104" s="184" t="s">
        <v>177</v>
      </c>
      <c r="D104" s="184" t="s">
        <v>141</v>
      </c>
      <c r="E104" s="185" t="s">
        <v>378</v>
      </c>
      <c r="F104" s="186" t="s">
        <v>379</v>
      </c>
      <c r="G104" s="187" t="s">
        <v>368</v>
      </c>
      <c r="H104" s="188">
        <v>173</v>
      </c>
      <c r="I104" s="189"/>
      <c r="J104" s="190">
        <f>ROUND(I104*H104,2)</f>
        <v>0</v>
      </c>
      <c r="K104" s="186" t="s">
        <v>145</v>
      </c>
      <c r="L104" s="43"/>
      <c r="M104" s="191" t="s">
        <v>21</v>
      </c>
      <c r="N104" s="192" t="s">
        <v>45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146</v>
      </c>
      <c r="AT104" s="195" t="s">
        <v>141</v>
      </c>
      <c r="AU104" s="195" t="s">
        <v>74</v>
      </c>
      <c r="AY104" s="16" t="s">
        <v>147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81</v>
      </c>
      <c r="BK104" s="196">
        <f>ROUND(I104*H104,2)</f>
        <v>0</v>
      </c>
      <c r="BL104" s="16" t="s">
        <v>146</v>
      </c>
      <c r="BM104" s="195" t="s">
        <v>606</v>
      </c>
    </row>
    <row r="105" s="2" customFormat="1">
      <c r="A105" s="37"/>
      <c r="B105" s="38"/>
      <c r="C105" s="39"/>
      <c r="D105" s="197" t="s">
        <v>149</v>
      </c>
      <c r="E105" s="39"/>
      <c r="F105" s="198" t="s">
        <v>381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74</v>
      </c>
    </row>
    <row r="106" s="2" customFormat="1" ht="16.5" customHeight="1">
      <c r="A106" s="37"/>
      <c r="B106" s="38"/>
      <c r="C106" s="184" t="s">
        <v>183</v>
      </c>
      <c r="D106" s="184" t="s">
        <v>141</v>
      </c>
      <c r="E106" s="185" t="s">
        <v>383</v>
      </c>
      <c r="F106" s="186" t="s">
        <v>384</v>
      </c>
      <c r="G106" s="187" t="s">
        <v>368</v>
      </c>
      <c r="H106" s="188">
        <v>519</v>
      </c>
      <c r="I106" s="189"/>
      <c r="J106" s="190">
        <f>ROUND(I106*H106,2)</f>
        <v>0</v>
      </c>
      <c r="K106" s="186" t="s">
        <v>145</v>
      </c>
      <c r="L106" s="43"/>
      <c r="M106" s="191" t="s">
        <v>21</v>
      </c>
      <c r="N106" s="192" t="s">
        <v>45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146</v>
      </c>
      <c r="AT106" s="195" t="s">
        <v>141</v>
      </c>
      <c r="AU106" s="195" t="s">
        <v>74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81</v>
      </c>
      <c r="BK106" s="196">
        <f>ROUND(I106*H106,2)</f>
        <v>0</v>
      </c>
      <c r="BL106" s="16" t="s">
        <v>146</v>
      </c>
      <c r="BM106" s="195" t="s">
        <v>607</v>
      </c>
    </row>
    <row r="107" s="2" customFormat="1">
      <c r="A107" s="37"/>
      <c r="B107" s="38"/>
      <c r="C107" s="39"/>
      <c r="D107" s="197" t="s">
        <v>149</v>
      </c>
      <c r="E107" s="39"/>
      <c r="F107" s="198" t="s">
        <v>386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74</v>
      </c>
    </row>
    <row r="108" s="10" customFormat="1">
      <c r="A108" s="10"/>
      <c r="B108" s="202"/>
      <c r="C108" s="203"/>
      <c r="D108" s="204" t="s">
        <v>151</v>
      </c>
      <c r="E108" s="205" t="s">
        <v>21</v>
      </c>
      <c r="F108" s="206" t="s">
        <v>608</v>
      </c>
      <c r="G108" s="203"/>
      <c r="H108" s="207">
        <v>519</v>
      </c>
      <c r="I108" s="208"/>
      <c r="J108" s="203"/>
      <c r="K108" s="203"/>
      <c r="L108" s="209"/>
      <c r="M108" s="249"/>
      <c r="N108" s="250"/>
      <c r="O108" s="250"/>
      <c r="P108" s="250"/>
      <c r="Q108" s="250"/>
      <c r="R108" s="250"/>
      <c r="S108" s="250"/>
      <c r="T108" s="25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151</v>
      </c>
      <c r="AU108" s="213" t="s">
        <v>74</v>
      </c>
      <c r="AV108" s="10" t="s">
        <v>83</v>
      </c>
      <c r="AW108" s="10" t="s">
        <v>36</v>
      </c>
      <c r="AX108" s="10" t="s">
        <v>81</v>
      </c>
      <c r="AY108" s="213" t="s">
        <v>147</v>
      </c>
    </row>
    <row r="109" s="2" customFormat="1" ht="6.96" customHeight="1">
      <c r="A109" s="37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43"/>
      <c r="M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</sheetData>
  <sheetProtection sheet="1" autoFilter="0" formatColumns="0" formatRows="0" objects="1" scenarios="1" spinCount="100000" saltValue="w3kYjpWUHVOuU6qKjuA77dWY48apCVAOirIiO8TmtqJU2C1K6roxbIA1lljPM6rECE15TvvppPrc73dHvs7wqw==" hashValue="3KYSoPLV1uNGwIxTjNyhg6FPBzsQKJQX6WJcL/HF2Ap694xgn9y0DYhNkwwpyJitGNVT4TuYYY03ID2H/UdNcA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5804214"/>
    <hyperlink ref="F93" r:id="rId3" display="https://podminky.urs.cz/item/CS_URS_2024_01/184813541"/>
    <hyperlink ref="F96" r:id="rId4" display="https://podminky.urs.cz/item/CS_URS_2024_01/184911111"/>
    <hyperlink ref="F99" r:id="rId5" display="https://podminky.urs.cz/item/CS_URS_2024_01/184808211"/>
    <hyperlink ref="F102" r:id="rId6" display="https://podminky.urs.cz/item/CS_URS_2024_01/185804312"/>
    <hyperlink ref="F105" r:id="rId7" display="https://podminky.urs.cz/item/CS_URS_2024_01/185851121"/>
    <hyperlink ref="F107" r:id="rId8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83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Větrolamy PEO8 a PEO16 v k.ú. Kostice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510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415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609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21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22</v>
      </c>
      <c r="E14" s="37"/>
      <c r="F14" s="132" t="s">
        <v>23</v>
      </c>
      <c r="G14" s="37"/>
      <c r="H14" s="37"/>
      <c r="I14" s="141" t="s">
        <v>24</v>
      </c>
      <c r="J14" s="145" t="str">
        <f>'Rekapitulace stavby'!AN8</f>
        <v>21. 5. 2024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26</v>
      </c>
      <c r="E16" s="37"/>
      <c r="F16" s="37"/>
      <c r="G16" s="37"/>
      <c r="H16" s="37"/>
      <c r="I16" s="141" t="s">
        <v>27</v>
      </c>
      <c r="J16" s="132" t="s">
        <v>28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29</v>
      </c>
      <c r="F17" s="37"/>
      <c r="G17" s="37"/>
      <c r="H17" s="37"/>
      <c r="I17" s="141" t="s">
        <v>30</v>
      </c>
      <c r="J17" s="132" t="s">
        <v>21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31</v>
      </c>
      <c r="E19" s="37"/>
      <c r="F19" s="37"/>
      <c r="G19" s="37"/>
      <c r="H19" s="37"/>
      <c r="I19" s="141" t="s">
        <v>27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30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33</v>
      </c>
      <c r="E22" s="37"/>
      <c r="F22" s="37"/>
      <c r="G22" s="37"/>
      <c r="H22" s="37"/>
      <c r="I22" s="141" t="s">
        <v>27</v>
      </c>
      <c r="J22" s="132" t="s">
        <v>34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35</v>
      </c>
      <c r="F23" s="37"/>
      <c r="G23" s="37"/>
      <c r="H23" s="37"/>
      <c r="I23" s="141" t="s">
        <v>30</v>
      </c>
      <c r="J23" s="132" t="s">
        <v>21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37</v>
      </c>
      <c r="E25" s="37"/>
      <c r="F25" s="37"/>
      <c r="G25" s="37"/>
      <c r="H25" s="37"/>
      <c r="I25" s="141" t="s">
        <v>27</v>
      </c>
      <c r="J25" s="132" t="s">
        <v>34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1" t="s">
        <v>30</v>
      </c>
      <c r="J26" s="132" t="s">
        <v>21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38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21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40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42</v>
      </c>
      <c r="G34" s="37"/>
      <c r="H34" s="37"/>
      <c r="I34" s="153" t="s">
        <v>41</v>
      </c>
      <c r="J34" s="153" t="s">
        <v>43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44</v>
      </c>
      <c r="E35" s="141" t="s">
        <v>45</v>
      </c>
      <c r="F35" s="155">
        <f>ROUND((SUM(BE85:BE102)),  2)</f>
        <v>0</v>
      </c>
      <c r="G35" s="37"/>
      <c r="H35" s="37"/>
      <c r="I35" s="156">
        <v>0.20999999999999999</v>
      </c>
      <c r="J35" s="155">
        <f>ROUND(((SUM(BE85:BE102))*I35),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46</v>
      </c>
      <c r="F36" s="155">
        <f>ROUND((SUM(BF85:BF102)),  2)</f>
        <v>0</v>
      </c>
      <c r="G36" s="37"/>
      <c r="H36" s="37"/>
      <c r="I36" s="156">
        <v>0.12</v>
      </c>
      <c r="J36" s="155">
        <f>ROUND(((SUM(BF85:BF102))*I36),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47</v>
      </c>
      <c r="F37" s="155">
        <f>ROUND((SUM(BG85:BG102)),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48</v>
      </c>
      <c r="F38" s="155">
        <f>ROUND((SUM(BH85:BH102)),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49</v>
      </c>
      <c r="F39" s="155">
        <f>ROUND((SUM(BI85:BI102)),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50</v>
      </c>
      <c r="E41" s="159"/>
      <c r="F41" s="159"/>
      <c r="G41" s="160" t="s">
        <v>51</v>
      </c>
      <c r="H41" s="161" t="s">
        <v>52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Větrolamy PEO8 a PEO16 v k.ú. Kostice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510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415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SO-02a2 - 2.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22</v>
      </c>
      <c r="D56" s="39"/>
      <c r="E56" s="39"/>
      <c r="F56" s="26" t="str">
        <f>F14</f>
        <v>Kostice</v>
      </c>
      <c r="G56" s="39"/>
      <c r="H56" s="39"/>
      <c r="I56" s="31" t="s">
        <v>24</v>
      </c>
      <c r="J56" s="71" t="str">
        <f>IF(J14="","",J14)</f>
        <v>21. 5. 2024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26</v>
      </c>
      <c r="D58" s="39"/>
      <c r="E58" s="39"/>
      <c r="F58" s="26" t="str">
        <f>E17</f>
        <v>ČR-Státní pozemkový úřad</v>
      </c>
      <c r="G58" s="39"/>
      <c r="H58" s="39"/>
      <c r="I58" s="31" t="s">
        <v>33</v>
      </c>
      <c r="J58" s="35" t="str">
        <f>E23</f>
        <v xml:space="preserve">AGROPROJEKT PSO s.r.o. 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31</v>
      </c>
      <c r="D59" s="39"/>
      <c r="E59" s="39"/>
      <c r="F59" s="26" t="str">
        <f>IF(E20="","",E20)</f>
        <v>Vyplň údaj</v>
      </c>
      <c r="G59" s="39"/>
      <c r="H59" s="39"/>
      <c r="I59" s="31" t="s">
        <v>37</v>
      </c>
      <c r="J59" s="35" t="str">
        <f>E26</f>
        <v xml:space="preserve">AGROPROJEKT PSO s.r.o. 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72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Větrolamy PEO8 a PEO16 v k.ú. Kostice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510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415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SO-02a2 - 2.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22</v>
      </c>
      <c r="D79" s="39"/>
      <c r="E79" s="39"/>
      <c r="F79" s="26" t="str">
        <f>F14</f>
        <v>Kostice</v>
      </c>
      <c r="G79" s="39"/>
      <c r="H79" s="39"/>
      <c r="I79" s="31" t="s">
        <v>24</v>
      </c>
      <c r="J79" s="71" t="str">
        <f>IF(J14="","",J14)</f>
        <v>21. 5. 2024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26</v>
      </c>
      <c r="D81" s="39"/>
      <c r="E81" s="39"/>
      <c r="F81" s="26" t="str">
        <f>E17</f>
        <v>ČR-Státní pozemkový úřad</v>
      </c>
      <c r="G81" s="39"/>
      <c r="H81" s="39"/>
      <c r="I81" s="31" t="s">
        <v>33</v>
      </c>
      <c r="J81" s="35" t="str">
        <f>E23</f>
        <v xml:space="preserve">AGROPROJEKT PSO s.r.o. 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31</v>
      </c>
      <c r="D82" s="39"/>
      <c r="E82" s="39"/>
      <c r="F82" s="26" t="str">
        <f>IF(E20="","",E20)</f>
        <v>Vyplň údaj</v>
      </c>
      <c r="G82" s="39"/>
      <c r="H82" s="39"/>
      <c r="I82" s="31" t="s">
        <v>37</v>
      </c>
      <c r="J82" s="35" t="str">
        <f>E26</f>
        <v xml:space="preserve">AGROPROJEKT PSO s.r.o. 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59</v>
      </c>
      <c r="E84" s="176" t="s">
        <v>55</v>
      </c>
      <c r="F84" s="176" t="s">
        <v>56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21</v>
      </c>
      <c r="N84" s="92" t="s">
        <v>44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SUM(P86:P102)</f>
        <v>0</v>
      </c>
      <c r="Q85" s="95"/>
      <c r="R85" s="181">
        <f>SUM(R86:R102)</f>
        <v>0.0078000000000000005</v>
      </c>
      <c r="S85" s="95"/>
      <c r="T85" s="182">
        <f>SUM(T86:T102)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127</v>
      </c>
      <c r="BK85" s="183">
        <f>SUM(BK86:BK102)</f>
        <v>0</v>
      </c>
    </row>
    <row r="86" s="2" customFormat="1" ht="16.5" customHeight="1">
      <c r="A86" s="37"/>
      <c r="B86" s="38"/>
      <c r="C86" s="184" t="s">
        <v>81</v>
      </c>
      <c r="D86" s="184" t="s">
        <v>141</v>
      </c>
      <c r="E86" s="185" t="s">
        <v>417</v>
      </c>
      <c r="F86" s="186" t="s">
        <v>418</v>
      </c>
      <c r="G86" s="187" t="s">
        <v>144</v>
      </c>
      <c r="H86" s="188">
        <v>0.92500000000000004</v>
      </c>
      <c r="I86" s="189"/>
      <c r="J86" s="190">
        <f>ROUND(I86*H86,2)</f>
        <v>0</v>
      </c>
      <c r="K86" s="186" t="s">
        <v>145</v>
      </c>
      <c r="L86" s="43"/>
      <c r="M86" s="191" t="s">
        <v>21</v>
      </c>
      <c r="N86" s="192" t="s">
        <v>45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74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81</v>
      </c>
      <c r="BK86" s="196">
        <f>ROUND(I86*H86,2)</f>
        <v>0</v>
      </c>
      <c r="BL86" s="16" t="s">
        <v>146</v>
      </c>
      <c r="BM86" s="195" t="s">
        <v>610</v>
      </c>
    </row>
    <row r="87" s="2" customFormat="1">
      <c r="A87" s="37"/>
      <c r="B87" s="38"/>
      <c r="C87" s="39"/>
      <c r="D87" s="197" t="s">
        <v>149</v>
      </c>
      <c r="E87" s="39"/>
      <c r="F87" s="198" t="s">
        <v>420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74</v>
      </c>
    </row>
    <row r="88" s="10" customFormat="1">
      <c r="A88" s="10"/>
      <c r="B88" s="202"/>
      <c r="C88" s="203"/>
      <c r="D88" s="204" t="s">
        <v>151</v>
      </c>
      <c r="E88" s="205" t="s">
        <v>21</v>
      </c>
      <c r="F88" s="206" t="s">
        <v>611</v>
      </c>
      <c r="G88" s="203"/>
      <c r="H88" s="207">
        <v>0.92500000000000004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151</v>
      </c>
      <c r="AU88" s="213" t="s">
        <v>74</v>
      </c>
      <c r="AV88" s="10" t="s">
        <v>83</v>
      </c>
      <c r="AW88" s="10" t="s">
        <v>36</v>
      </c>
      <c r="AX88" s="10" t="s">
        <v>81</v>
      </c>
      <c r="AY88" s="213" t="s">
        <v>147</v>
      </c>
    </row>
    <row r="89" s="2" customFormat="1" ht="16.5" customHeight="1">
      <c r="A89" s="37"/>
      <c r="B89" s="38"/>
      <c r="C89" s="184" t="s">
        <v>83</v>
      </c>
      <c r="D89" s="184" t="s">
        <v>141</v>
      </c>
      <c r="E89" s="185" t="s">
        <v>427</v>
      </c>
      <c r="F89" s="186" t="s">
        <v>428</v>
      </c>
      <c r="G89" s="187" t="s">
        <v>243</v>
      </c>
      <c r="H89" s="188">
        <v>390</v>
      </c>
      <c r="I89" s="189"/>
      <c r="J89" s="190">
        <f>ROUND(I89*H89,2)</f>
        <v>0</v>
      </c>
      <c r="K89" s="186" t="s">
        <v>145</v>
      </c>
      <c r="L89" s="43"/>
      <c r="M89" s="191" t="s">
        <v>21</v>
      </c>
      <c r="N89" s="192" t="s">
        <v>45</v>
      </c>
      <c r="O89" s="83"/>
      <c r="P89" s="193">
        <f>O89*H89</f>
        <v>0</v>
      </c>
      <c r="Q89" s="193">
        <v>2.0000000000000002E-05</v>
      </c>
      <c r="R89" s="193">
        <f>Q89*H89</f>
        <v>0.0078000000000000005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74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81</v>
      </c>
      <c r="BK89" s="196">
        <f>ROUND(I89*H89,2)</f>
        <v>0</v>
      </c>
      <c r="BL89" s="16" t="s">
        <v>146</v>
      </c>
      <c r="BM89" s="195" t="s">
        <v>612</v>
      </c>
    </row>
    <row r="90" s="2" customFormat="1">
      <c r="A90" s="37"/>
      <c r="B90" s="38"/>
      <c r="C90" s="39"/>
      <c r="D90" s="197" t="s">
        <v>149</v>
      </c>
      <c r="E90" s="39"/>
      <c r="F90" s="198" t="s">
        <v>430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74</v>
      </c>
    </row>
    <row r="91" s="10" customFormat="1">
      <c r="A91" s="10"/>
      <c r="B91" s="202"/>
      <c r="C91" s="203"/>
      <c r="D91" s="204" t="s">
        <v>151</v>
      </c>
      <c r="E91" s="205" t="s">
        <v>21</v>
      </c>
      <c r="F91" s="206" t="s">
        <v>601</v>
      </c>
      <c r="G91" s="203"/>
      <c r="H91" s="207">
        <v>390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151</v>
      </c>
      <c r="AU91" s="213" t="s">
        <v>74</v>
      </c>
      <c r="AV91" s="10" t="s">
        <v>83</v>
      </c>
      <c r="AW91" s="10" t="s">
        <v>36</v>
      </c>
      <c r="AX91" s="10" t="s">
        <v>81</v>
      </c>
      <c r="AY91" s="213" t="s">
        <v>147</v>
      </c>
    </row>
    <row r="92" s="2" customFormat="1" ht="16.5" customHeight="1">
      <c r="A92" s="37"/>
      <c r="B92" s="38"/>
      <c r="C92" s="184" t="s">
        <v>157</v>
      </c>
      <c r="D92" s="184" t="s">
        <v>141</v>
      </c>
      <c r="E92" s="185" t="s">
        <v>432</v>
      </c>
      <c r="F92" s="186" t="s">
        <v>433</v>
      </c>
      <c r="G92" s="187" t="s">
        <v>243</v>
      </c>
      <c r="H92" s="188">
        <v>2680</v>
      </c>
      <c r="I92" s="189"/>
      <c r="J92" s="190">
        <f>ROUND(I92*H92,2)</f>
        <v>0</v>
      </c>
      <c r="K92" s="186" t="s">
        <v>145</v>
      </c>
      <c r="L92" s="43"/>
      <c r="M92" s="191" t="s">
        <v>21</v>
      </c>
      <c r="N92" s="192" t="s">
        <v>45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74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81</v>
      </c>
      <c r="BK92" s="196">
        <f>ROUND(I92*H92,2)</f>
        <v>0</v>
      </c>
      <c r="BL92" s="16" t="s">
        <v>146</v>
      </c>
      <c r="BM92" s="195" t="s">
        <v>613</v>
      </c>
    </row>
    <row r="93" s="2" customFormat="1">
      <c r="A93" s="37"/>
      <c r="B93" s="38"/>
      <c r="C93" s="39"/>
      <c r="D93" s="197" t="s">
        <v>149</v>
      </c>
      <c r="E93" s="39"/>
      <c r="F93" s="198" t="s">
        <v>435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74</v>
      </c>
    </row>
    <row r="94" s="10" customFormat="1">
      <c r="A94" s="10"/>
      <c r="B94" s="202"/>
      <c r="C94" s="203"/>
      <c r="D94" s="204" t="s">
        <v>151</v>
      </c>
      <c r="E94" s="205" t="s">
        <v>21</v>
      </c>
      <c r="F94" s="206" t="s">
        <v>603</v>
      </c>
      <c r="G94" s="203"/>
      <c r="H94" s="207">
        <v>2680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151</v>
      </c>
      <c r="AU94" s="213" t="s">
        <v>74</v>
      </c>
      <c r="AV94" s="10" t="s">
        <v>83</v>
      </c>
      <c r="AW94" s="10" t="s">
        <v>36</v>
      </c>
      <c r="AX94" s="10" t="s">
        <v>81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372</v>
      </c>
      <c r="F95" s="186" t="s">
        <v>373</v>
      </c>
      <c r="G95" s="187" t="s">
        <v>368</v>
      </c>
      <c r="H95" s="188">
        <v>103.8</v>
      </c>
      <c r="I95" s="189"/>
      <c r="J95" s="190">
        <f>ROUND(I95*H95,2)</f>
        <v>0</v>
      </c>
      <c r="K95" s="186" t="s">
        <v>145</v>
      </c>
      <c r="L95" s="43"/>
      <c r="M95" s="191" t="s">
        <v>21</v>
      </c>
      <c r="N95" s="192" t="s">
        <v>45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74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81</v>
      </c>
      <c r="BK95" s="196">
        <f>ROUND(I95*H95,2)</f>
        <v>0</v>
      </c>
      <c r="BL95" s="16" t="s">
        <v>146</v>
      </c>
      <c r="BM95" s="195" t="s">
        <v>614</v>
      </c>
    </row>
    <row r="96" s="2" customFormat="1">
      <c r="A96" s="37"/>
      <c r="B96" s="38"/>
      <c r="C96" s="39"/>
      <c r="D96" s="197" t="s">
        <v>149</v>
      </c>
      <c r="E96" s="39"/>
      <c r="F96" s="198" t="s">
        <v>375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74</v>
      </c>
    </row>
    <row r="97" s="10" customFormat="1">
      <c r="A97" s="10"/>
      <c r="B97" s="202"/>
      <c r="C97" s="203"/>
      <c r="D97" s="204" t="s">
        <v>151</v>
      </c>
      <c r="E97" s="205" t="s">
        <v>21</v>
      </c>
      <c r="F97" s="206" t="s">
        <v>615</v>
      </c>
      <c r="G97" s="203"/>
      <c r="H97" s="207">
        <v>103.8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151</v>
      </c>
      <c r="AU97" s="213" t="s">
        <v>74</v>
      </c>
      <c r="AV97" s="10" t="s">
        <v>83</v>
      </c>
      <c r="AW97" s="10" t="s">
        <v>36</v>
      </c>
      <c r="AX97" s="10" t="s">
        <v>81</v>
      </c>
      <c r="AY97" s="213" t="s">
        <v>147</v>
      </c>
    </row>
    <row r="98" s="2" customFormat="1" ht="16.5" customHeight="1">
      <c r="A98" s="37"/>
      <c r="B98" s="38"/>
      <c r="C98" s="184" t="s">
        <v>167</v>
      </c>
      <c r="D98" s="184" t="s">
        <v>141</v>
      </c>
      <c r="E98" s="185" t="s">
        <v>378</v>
      </c>
      <c r="F98" s="186" t="s">
        <v>379</v>
      </c>
      <c r="G98" s="187" t="s">
        <v>368</v>
      </c>
      <c r="H98" s="188">
        <v>103.8</v>
      </c>
      <c r="I98" s="189"/>
      <c r="J98" s="190">
        <f>ROUND(I98*H98,2)</f>
        <v>0</v>
      </c>
      <c r="K98" s="186" t="s">
        <v>145</v>
      </c>
      <c r="L98" s="43"/>
      <c r="M98" s="191" t="s">
        <v>21</v>
      </c>
      <c r="N98" s="192" t="s">
        <v>45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74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81</v>
      </c>
      <c r="BK98" s="196">
        <f>ROUND(I98*H98,2)</f>
        <v>0</v>
      </c>
      <c r="BL98" s="16" t="s">
        <v>146</v>
      </c>
      <c r="BM98" s="195" t="s">
        <v>616</v>
      </c>
    </row>
    <row r="99" s="2" customFormat="1">
      <c r="A99" s="37"/>
      <c r="B99" s="38"/>
      <c r="C99" s="39"/>
      <c r="D99" s="197" t="s">
        <v>149</v>
      </c>
      <c r="E99" s="39"/>
      <c r="F99" s="198" t="s">
        <v>381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74</v>
      </c>
    </row>
    <row r="100" s="2" customFormat="1" ht="16.5" customHeight="1">
      <c r="A100" s="37"/>
      <c r="B100" s="38"/>
      <c r="C100" s="184" t="s">
        <v>172</v>
      </c>
      <c r="D100" s="184" t="s">
        <v>141</v>
      </c>
      <c r="E100" s="185" t="s">
        <v>383</v>
      </c>
      <c r="F100" s="186" t="s">
        <v>384</v>
      </c>
      <c r="G100" s="187" t="s">
        <v>368</v>
      </c>
      <c r="H100" s="188">
        <v>311.39999999999998</v>
      </c>
      <c r="I100" s="189"/>
      <c r="J100" s="190">
        <f>ROUND(I100*H100,2)</f>
        <v>0</v>
      </c>
      <c r="K100" s="186" t="s">
        <v>145</v>
      </c>
      <c r="L100" s="43"/>
      <c r="M100" s="191" t="s">
        <v>21</v>
      </c>
      <c r="N100" s="192" t="s">
        <v>45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74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81</v>
      </c>
      <c r="BK100" s="196">
        <f>ROUND(I100*H100,2)</f>
        <v>0</v>
      </c>
      <c r="BL100" s="16" t="s">
        <v>146</v>
      </c>
      <c r="BM100" s="195" t="s">
        <v>617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386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74</v>
      </c>
    </row>
    <row r="102" s="10" customFormat="1">
      <c r="A102" s="10"/>
      <c r="B102" s="202"/>
      <c r="C102" s="203"/>
      <c r="D102" s="204" t="s">
        <v>151</v>
      </c>
      <c r="E102" s="205" t="s">
        <v>21</v>
      </c>
      <c r="F102" s="206" t="s">
        <v>618</v>
      </c>
      <c r="G102" s="203"/>
      <c r="H102" s="207">
        <v>311.39999999999998</v>
      </c>
      <c r="I102" s="208"/>
      <c r="J102" s="203"/>
      <c r="K102" s="203"/>
      <c r="L102" s="209"/>
      <c r="M102" s="249"/>
      <c r="N102" s="250"/>
      <c r="O102" s="250"/>
      <c r="P102" s="250"/>
      <c r="Q102" s="250"/>
      <c r="R102" s="250"/>
      <c r="S102" s="250"/>
      <c r="T102" s="25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151</v>
      </c>
      <c r="AU102" s="213" t="s">
        <v>74</v>
      </c>
      <c r="AV102" s="10" t="s">
        <v>83</v>
      </c>
      <c r="AW102" s="10" t="s">
        <v>36</v>
      </c>
      <c r="AX102" s="10" t="s">
        <v>81</v>
      </c>
      <c r="AY102" s="213" t="s">
        <v>147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ofg69ieCRCZfbWGbGFcOv4FzV53aDfW6kxG45Av66TqqkBdSNxEWVgnMFLv+vXZLvDOAhrtHt5EQKMdUVLg0ag==" hashValue="cP2In/m6pLypVNsM48Gy2a7ZZcMj6D7M6iKN+3opeaWA79QwC+TAdHUaQVWPRXOxc6+rmFouWfkveiDVFI8VSg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2024-06-26T07:25:10Z</dcterms:created>
  <dcterms:modified xsi:type="dcterms:W3CDTF">2024-06-26T07:25:40Z</dcterms:modified>
</cp:coreProperties>
</file>