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ČB zakázky\18 Údržba HOZ Benešovsko-Dalovy, Olbramovice\výzva 3.7.2024\"/>
    </mc:Choice>
  </mc:AlternateContent>
  <xr:revisionPtr revIDLastSave="0" documentId="13_ncr:1_{71D83F9A-1992-4135-B415-17F6BDAFF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1_143 - SO 1 - Údržba H..." sheetId="2" r:id="rId2"/>
    <sheet name="201_329 - SO 2 - Údržba H..." sheetId="3" r:id="rId3"/>
    <sheet name="Pokyny pro vyplnění" sheetId="4" r:id="rId4"/>
  </sheets>
  <definedNames>
    <definedName name="_xlnm._FilterDatabase" localSheetId="1" hidden="1">'201_143 - SO 1 - Údržba H...'!$C$88:$K$235</definedName>
    <definedName name="_xlnm._FilterDatabase" localSheetId="2" hidden="1">'201_329 - SO 2 - Údržba H...'!$C$89:$K$175</definedName>
    <definedName name="_xlnm.Print_Titles" localSheetId="1">'201_143 - SO 1 - Údržba H...'!$88:$88</definedName>
    <definedName name="_xlnm.Print_Titles" localSheetId="2">'201_329 - SO 2 - Údržba H...'!$89:$89</definedName>
    <definedName name="_xlnm.Print_Titles" localSheetId="0">'Rekapitulace stavby'!$52:$52</definedName>
    <definedName name="_xlnm.Print_Area" localSheetId="1">'201_143 - SO 1 - Údržba H...'!$C$4:$J$39,'201_143 - SO 1 - Údržba H...'!$C$45:$J$70,'201_143 - SO 1 - Údržba H...'!$C$76:$K$235</definedName>
    <definedName name="_xlnm.Print_Area" localSheetId="2">'201_329 - SO 2 - Údržba H...'!$C$4:$J$39,'201_329 - SO 2 - Údržba H...'!$C$45:$J$71,'201_329 - SO 2 - Údržba H...'!$C$77:$K$175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2" i="3" l="1"/>
  <c r="J37" i="3"/>
  <c r="J36" i="3"/>
  <c r="AY56" i="1" s="1"/>
  <c r="J35" i="3"/>
  <c r="AX56" i="1" s="1"/>
  <c r="BI173" i="3"/>
  <c r="BH173" i="3"/>
  <c r="BG173" i="3"/>
  <c r="BF173" i="3"/>
  <c r="T173" i="3"/>
  <c r="T172" i="3" s="1"/>
  <c r="R173" i="3"/>
  <c r="R172" i="3"/>
  <c r="P173" i="3"/>
  <c r="P172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6" i="3"/>
  <c r="BH156" i="3"/>
  <c r="BG156" i="3"/>
  <c r="BF156" i="3"/>
  <c r="T156" i="3"/>
  <c r="T149" i="3" s="1"/>
  <c r="R156" i="3"/>
  <c r="P156" i="3"/>
  <c r="P149" i="3"/>
  <c r="BI150" i="3"/>
  <c r="BH150" i="3"/>
  <c r="BG150" i="3"/>
  <c r="BF150" i="3"/>
  <c r="T150" i="3"/>
  <c r="R150" i="3"/>
  <c r="R149" i="3" s="1"/>
  <c r="P150" i="3"/>
  <c r="BI143" i="3"/>
  <c r="BH143" i="3"/>
  <c r="BG143" i="3"/>
  <c r="BF143" i="3"/>
  <c r="T143" i="3"/>
  <c r="T142" i="3" s="1"/>
  <c r="R143" i="3"/>
  <c r="R142" i="3"/>
  <c r="P143" i="3"/>
  <c r="P142" i="3" s="1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4" i="3"/>
  <c r="BH114" i="3"/>
  <c r="BG114" i="3"/>
  <c r="BF114" i="3"/>
  <c r="T114" i="3"/>
  <c r="T113" i="3" s="1"/>
  <c r="R114" i="3"/>
  <c r="R113" i="3" s="1"/>
  <c r="P114" i="3"/>
  <c r="P113" i="3"/>
  <c r="J62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2" i="3"/>
  <c r="BH92" i="3"/>
  <c r="BG92" i="3"/>
  <c r="BF92" i="3"/>
  <c r="T92" i="3"/>
  <c r="R92" i="3"/>
  <c r="P92" i="3"/>
  <c r="J87" i="3"/>
  <c r="F86" i="3"/>
  <c r="F84" i="3"/>
  <c r="E82" i="3"/>
  <c r="J55" i="3"/>
  <c r="F54" i="3"/>
  <c r="F52" i="3"/>
  <c r="E50" i="3"/>
  <c r="J21" i="3"/>
  <c r="E21" i="3"/>
  <c r="J86" i="3" s="1"/>
  <c r="J20" i="3"/>
  <c r="J18" i="3"/>
  <c r="E18" i="3"/>
  <c r="F87" i="3" s="1"/>
  <c r="J17" i="3"/>
  <c r="J12" i="3"/>
  <c r="J52" i="3" s="1"/>
  <c r="E7" i="3"/>
  <c r="E80" i="3"/>
  <c r="J37" i="2"/>
  <c r="J36" i="2"/>
  <c r="AY55" i="1" s="1"/>
  <c r="J35" i="2"/>
  <c r="AX55" i="1"/>
  <c r="BI233" i="2"/>
  <c r="BH233" i="2"/>
  <c r="BG233" i="2"/>
  <c r="BF233" i="2"/>
  <c r="T233" i="2"/>
  <c r="T232" i="2" s="1"/>
  <c r="R233" i="2"/>
  <c r="R232" i="2"/>
  <c r="P233" i="2"/>
  <c r="P232" i="2" s="1"/>
  <c r="BI227" i="2"/>
  <c r="BH227" i="2"/>
  <c r="BG227" i="2"/>
  <c r="BF227" i="2"/>
  <c r="T227" i="2"/>
  <c r="T226" i="2"/>
  <c r="R227" i="2"/>
  <c r="R226" i="2" s="1"/>
  <c r="P227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4" i="2"/>
  <c r="BH204" i="2"/>
  <c r="BG204" i="2"/>
  <c r="BF204" i="2"/>
  <c r="T204" i="2"/>
  <c r="T203" i="2" s="1"/>
  <c r="R204" i="2"/>
  <c r="R203" i="2"/>
  <c r="P204" i="2"/>
  <c r="P203" i="2" s="1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89" i="2"/>
  <c r="BH189" i="2"/>
  <c r="BG189" i="2"/>
  <c r="BF189" i="2"/>
  <c r="T189" i="2"/>
  <c r="R189" i="2"/>
  <c r="P189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5" i="2"/>
  <c r="BH125" i="2"/>
  <c r="F36" i="2" s="1"/>
  <c r="BG125" i="2"/>
  <c r="BF125" i="2"/>
  <c r="T125" i="2"/>
  <c r="R125" i="2"/>
  <c r="P125" i="2"/>
  <c r="BI120" i="2"/>
  <c r="BH120" i="2"/>
  <c r="BG120" i="2"/>
  <c r="F35" i="2" s="1"/>
  <c r="BF120" i="2"/>
  <c r="T120" i="2"/>
  <c r="R120" i="2"/>
  <c r="P120" i="2"/>
  <c r="BI115" i="2"/>
  <c r="BH115" i="2"/>
  <c r="BG115" i="2"/>
  <c r="BF115" i="2"/>
  <c r="J34" i="2" s="1"/>
  <c r="T115" i="2"/>
  <c r="R115" i="2"/>
  <c r="P115" i="2"/>
  <c r="BI110" i="2"/>
  <c r="BH110" i="2"/>
  <c r="BG110" i="2"/>
  <c r="BF110" i="2"/>
  <c r="T110" i="2"/>
  <c r="R110" i="2"/>
  <c r="P110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4" i="2"/>
  <c r="BH94" i="2"/>
  <c r="BG94" i="2"/>
  <c r="BF94" i="2"/>
  <c r="T94" i="2"/>
  <c r="R94" i="2"/>
  <c r="P94" i="2"/>
  <c r="BI91" i="2"/>
  <c r="F37" i="2" s="1"/>
  <c r="BH91" i="2"/>
  <c r="BG91" i="2"/>
  <c r="BF91" i="2"/>
  <c r="T91" i="2"/>
  <c r="R91" i="2"/>
  <c r="P91" i="2"/>
  <c r="J86" i="2"/>
  <c r="F85" i="2"/>
  <c r="F83" i="2"/>
  <c r="E81" i="2"/>
  <c r="J55" i="2"/>
  <c r="F54" i="2"/>
  <c r="F52" i="2"/>
  <c r="E50" i="2"/>
  <c r="J21" i="2"/>
  <c r="E21" i="2"/>
  <c r="J85" i="2" s="1"/>
  <c r="J20" i="2"/>
  <c r="J18" i="2"/>
  <c r="E18" i="2"/>
  <c r="F86" i="2"/>
  <c r="J17" i="2"/>
  <c r="J12" i="2"/>
  <c r="J52" i="2" s="1"/>
  <c r="E7" i="2"/>
  <c r="E48" i="2"/>
  <c r="L50" i="1"/>
  <c r="AM50" i="1"/>
  <c r="AM49" i="1"/>
  <c r="L49" i="1"/>
  <c r="AM47" i="1"/>
  <c r="L47" i="1"/>
  <c r="L45" i="1"/>
  <c r="L44" i="1"/>
  <c r="BK102" i="3"/>
  <c r="J173" i="3"/>
  <c r="J156" i="3"/>
  <c r="BK135" i="3"/>
  <c r="BK181" i="2"/>
  <c r="F34" i="2"/>
  <c r="J94" i="2"/>
  <c r="BK223" i="2"/>
  <c r="J196" i="2"/>
  <c r="BK156" i="3"/>
  <c r="J153" i="2"/>
  <c r="J144" i="2"/>
  <c r="BK107" i="3"/>
  <c r="J120" i="2"/>
  <c r="BK104" i="2"/>
  <c r="BK126" i="3"/>
  <c r="BK189" i="2"/>
  <c r="BK94" i="2"/>
  <c r="BK143" i="3"/>
  <c r="BK211" i="2"/>
  <c r="BK168" i="3"/>
  <c r="J115" i="2"/>
  <c r="J136" i="2"/>
  <c r="J119" i="3"/>
  <c r="BK178" i="2"/>
  <c r="J107" i="3"/>
  <c r="BK233" i="2"/>
  <c r="J98" i="3"/>
  <c r="BK144" i="2"/>
  <c r="J211" i="2"/>
  <c r="BK168" i="2"/>
  <c r="J135" i="3"/>
  <c r="BK150" i="3"/>
  <c r="J233" i="2"/>
  <c r="J140" i="2"/>
  <c r="J217" i="2"/>
  <c r="J204" i="2"/>
  <c r="BK217" i="2"/>
  <c r="J129" i="2"/>
  <c r="J200" i="2"/>
  <c r="BK133" i="2"/>
  <c r="J227" i="2"/>
  <c r="BK171" i="2"/>
  <c r="BK153" i="2"/>
  <c r="BK125" i="2"/>
  <c r="J143" i="3"/>
  <c r="J92" i="3"/>
  <c r="J220" i="2"/>
  <c r="J189" i="2"/>
  <c r="BK91" i="2"/>
  <c r="BK123" i="3"/>
  <c r="J125" i="2"/>
  <c r="J173" i="2"/>
  <c r="BK173" i="2"/>
  <c r="BK120" i="2"/>
  <c r="BK196" i="2"/>
  <c r="BK204" i="2"/>
  <c r="J110" i="2"/>
  <c r="J100" i="2"/>
  <c r="BK115" i="2"/>
  <c r="BK119" i="3"/>
  <c r="J168" i="3"/>
  <c r="BK164" i="2"/>
  <c r="J171" i="2"/>
  <c r="BK227" i="2"/>
  <c r="J156" i="2"/>
  <c r="J223" i="2"/>
  <c r="J102" i="3"/>
  <c r="BK140" i="2"/>
  <c r="J150" i="3"/>
  <c r="J164" i="2"/>
  <c r="BK129" i="2"/>
  <c r="J123" i="3"/>
  <c r="J133" i="2"/>
  <c r="BK114" i="3"/>
  <c r="BK92" i="3"/>
  <c r="J126" i="3"/>
  <c r="J178" i="2"/>
  <c r="BK100" i="2"/>
  <c r="BK136" i="2"/>
  <c r="J132" i="3"/>
  <c r="BK110" i="2"/>
  <c r="BK220" i="2"/>
  <c r="BK200" i="2"/>
  <c r="J163" i="3"/>
  <c r="J181" i="2"/>
  <c r="BK98" i="3"/>
  <c r="J114" i="3"/>
  <c r="AS54" i="1"/>
  <c r="J91" i="2"/>
  <c r="BK163" i="3"/>
  <c r="J104" i="2"/>
  <c r="BK156" i="2"/>
  <c r="BK173" i="3"/>
  <c r="J168" i="2"/>
  <c r="BK132" i="3"/>
  <c r="P139" i="2" l="1"/>
  <c r="P177" i="2"/>
  <c r="T139" i="2"/>
  <c r="BK177" i="2"/>
  <c r="J177" i="2" s="1"/>
  <c r="J64" i="2" s="1"/>
  <c r="T97" i="3"/>
  <c r="T91" i="3"/>
  <c r="T131" i="3"/>
  <c r="R139" i="2"/>
  <c r="R177" i="2"/>
  <c r="P118" i="3"/>
  <c r="BK99" i="2"/>
  <c r="J99" i="2"/>
  <c r="J61" i="2" s="1"/>
  <c r="R167" i="2"/>
  <c r="R90" i="2" s="1"/>
  <c r="R89" i="2" s="1"/>
  <c r="T118" i="3"/>
  <c r="P99" i="2"/>
  <c r="T167" i="2"/>
  <c r="R131" i="3"/>
  <c r="R99" i="2"/>
  <c r="R210" i="2"/>
  <c r="R209" i="2"/>
  <c r="BK118" i="3"/>
  <c r="J118" i="3"/>
  <c r="J64" i="3" s="1"/>
  <c r="BK162" i="3"/>
  <c r="J162" i="3" s="1"/>
  <c r="J69" i="3" s="1"/>
  <c r="P97" i="3"/>
  <c r="P167" i="2"/>
  <c r="P90" i="2" s="1"/>
  <c r="P89" i="2" s="1"/>
  <c r="AU55" i="1" s="1"/>
  <c r="P210" i="2"/>
  <c r="P209" i="2"/>
  <c r="BK131" i="3"/>
  <c r="J131" i="3"/>
  <c r="J65" i="3" s="1"/>
  <c r="R162" i="3"/>
  <c r="R148" i="3"/>
  <c r="T99" i="2"/>
  <c r="BK167" i="2"/>
  <c r="J167" i="2"/>
  <c r="J63" i="2" s="1"/>
  <c r="T177" i="2"/>
  <c r="T210" i="2"/>
  <c r="T209" i="2"/>
  <c r="BK97" i="3"/>
  <c r="J97" i="3"/>
  <c r="J61" i="3" s="1"/>
  <c r="P131" i="3"/>
  <c r="P162" i="3"/>
  <c r="P148" i="3"/>
  <c r="BK139" i="2"/>
  <c r="J139" i="2"/>
  <c r="J62" i="2"/>
  <c r="BK210" i="2"/>
  <c r="BK209" i="2" s="1"/>
  <c r="J209" i="2" s="1"/>
  <c r="J66" i="2" s="1"/>
  <c r="R97" i="3"/>
  <c r="R118" i="3"/>
  <c r="R91" i="3" s="1"/>
  <c r="R90" i="3" s="1"/>
  <c r="T162" i="3"/>
  <c r="T148" i="3" s="1"/>
  <c r="BK203" i="2"/>
  <c r="J203" i="2" s="1"/>
  <c r="J65" i="2" s="1"/>
  <c r="BK226" i="2"/>
  <c r="J226" i="2"/>
  <c r="J68" i="2"/>
  <c r="BK113" i="3"/>
  <c r="J113" i="3" s="1"/>
  <c r="J63" i="3" s="1"/>
  <c r="BK232" i="2"/>
  <c r="J232" i="2"/>
  <c r="J69" i="2" s="1"/>
  <c r="BK142" i="3"/>
  <c r="J142" i="3"/>
  <c r="J66" i="3"/>
  <c r="BK149" i="3"/>
  <c r="J149" i="3"/>
  <c r="J68" i="3" s="1"/>
  <c r="BK172" i="3"/>
  <c r="J172" i="3" s="1"/>
  <c r="J70" i="3" s="1"/>
  <c r="E48" i="3"/>
  <c r="J54" i="3"/>
  <c r="J84" i="3"/>
  <c r="BE107" i="3"/>
  <c r="F55" i="3"/>
  <c r="BE92" i="3"/>
  <c r="BE150" i="3"/>
  <c r="BE156" i="3"/>
  <c r="BE98" i="3"/>
  <c r="BE102" i="3"/>
  <c r="BE114" i="3"/>
  <c r="BE119" i="3"/>
  <c r="BE135" i="3"/>
  <c r="BE163" i="3"/>
  <c r="BE168" i="3"/>
  <c r="BE173" i="3"/>
  <c r="BE126" i="3"/>
  <c r="BE143" i="3"/>
  <c r="BE123" i="3"/>
  <c r="BE132" i="3"/>
  <c r="AW55" i="1"/>
  <c r="F55" i="2"/>
  <c r="J83" i="2"/>
  <c r="BE104" i="2"/>
  <c r="BE115" i="2"/>
  <c r="BE120" i="2"/>
  <c r="BE125" i="2"/>
  <c r="BE129" i="2"/>
  <c r="BE133" i="2"/>
  <c r="BE136" i="2"/>
  <c r="BE140" i="2"/>
  <c r="BE144" i="2"/>
  <c r="BE164" i="2"/>
  <c r="BE171" i="2"/>
  <c r="BE173" i="2"/>
  <c r="BE178" i="2"/>
  <c r="BE181" i="2"/>
  <c r="BE189" i="2"/>
  <c r="BE196" i="2"/>
  <c r="BE217" i="2"/>
  <c r="BE220" i="2"/>
  <c r="BC55" i="1"/>
  <c r="BC54" i="1" s="1"/>
  <c r="AY54" i="1" s="1"/>
  <c r="BA55" i="1"/>
  <c r="J54" i="2"/>
  <c r="E79" i="2"/>
  <c r="BE91" i="2"/>
  <c r="BE94" i="2"/>
  <c r="BE100" i="2"/>
  <c r="BE110" i="2"/>
  <c r="BE168" i="2"/>
  <c r="BE200" i="2"/>
  <c r="BB55" i="1"/>
  <c r="BE153" i="2"/>
  <c r="BE156" i="2"/>
  <c r="BE233" i="2"/>
  <c r="BE204" i="2"/>
  <c r="BE211" i="2"/>
  <c r="BE223" i="2"/>
  <c r="BE227" i="2"/>
  <c r="BD55" i="1"/>
  <c r="F36" i="3"/>
  <c r="BC56" i="1"/>
  <c r="F34" i="3"/>
  <c r="BA56" i="1" s="1"/>
  <c r="BA54" i="1" s="1"/>
  <c r="AW54" i="1" s="1"/>
  <c r="AK30" i="1" s="1"/>
  <c r="F35" i="3"/>
  <c r="BB56" i="1" s="1"/>
  <c r="F37" i="3"/>
  <c r="BD56" i="1" s="1"/>
  <c r="J34" i="3"/>
  <c r="AW56" i="1" s="1"/>
  <c r="BD54" i="1" l="1"/>
  <c r="W33" i="1" s="1"/>
  <c r="BB54" i="1"/>
  <c r="AX54" i="1" s="1"/>
  <c r="P91" i="3"/>
  <c r="P90" i="3"/>
  <c r="AU56" i="1" s="1"/>
  <c r="AU54" i="1" s="1"/>
  <c r="J210" i="2"/>
  <c r="J67" i="2"/>
  <c r="T90" i="3"/>
  <c r="T90" i="2"/>
  <c r="T89" i="2" s="1"/>
  <c r="BK91" i="3"/>
  <c r="J91" i="3"/>
  <c r="J60" i="3" s="1"/>
  <c r="BK90" i="2"/>
  <c r="J90" i="2"/>
  <c r="J60" i="2"/>
  <c r="BK148" i="3"/>
  <c r="J148" i="3"/>
  <c r="J67" i="3" s="1"/>
  <c r="F33" i="2"/>
  <c r="AZ55" i="1" s="1"/>
  <c r="J33" i="3"/>
  <c r="AV56" i="1"/>
  <c r="AT56" i="1"/>
  <c r="W32" i="1"/>
  <c r="W31" i="1"/>
  <c r="F33" i="3"/>
  <c r="AZ56" i="1" s="1"/>
  <c r="J33" i="2"/>
  <c r="AV55" i="1" s="1"/>
  <c r="AT55" i="1" s="1"/>
  <c r="W30" i="1"/>
  <c r="BK90" i="3" l="1"/>
  <c r="J90" i="3"/>
  <c r="J59" i="3"/>
  <c r="BK89" i="2"/>
  <c r="J89" i="2" s="1"/>
  <c r="J30" i="2" s="1"/>
  <c r="AG55" i="1" s="1"/>
  <c r="AZ54" i="1"/>
  <c r="AV54" i="1" s="1"/>
  <c r="AK29" i="1" s="1"/>
  <c r="J39" i="2" l="1"/>
  <c r="J59" i="2"/>
  <c r="AN55" i="1"/>
  <c r="AT54" i="1"/>
  <c r="J30" i="3"/>
  <c r="AG56" i="1" s="1"/>
  <c r="AG54" i="1" s="1"/>
  <c r="AK26" i="1" s="1"/>
  <c r="W29" i="1"/>
  <c r="J39" i="3" l="1"/>
  <c r="AN56" i="1"/>
  <c r="AK35" i="1"/>
  <c r="AN54" i="1"/>
</calcChain>
</file>

<file path=xl/sharedStrings.xml><?xml version="1.0" encoding="utf-8"?>
<sst xmlns="http://schemas.openxmlformats.org/spreadsheetml/2006/main" count="2589" uniqueCount="602">
  <si>
    <t>Export Komplet</t>
  </si>
  <si>
    <t>VZ</t>
  </si>
  <si>
    <t>2.0</t>
  </si>
  <si>
    <t>ZAMOK</t>
  </si>
  <si>
    <t>False</t>
  </si>
  <si>
    <t>{8292f9ff-fb54-4d61-8ae6-fe60488635a6}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</si>
  <si>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</si>
  <si>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</si>
  <si>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</si>
  <si>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</si>
  <si>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</si>
  <si>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</si>
  <si>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</si>
  <si>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</si>
  <si>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</si>
  <si>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</si>
  <si>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</si>
  <si>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Benešovsko - Dalovy, Olbramovice</t>
  </si>
  <si>
    <t>KSO:</t>
  </si>
  <si>
    <t/>
  </si>
  <si>
    <t>CC-CZ:</t>
  </si>
  <si>
    <t>Místo:</t>
  </si>
  <si>
    <t>k.ú. Dalovy, Olbramovice u Votic</t>
  </si>
  <si>
    <t>Datum:</t>
  </si>
  <si>
    <t>Zadavatel:</t>
  </si>
  <si>
    <t>IČ:</t>
  </si>
  <si>
    <t>Státní pozemkový úřad, OVHS ČB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</si>
  <si>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</si>
  <si>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</si>
  <si>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</si>
  <si>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</si>
  <si>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</si>
  <si>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</si>
  <si>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</si>
  <si>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Pavel Vilím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</si>
  <si>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</si>
  <si>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</si>
  <si>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</si>
  <si>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</si>
  <si>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</si>
  <si>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</si>
  <si>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</si>
  <si>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</si>
  <si>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</si>
  <si>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</si>
  <si>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</si>
  <si>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</si>
  <si>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</si>
  <si>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</si>
  <si>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</si>
  <si>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</si>
  <si>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</si>
  <si>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</si>
  <si>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</si>
  <si>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</si>
  <si>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</si>
  <si>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</si>
  <si>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</si>
  <si>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</si>
  <si>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</si>
  <si>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</si>
  <si>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</si>
  <si>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</si>
  <si>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</si>
  <si>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</si>
  <si>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</si>
  <si>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</si>
  <si>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</si>
  <si>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</si>
  <si>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</si>
  <si>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</si>
  <si>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</si>
  <si>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</si>
  <si>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</si>
  <si>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</si>
  <si>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</si>
  <si>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201_143</t>
  </si>
  <si>
    <t>SO 1 - Údržba HOZ Benešovsko</t>
  </si>
  <si>
    <t>STA</t>
  </si>
  <si>
    <t>1</t>
  </si>
  <si>
    <t>{0f82b5d9-3438-4d15-b316-c1146ee8d6e9}</t>
  </si>
  <si>
    <t>2</t>
  </si>
  <si>
    <t>201_329</t>
  </si>
  <si>
    <t>SO 2 - Údržba HOZ Benešovsko</t>
  </si>
  <si>
    <t>{95ffb6a4-1ada-467b-b44d-d12ec56c925d}</t>
  </si>
  <si>
    <t>KRYCÍ LIST SOUPISU PRACÍ</t>
  </si>
  <si>
    <t>Objekt:</t>
  </si>
  <si>
    <t>201_143 - SO 1 - Údržba HOZ Benešovsko</t>
  </si>
  <si>
    <t>k.ú. Dalovy</t>
  </si>
  <si>
    <t>REKAPITULACE ČLENĚNÍ SOUPISU PRACÍ</t>
  </si>
  <si>
    <t>Kód dílu - Popis</t>
  </si>
  <si>
    <t>Cena celkem [CZK]</t>
  </si>
  <si>
    <t>-1</t>
  </si>
  <si>
    <t xml:space="preserve">HSV - Práce a dodávky HSV </t>
  </si>
  <si>
    <t xml:space="preserve">    1 - Zemní práce</t>
  </si>
  <si>
    <t xml:space="preserve">    3 - Svislé a kompletní konstrukce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</si>
  <si>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</si>
  <si>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</si>
  <si>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</si>
  <si>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</si>
  <si>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</si>
  <si>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</si>
  <si>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</si>
  <si>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</si>
  <si>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</si>
  <si>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</si>
  <si>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</si>
  <si>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</si>
  <si>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</si>
  <si>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</si>
  <si>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</si>
  <si>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</si>
  <si>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</si>
  <si>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</si>
  <si>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</si>
  <si>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</si>
  <si>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</si>
  <si>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HSV </t>
  </si>
  <si>
    <t>ROZPOCET</t>
  </si>
  <si>
    <t>41</t>
  </si>
  <si>
    <t>K</t>
  </si>
  <si>
    <t>R-037</t>
  </si>
  <si>
    <t>Vytyčení inženýrské sítě, vč. dopravy</t>
  </si>
  <si>
    <t>ks</t>
  </si>
  <si>
    <t>4</t>
  </si>
  <si>
    <t>67808414</t>
  </si>
  <si>
    <t>PP</t>
  </si>
  <si>
    <t>P</t>
  </si>
  <si>
    <t>Poznámka k položce:_x000D_
Vytyčení inženýrských sítí</t>
  </si>
  <si>
    <t>13</t>
  </si>
  <si>
    <t>R-060</t>
  </si>
  <si>
    <t xml:space="preserve">Eklologická likvidace suti, vybouraných hmot a inertního materiálu v souladu se zákonem o odpadech č. 541/2020 Sb., v platném znění </t>
  </si>
  <si>
    <t>t</t>
  </si>
  <si>
    <t>-336556809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</si>
  <si>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
</t>
  </si>
  <si>
    <t>VV</t>
  </si>
  <si>
    <t>(1 celá skruž šachta č.1 + odstaněné bet. Tvárnice z vtokového objektu (2 řádky) při uvažované měrné hmotnosti 1m3= 2t</t>
  </si>
  <si>
    <t>((0,58*0,58*3,14)-(0,5*0,5*3,14))*1*2+(2*2*0,18*0,18*0,20)</t>
  </si>
  <si>
    <t>Zemní práce</t>
  </si>
  <si>
    <t>40</t>
  </si>
  <si>
    <t>132251101</t>
  </si>
  <si>
    <t>Hloubení rýh nezapažených š do 800 mm v hornině třídy těžitelnosti I skupiny 3 objem do 20 m3 strojně</t>
  </si>
  <si>
    <t>m3</t>
  </si>
  <si>
    <t>CS ÚRS 2024 02</t>
  </si>
  <si>
    <t>-932034380</t>
  </si>
  <si>
    <t>Hloubení nezapažených rýh šířky do 800 mm strojně s urovnáním dna do předepsaného profilu a spádu v hornině třídy těžitelnosti I skupiny 3 do 20 m3</t>
  </si>
  <si>
    <t>Online PSC</t>
  </si>
  <si>
    <t>https://podminky.urs.cz/item/CS_URS_2024_02/132251101</t>
  </si>
  <si>
    <t>3*1*1,5</t>
  </si>
  <si>
    <t>151101201</t>
  </si>
  <si>
    <t>Zřízení příložného pažení stěn výkopu hl do 4 m</t>
  </si>
  <si>
    <t>m2</t>
  </si>
  <si>
    <t>-111244606</t>
  </si>
  <si>
    <t>Zřízení pažení stěn výkopu bez rozepření nebo vzepření příložné, hloubky do 4 m</t>
  </si>
  <si>
    <t>https://podminky.urs.cz/item/CS_URS_2024_02/151101201</t>
  </si>
  <si>
    <t>Poznámka k položce:_x000D_
U šachty č. 1_x000D_
pažení stěn - výška 1,2 m, šířka 2 m - 4x_x000D_
+ pažení u výměny potrubí 2 m</t>
  </si>
  <si>
    <t>3*1*1</t>
  </si>
  <si>
    <t>Součet</t>
  </si>
  <si>
    <t>22</t>
  </si>
  <si>
    <t>151101211</t>
  </si>
  <si>
    <t>Odstranění příložného pažení stěn hl do 4 m</t>
  </si>
  <si>
    <t>231754295</t>
  </si>
  <si>
    <t>Odstranění pažení stěn výkopu bez rozepření nebo vzepření s uložením pažin na vzdálenost do 3 m od okraje výkopu příložné, hloubky do 4 m</t>
  </si>
  <si>
    <t>https://podminky.urs.cz/item/CS_URS_2024_02/151101211</t>
  </si>
  <si>
    <t>Poznámka k položce:_x000D_
U šachty č. 1</t>
  </si>
  <si>
    <t>23</t>
  </si>
  <si>
    <t>151101401</t>
  </si>
  <si>
    <t>Zřízení vzepření stěn při pažení příložném hl do 4 m</t>
  </si>
  <si>
    <t>-29162894</t>
  </si>
  <si>
    <t>Zřízení vzepření zapažených stěn výkopů s potřebným přepažováním při pažení příložném, hloubky do 4 m</t>
  </si>
  <si>
    <t>https://podminky.urs.cz/item/CS_URS_2024_02/151101401</t>
  </si>
  <si>
    <t>24</t>
  </si>
  <si>
    <t>151101411</t>
  </si>
  <si>
    <t>Odstranění vzepření stěn při pažení příložném hl do 4 m</t>
  </si>
  <si>
    <t>-182218849</t>
  </si>
  <si>
    <t>Odstranění vzepření stěn výkopů s uložením materiálu na vzdálenost do 3 m od kraje výkopu při pažení příložném, hloubky do 4 m</t>
  </si>
  <si>
    <t>https://podminky.urs.cz/item/CS_URS_2024_02/151101411</t>
  </si>
  <si>
    <t>37</t>
  </si>
  <si>
    <t>M</t>
  </si>
  <si>
    <t>00572470</t>
  </si>
  <si>
    <t>osivo směs travní univerzál</t>
  </si>
  <si>
    <t>kg</t>
  </si>
  <si>
    <t>8</t>
  </si>
  <si>
    <t>1001206559</t>
  </si>
  <si>
    <t xml:space="preserve">Poznámka k položce:_x000D_
Přepočtené množství koeficientem_x000D_
</t>
  </si>
  <si>
    <t>3*0,02</t>
  </si>
  <si>
    <t>33</t>
  </si>
  <si>
    <t>175151101</t>
  </si>
  <si>
    <t>Obsypání potrubí strojně sypaninou bez prohození, uloženou do 3 m</t>
  </si>
  <si>
    <t>1344013549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</si>
  <si>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</si>
  <si>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</si>
  <si>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35</t>
  </si>
  <si>
    <t>181111111</t>
  </si>
  <si>
    <t>Plošná úprava terénu do 500 m2 zemina skupiny 1 až 4 nerovnosti přes 50 do 100 mm v rovinně a svahu do 1:5</t>
  </si>
  <si>
    <t>983374375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</si>
  <si>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</si>
  <si>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https://podminky.urs.cz/item/CS_URS_2024_02/181111111</t>
  </si>
  <si>
    <t>36</t>
  </si>
  <si>
    <t>181411121</t>
  </si>
  <si>
    <t>Založení lučního trávníku výsevem pl do 1000 m2 v rovině a ve svahu do 1:5</t>
  </si>
  <si>
    <t>1411181104</t>
  </si>
  <si>
    <t>Založení trávníku na půdě předem připravené plochy do 1000 m2 výsevem včetně utažení lučního v rovině nebo na svahu do 1:5</t>
  </si>
  <si>
    <t>https://podminky.urs.cz/item/CS_URS_2024_02/181411121</t>
  </si>
  <si>
    <t>3</t>
  </si>
  <si>
    <t>Svislé a kompletní konstrukce</t>
  </si>
  <si>
    <t>39</t>
  </si>
  <si>
    <t>320360111</t>
  </si>
  <si>
    <t>Svařované nosné spoje křížení prutů D do 12 mm</t>
  </si>
  <si>
    <t>kus</t>
  </si>
  <si>
    <t>1846749789</t>
  </si>
  <si>
    <t>Svařované nosné spoje (silové) z výztužných ocelí se zaručenou nebo dobrou svařitelností v místě křížení, prutů průměru do 12 mm</t>
  </si>
  <si>
    <t>https://podminky.urs.cz/item/CS_URS_2024_02/320360111</t>
  </si>
  <si>
    <t>Poznámka k položce:_x000D_
přivaření mříže ve čtyřech rozích k rámu</t>
  </si>
  <si>
    <t>14</t>
  </si>
  <si>
    <t>321351010</t>
  </si>
  <si>
    <t>Bednění konstrukcí vodních staveb rovinné - zřízení</t>
  </si>
  <si>
    <t>-1184050054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</si>
  <si>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</si>
  <si>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https://podminky.urs.cz/item/CS_URS_2024_02/321351010</t>
  </si>
  <si>
    <t xml:space="preserve">4*0,3*0,92   </t>
  </si>
  <si>
    <t xml:space="preserve">4*0,2*0,24   </t>
  </si>
  <si>
    <t xml:space="preserve">4*0,4*0,24   </t>
  </si>
  <si>
    <t xml:space="preserve">2*0,2*1,38   </t>
  </si>
  <si>
    <t xml:space="preserve">2*0,4*1,38   </t>
  </si>
  <si>
    <t>28</t>
  </si>
  <si>
    <t>321352010</t>
  </si>
  <si>
    <t>Bednění konstrukcí vodních staveb rovinné - odstranění</t>
  </si>
  <si>
    <t>425319597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</si>
  <si>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</si>
  <si>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https://podminky.urs.cz/item/CS_URS_2024_02/321352010</t>
  </si>
  <si>
    <t>30</t>
  </si>
  <si>
    <t>58933743</t>
  </si>
  <si>
    <t>beton C 40/50 XF2-4 kamenivo frakce 0/8</t>
  </si>
  <si>
    <t>-593062383</t>
  </si>
  <si>
    <t>Poznámka k položce:_x000D_
1-3 řádek vtokový objekt_x000D_
4 řádek obetonování kaverny</t>
  </si>
  <si>
    <t>1,38*0,2*0,24</t>
  </si>
  <si>
    <t>1,38*0,4*0,24</t>
  </si>
  <si>
    <t>2*0,9*0,3*0,24</t>
  </si>
  <si>
    <t>0,1*0,1*2</t>
  </si>
  <si>
    <t>29</t>
  </si>
  <si>
    <t>13021010</t>
  </si>
  <si>
    <t>tyč ocelová kruhová žebírková DIN 488 jakost B500B (10 505) výztuž do betonu D 6mm</t>
  </si>
  <si>
    <t>-418587661</t>
  </si>
  <si>
    <t>0,002</t>
  </si>
  <si>
    <t>Trubní vedení</t>
  </si>
  <si>
    <t>31</t>
  </si>
  <si>
    <t>894411311</t>
  </si>
  <si>
    <t>Osazení betonových nebo železobetonových dílců pro šachty skruží rovných</t>
  </si>
  <si>
    <t>1886320146</t>
  </si>
  <si>
    <t>https://podminky.urs.cz/item/CS_URS_2024_02/894411311</t>
  </si>
  <si>
    <t>32</t>
  </si>
  <si>
    <t>59224073</t>
  </si>
  <si>
    <t>skruž betonová DN 1000x500 100x50x9cm</t>
  </si>
  <si>
    <t>-1369889682</t>
  </si>
  <si>
    <t>894414211</t>
  </si>
  <si>
    <t>Osazení betonových nebo železobetonových dílců pro šachty desek zákrytových</t>
  </si>
  <si>
    <t>1348234141</t>
  </si>
  <si>
    <t>https://podminky.urs.cz/item/CS_URS_2024_02/894414211</t>
  </si>
  <si>
    <t>Poznámka k položce:_x000D_
šachta č. 1 a č. 2</t>
  </si>
  <si>
    <t>9</t>
  </si>
  <si>
    <t>Ostatní konstrukce a práce, bourání</t>
  </si>
  <si>
    <t>5</t>
  </si>
  <si>
    <t>936173113</t>
  </si>
  <si>
    <t>Osazování ocelových konstrukcí na zdi a valy hmotnosti přes 50 do 100 kg</t>
  </si>
  <si>
    <t>16</t>
  </si>
  <si>
    <t>421904655</t>
  </si>
  <si>
    <t>Osazení doplňkových ocelových konstrukcí na konstrukcích zdí a valů o hmotnosti jednotlivě přes 50 do 100 kg</t>
  </si>
  <si>
    <t>https://podminky.urs.cz/item/CS_URS_2024_02/936173113</t>
  </si>
  <si>
    <t>26</t>
  </si>
  <si>
    <t>938904111</t>
  </si>
  <si>
    <t>Odstranění bahna ze savek, kašen a obtokových kanálů</t>
  </si>
  <si>
    <t>40857130</t>
  </si>
  <si>
    <t>Dokončovací práce na dosavadních konstrukcích odstranění usazeného bahna s naložením na dopravní prostředek nebo s přemístěním na výšku do 6 m a odklizením na hromady do vzdálenosti 50 m ze savek, šachet, jímek, kašen a obtokových kanálů plavebních komor</t>
  </si>
  <si>
    <t>https://podminky.urs.cz/item/CS_URS_2024_02/938904111</t>
  </si>
  <si>
    <t>Poznámka k položce:_x000D_
první řádek vtokový objekt_x000D_
druhý řáden zanesení roury vtokového obejktu_x000D_
třetí řádek kaverna</t>
  </si>
  <si>
    <t>0,75*0,70*0,3</t>
  </si>
  <si>
    <t>3,14*0,4*0,4*0,25</t>
  </si>
  <si>
    <t>0,5*0,5*1,5</t>
  </si>
  <si>
    <t>6</t>
  </si>
  <si>
    <t>966035112</t>
  </si>
  <si>
    <t>Bourání konstrukcí LTM zdiva cihelného nebo smíšeného na MC strojně</t>
  </si>
  <si>
    <t>-1806915052</t>
  </si>
  <si>
    <t>Bourání konstrukcí LTM ve vodních tocích s přemístěním suti na hromady na vzdálenost do 20 m nebo s naložením na dopravní prostředek strojně ze zdiva cihelného nebo smíšeného na maltu cementovou</t>
  </si>
  <si>
    <t>https://podminky.urs.cz/item/CS_URS_2024_02/966035112</t>
  </si>
  <si>
    <t xml:space="preserve">Poznámka k položce:_x000D_
- vybourání neúplné řady betonových tvárnic (výška 0,2 m a šířka 0,24 m) _x000D_
- vybourání celé řady betonových tvárnic (výška 0,2 m a šířka 0,24 m) </t>
  </si>
  <si>
    <t>(0,24*0,2*1,38)+(0,24*0,2*0,45)+(0,24*0,2*0,6)</t>
  </si>
  <si>
    <t>(1,38+1,38+0,90+0,90)*0,24*0,2</t>
  </si>
  <si>
    <t>20</t>
  </si>
  <si>
    <t>985331111</t>
  </si>
  <si>
    <t>Dodatečné vlepování betonářské výztuže D 8 mm do cementové aktivované malty včetně vyvrtání otvoru</t>
  </si>
  <si>
    <t>m</t>
  </si>
  <si>
    <t>1992146092</t>
  </si>
  <si>
    <t>Dodatečné vlepování betonářské výztuže včetně vyvrtání a vyčištění otvoru cementovou aktivovanou maltou průměr výztuže 8 mm</t>
  </si>
  <si>
    <t>https://podminky.urs.cz/item/CS_URS_2024_02/985331111</t>
  </si>
  <si>
    <t>16*0,2</t>
  </si>
  <si>
    <t>18</t>
  </si>
  <si>
    <t>985564113</t>
  </si>
  <si>
    <t>Kotvičky pro výztuž stříkaného betonu hl do 200 mm z oceli D přes 8 do 10 mm do cementové malty</t>
  </si>
  <si>
    <t>2063541079</t>
  </si>
  <si>
    <t>Kotvičky pro výztuž stříkaného betonu z betonářské oceli do cementové malty, hloubky kotvení do 200 mm, průměru přes 8 do 10 mm</t>
  </si>
  <si>
    <t>https://podminky.urs.cz/item/CS_URS_2024_02/985564113</t>
  </si>
  <si>
    <t>998</t>
  </si>
  <si>
    <t>Přesun hmot</t>
  </si>
  <si>
    <t>998318011</t>
  </si>
  <si>
    <t>Přesun hmot pro meliorační kanály</t>
  </si>
  <si>
    <t>-903169680</t>
  </si>
  <si>
    <t>Přesun hmot pro meliorační kanály dopravní vzdálenost do 1 000 m</t>
  </si>
  <si>
    <t>https://podminky.urs.cz/item/CS_URS_2024_02/998318011</t>
  </si>
  <si>
    <t>Poznámka k položce:_x000D_
přepočtená měrná hmotnost zeminy</t>
  </si>
  <si>
    <t>(3*1,5*1)*1,7</t>
  </si>
  <si>
    <t>PSV</t>
  </si>
  <si>
    <t>Práce a dodávky PSV</t>
  </si>
  <si>
    <t>767</t>
  </si>
  <si>
    <t>Konstrukce zámečnické</t>
  </si>
  <si>
    <t>767995115</t>
  </si>
  <si>
    <t>Montáž atypických zámečnických konstrukcí hmotnosti přes 50 do 100 kg</t>
  </si>
  <si>
    <t>1019325865</t>
  </si>
  <si>
    <t>Montáž ostatních atypických zámečnických konstrukcí hmotnosti přes 50 do 100 kg</t>
  </si>
  <si>
    <t>https://podminky.urs.cz/item/CS_URS_2024_02/767995115</t>
  </si>
  <si>
    <t>Poznámka k položce:_x000D_
vlastní mříž + rám mříže</t>
  </si>
  <si>
    <t>51+8</t>
  </si>
  <si>
    <t>13010420</t>
  </si>
  <si>
    <t>úhelník ocelový rovnostranný jakost S235JR (11 375) 50x50x5mm</t>
  </si>
  <si>
    <t>-1091408673</t>
  </si>
  <si>
    <t>Poznámka k položce:_x000D_
Rám nové mříže</t>
  </si>
  <si>
    <t>13010204</t>
  </si>
  <si>
    <t>tyč ocelová plochá jakost S235JR (11 375) 40x6mm</t>
  </si>
  <si>
    <t>1850997083</t>
  </si>
  <si>
    <t xml:space="preserve">Poznámka k položce:_x000D_
svislé průběžné pruty - délka 99 cm_x000D_
spojovací pruty (2x) - délky 95 cm_x000D_
4x kotvení rámu (3x5 cm + 10 cm) </t>
  </si>
  <si>
    <t>59225710</t>
  </si>
  <si>
    <t>deska betonová zákrytová pro studny, šachty a jímky půlená D 130x7,5cm</t>
  </si>
  <si>
    <t>-574031822</t>
  </si>
  <si>
    <t>Poznámka k položce:_x000D_
u šachty č. 1 a č. 2</t>
  </si>
  <si>
    <t>783</t>
  </si>
  <si>
    <t>Dokončovací práce - nátěry</t>
  </si>
  <si>
    <t>7</t>
  </si>
  <si>
    <t>783314101</t>
  </si>
  <si>
    <t>Základní jednonásobný syntetický nátěr zámečnických konstrukcí</t>
  </si>
  <si>
    <t>553630202</t>
  </si>
  <si>
    <t>Základní nátěr zámečnických konstrukcí jednonásobný syntetický</t>
  </si>
  <si>
    <t>https://podminky.urs.cz/item/CS_URS_2024_02/783314101</t>
  </si>
  <si>
    <t>Poznámka k položce:_x000D_
2 x nátěr ploch mříže včetně rámu</t>
  </si>
  <si>
    <t>0,99*0,95*2</t>
  </si>
  <si>
    <t>HZS</t>
  </si>
  <si>
    <t>Hodinové zúčtovací sazby</t>
  </si>
  <si>
    <t>38</t>
  </si>
  <si>
    <t>HZS2132</t>
  </si>
  <si>
    <t>Hodinová zúčtovací sazba zámečník odborný</t>
  </si>
  <si>
    <t>hod</t>
  </si>
  <si>
    <t>512</t>
  </si>
  <si>
    <t>-128362010</t>
  </si>
  <si>
    <t>Hodinové zúčtovací sazby profesí PSV provádění stavebních konstrukcí zámečník odborný</t>
  </si>
  <si>
    <t>https://podminky.urs.cz/item/CS_URS_2024_02/HZS2132</t>
  </si>
  <si>
    <t>201_329 - SO 2 - Údržba HOZ Benešovsko</t>
  </si>
  <si>
    <t>k.ú. Olbramovice</t>
  </si>
  <si>
    <t xml:space="preserve">    2 - Zakládání</t>
  </si>
  <si>
    <t xml:space="preserve">Eklologická likvidace suti, vybouraných hmot a inertního materiálu v souladu se zákonem o odpadech č. 541/2020 Sb., v platném znění  </t>
  </si>
  <si>
    <t>169856820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</si>
  <si>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
-	R60 položka likvidace betonu – sediment šachty č. 2 _x000D_
-	R60 Likvidace skruže DN 800 výšky 25 cm z šachty č. 2_x000D_
-	R60 likvidace zbytků 1 x skruž DN 800 výšky 50 cm u šachty č. 2_x000D_
</t>
  </si>
  <si>
    <t>(1 celá skruž šachta č.2)</t>
  </si>
  <si>
    <t>((0,48*0,48*3,14)-(0,4*0,4*3,14))*0,25*2+((0,48*0,48*3,14)-(0,4*0,4*3,14))*0,5</t>
  </si>
  <si>
    <t>162351103</t>
  </si>
  <si>
    <t>Vodorovné přemístění přes 50 do 500 m výkopku/sypaniny z horniny třídy těžitelnosti I skupiny 1 až 3</t>
  </si>
  <si>
    <t>1911575474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</si>
  <si>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</si>
  <si>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</si>
  <si>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Poznámka k položce:_x000D_
přěmístění výkopku z šachty č. 2 k šachtě č. 1</t>
  </si>
  <si>
    <t>171203111</t>
  </si>
  <si>
    <t>Uložení a hrubé rozhrnutí výkopku bez zhutnění v rovině a ve svahu do 1:5</t>
  </si>
  <si>
    <t>1390721338</t>
  </si>
  <si>
    <t>Uložení výkopku bez zhutnění s hrubým rozhrnutím v rovině nebo na svahu do 1:5</t>
  </si>
  <si>
    <t>https://podminky.urs.cz/item/CS_URS_2024_02/171203111</t>
  </si>
  <si>
    <t>Poznámka k položce:_x000D_
rozhrnutí výkopku z šachty č. 1 a č. 2 na terénní nerovnosti v okolí šachty č. 1</t>
  </si>
  <si>
    <t>4,521</t>
  </si>
  <si>
    <t>181911101</t>
  </si>
  <si>
    <t>Úprava pláně v hornině třídy těžitelnosti I skupiny 1 až 2 bez zhutnění ručně</t>
  </si>
  <si>
    <t>2145159102</t>
  </si>
  <si>
    <t>Úprava pláně vyrovnáním výškových rozdílů ručně v hornině třídy těžitelnosti I skupiny 1 a 2 bez zhutnění</t>
  </si>
  <si>
    <t>https://podminky.urs.cz/item/CS_URS_2024_02/181911101</t>
  </si>
  <si>
    <t>Poznámka k položce:_x000D_
úprava okolí šachty č. 1 a č. 2</t>
  </si>
  <si>
    <t>5*5+5*5</t>
  </si>
  <si>
    <t>Zakládání</t>
  </si>
  <si>
    <t>1888640669</t>
  </si>
  <si>
    <t>1492216667</t>
  </si>
  <si>
    <t>Poznámka k položce:_x000D_
šachta č. 2</t>
  </si>
  <si>
    <t>59225460</t>
  </si>
  <si>
    <t>skruž betonová studniční 80x50x9cm</t>
  </si>
  <si>
    <t>1011996755</t>
  </si>
  <si>
    <t>117286121</t>
  </si>
  <si>
    <t>Poznámka k položce:_x000D_
šachta č. 1 č. 2</t>
  </si>
  <si>
    <t>-532830752</t>
  </si>
  <si>
    <t>309633937</t>
  </si>
  <si>
    <t xml:space="preserve">Poznámka k položce:_x000D_
1 řádek šachta č. 2_x000D_
2 řádek šachta č. 1_x000D_
</t>
  </si>
  <si>
    <t>3,14*0,8*0,8*1,5</t>
  </si>
  <si>
    <t>3,14*0,8*0,8*0,75</t>
  </si>
  <si>
    <t>100380719</t>
  </si>
  <si>
    <t>Poznámka k položce:_x000D_
přepočteno koeficientem 1m3=1,7t</t>
  </si>
  <si>
    <t>4,521*1,7</t>
  </si>
  <si>
    <t>1308264369</t>
  </si>
  <si>
    <t>Poznámka k položce:_x000D_
vlastní mříž vtokového objektu</t>
  </si>
  <si>
    <t>52</t>
  </si>
  <si>
    <t>490125257</t>
  </si>
  <si>
    <t xml:space="preserve">Poznámka k položce:_x000D_
svislé průběžné pruty - délka 125 cm_x000D_
spojovací pruty (2x) - délky 85 cm_x000D_
mříž vtokového objektu_x000D_
</t>
  </si>
  <si>
    <t>(21*1,25)*0,00188</t>
  </si>
  <si>
    <t>(2*0,85)*0,00188</t>
  </si>
  <si>
    <t>-1141244553</t>
  </si>
  <si>
    <t>1,25*0,85*2</t>
  </si>
  <si>
    <t>59225708</t>
  </si>
  <si>
    <t>deska betonová zákrytová pro studny, šachty a jímky půlená D 110x7,5cm</t>
  </si>
  <si>
    <t>1336449664</t>
  </si>
  <si>
    <t>Poznámka k položce:_x000D_
šachta č.2</t>
  </si>
  <si>
    <t>34</t>
  </si>
  <si>
    <t>-788609383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</si>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</sst>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1411121" TargetMode="External"/><Relationship Id="rId13" Type="http://schemas.openxmlformats.org/officeDocument/2006/relationships/hyperlink" Target="https://podminky.urs.cz/item/CS_URS_2024_02/894414211" TargetMode="External"/><Relationship Id="rId18" Type="http://schemas.openxmlformats.org/officeDocument/2006/relationships/hyperlink" Target="https://podminky.urs.cz/item/CS_URS_2024_02/985564113" TargetMode="External"/><Relationship Id="rId3" Type="http://schemas.openxmlformats.org/officeDocument/2006/relationships/hyperlink" Target="https://podminky.urs.cz/item/CS_URS_2024_02/151101211" TargetMode="External"/><Relationship Id="rId21" Type="http://schemas.openxmlformats.org/officeDocument/2006/relationships/hyperlink" Target="https://podminky.urs.cz/item/CS_URS_2024_02/783314101" TargetMode="External"/><Relationship Id="rId7" Type="http://schemas.openxmlformats.org/officeDocument/2006/relationships/hyperlink" Target="https://podminky.urs.cz/item/CS_URS_2024_02/181111111" TargetMode="External"/><Relationship Id="rId12" Type="http://schemas.openxmlformats.org/officeDocument/2006/relationships/hyperlink" Target="https://podminky.urs.cz/item/CS_URS_2024_02/894411311" TargetMode="External"/><Relationship Id="rId17" Type="http://schemas.openxmlformats.org/officeDocument/2006/relationships/hyperlink" Target="https://podminky.urs.cz/item/CS_URS_2024_02/985331111" TargetMode="External"/><Relationship Id="rId2" Type="http://schemas.openxmlformats.org/officeDocument/2006/relationships/hyperlink" Target="https://podminky.urs.cz/item/CS_URS_2024_02/151101201" TargetMode="External"/><Relationship Id="rId16" Type="http://schemas.openxmlformats.org/officeDocument/2006/relationships/hyperlink" Target="https://podminky.urs.cz/item/CS_URS_2024_02/966035112" TargetMode="External"/><Relationship Id="rId20" Type="http://schemas.openxmlformats.org/officeDocument/2006/relationships/hyperlink" Target="https://podminky.urs.cz/item/CS_URS_2024_02/767995115" TargetMode="External"/><Relationship Id="rId1" Type="http://schemas.openxmlformats.org/officeDocument/2006/relationships/hyperlink" Target="https://podminky.urs.cz/item/CS_URS_2024_02/132251101" TargetMode="External"/><Relationship Id="rId6" Type="http://schemas.openxmlformats.org/officeDocument/2006/relationships/hyperlink" Target="https://podminky.urs.cz/item/CS_URS_2024_02/175151101" TargetMode="External"/><Relationship Id="rId11" Type="http://schemas.openxmlformats.org/officeDocument/2006/relationships/hyperlink" Target="https://podminky.urs.cz/item/CS_URS_2024_02/321352010" TargetMode="External"/><Relationship Id="rId5" Type="http://schemas.openxmlformats.org/officeDocument/2006/relationships/hyperlink" Target="https://podminky.urs.cz/item/CS_URS_2024_02/151101411" TargetMode="External"/><Relationship Id="rId15" Type="http://schemas.openxmlformats.org/officeDocument/2006/relationships/hyperlink" Target="https://podminky.urs.cz/item/CS_URS_2024_02/938904111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2/321351010" TargetMode="External"/><Relationship Id="rId19" Type="http://schemas.openxmlformats.org/officeDocument/2006/relationships/hyperlink" Target="https://podminky.urs.cz/item/CS_URS_2024_02/998318011" TargetMode="External"/><Relationship Id="rId4" Type="http://schemas.openxmlformats.org/officeDocument/2006/relationships/hyperlink" Target="https://podminky.urs.cz/item/CS_URS_2024_02/151101401" TargetMode="External"/><Relationship Id="rId9" Type="http://schemas.openxmlformats.org/officeDocument/2006/relationships/hyperlink" Target="https://podminky.urs.cz/item/CS_URS_2024_02/320360111" TargetMode="External"/><Relationship Id="rId14" Type="http://schemas.openxmlformats.org/officeDocument/2006/relationships/hyperlink" Target="https://podminky.urs.cz/item/CS_URS_2024_02/936173113" TargetMode="External"/><Relationship Id="rId22" Type="http://schemas.openxmlformats.org/officeDocument/2006/relationships/hyperlink" Target="https://podminky.urs.cz/item/CS_URS_2024_02/HZS213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38904111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podminky.urs.cz/item/CS_URS_2024_02/181911101" TargetMode="External"/><Relationship Id="rId7" Type="http://schemas.openxmlformats.org/officeDocument/2006/relationships/hyperlink" Target="https://podminky.urs.cz/item/CS_URS_2024_02/936173113" TargetMode="External"/><Relationship Id="rId12" Type="http://schemas.openxmlformats.org/officeDocument/2006/relationships/hyperlink" Target="https://podminky.urs.cz/item/CS_URS_2024_02/HZS2132" TargetMode="External"/><Relationship Id="rId2" Type="http://schemas.openxmlformats.org/officeDocument/2006/relationships/hyperlink" Target="https://podminky.urs.cz/item/CS_URS_2024_02/171203111" TargetMode="External"/><Relationship Id="rId1" Type="http://schemas.openxmlformats.org/officeDocument/2006/relationships/hyperlink" Target="https://podminky.urs.cz/item/CS_URS_2024_02/162351103" TargetMode="External"/><Relationship Id="rId6" Type="http://schemas.openxmlformats.org/officeDocument/2006/relationships/hyperlink" Target="https://podminky.urs.cz/item/CS_URS_2024_02/894414211" TargetMode="External"/><Relationship Id="rId11" Type="http://schemas.openxmlformats.org/officeDocument/2006/relationships/hyperlink" Target="https://podminky.urs.cz/item/CS_URS_2024_02/783314101" TargetMode="External"/><Relationship Id="rId5" Type="http://schemas.openxmlformats.org/officeDocument/2006/relationships/hyperlink" Target="https://podminky.urs.cz/item/CS_URS_2024_02/894411311" TargetMode="External"/><Relationship Id="rId10" Type="http://schemas.openxmlformats.org/officeDocument/2006/relationships/hyperlink" Target="https://podminky.urs.cz/item/CS_URS_2024_02/767995115" TargetMode="External"/><Relationship Id="rId4" Type="http://schemas.openxmlformats.org/officeDocument/2006/relationships/hyperlink" Target="https://podminky.urs.cz/item/CS_URS_2024_02/320360111" TargetMode="External"/><Relationship Id="rId9" Type="http://schemas.openxmlformats.org/officeDocument/2006/relationships/hyperlink" Target="https://podminky.urs.cz/item/CS_URS_2024_02/9983180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E23" sqref="E23:AN2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2" t="s">
        <v>14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24"/>
      <c r="AQ5" s="24"/>
      <c r="AR5" s="22"/>
      <c r="BE5" s="329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4" t="s">
        <v>17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24"/>
      <c r="AQ6" s="24"/>
      <c r="AR6" s="22"/>
      <c r="BE6" s="330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0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29</v>
      </c>
      <c r="AO8" s="24"/>
      <c r="AP8" s="24"/>
      <c r="AQ8" s="24"/>
      <c r="AR8" s="22"/>
      <c r="BE8" s="330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0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19</v>
      </c>
      <c r="AO10" s="24"/>
      <c r="AP10" s="24"/>
      <c r="AQ10" s="24"/>
      <c r="AR10" s="22"/>
      <c r="BE10" s="330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0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0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29</v>
      </c>
      <c r="AO13" s="24"/>
      <c r="AP13" s="24"/>
      <c r="AQ13" s="24"/>
      <c r="AR13" s="22"/>
      <c r="BE13" s="330"/>
      <c r="BS13" s="19" t="s">
        <v>6</v>
      </c>
    </row>
    <row r="14" spans="1:74" ht="12.75">
      <c r="B14" s="23"/>
      <c r="C14" s="24"/>
      <c r="D14" s="24"/>
      <c r="E14" s="335" t="s">
        <v>29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30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0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19</v>
      </c>
      <c r="AO16" s="24"/>
      <c r="AP16" s="24"/>
      <c r="AQ16" s="24"/>
      <c r="AR16" s="22"/>
      <c r="BE16" s="330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0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0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19</v>
      </c>
      <c r="AO19" s="24"/>
      <c r="AP19" s="24"/>
      <c r="AQ19" s="24"/>
      <c r="AR19" s="22"/>
      <c r="BE19" s="330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0"/>
      <c r="BS20" s="19" t="s">
        <v>32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0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0"/>
    </row>
    <row r="23" spans="1:71" s="1" customFormat="1" ht="48" customHeight="1">
      <c r="B23" s="23"/>
      <c r="C23" s="24"/>
      <c r="D23" s="24"/>
      <c r="E23" s="337" t="s">
        <v>36</v>
      </c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24"/>
      <c r="AP23" s="24"/>
      <c r="AQ23" s="24"/>
      <c r="AR23" s="22"/>
      <c r="BE23" s="330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0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0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8">
        <f>ROUND(AG54,2)</f>
        <v>0</v>
      </c>
      <c r="AL26" s="339"/>
      <c r="AM26" s="339"/>
      <c r="AN26" s="339"/>
      <c r="AO26" s="339"/>
      <c r="AP26" s="38"/>
      <c r="AQ26" s="38"/>
      <c r="AR26" s="41"/>
      <c r="BE26" s="330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0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0" t="s">
        <v>38</v>
      </c>
      <c r="M28" s="340"/>
      <c r="N28" s="340"/>
      <c r="O28" s="340"/>
      <c r="P28" s="340"/>
      <c r="Q28" s="38"/>
      <c r="R28" s="38"/>
      <c r="S28" s="38"/>
      <c r="T28" s="38"/>
      <c r="U28" s="38"/>
      <c r="V28" s="38"/>
      <c r="W28" s="340" t="s">
        <v>39</v>
      </c>
      <c r="X28" s="340"/>
      <c r="Y28" s="340"/>
      <c r="Z28" s="340"/>
      <c r="AA28" s="340"/>
      <c r="AB28" s="340"/>
      <c r="AC28" s="340"/>
      <c r="AD28" s="340"/>
      <c r="AE28" s="340"/>
      <c r="AF28" s="38"/>
      <c r="AG28" s="38"/>
      <c r="AH28" s="38"/>
      <c r="AI28" s="38"/>
      <c r="AJ28" s="38"/>
      <c r="AK28" s="340" t="s">
        <v>40</v>
      </c>
      <c r="AL28" s="340"/>
      <c r="AM28" s="340"/>
      <c r="AN28" s="340"/>
      <c r="AO28" s="340"/>
      <c r="AP28" s="38"/>
      <c r="AQ28" s="38"/>
      <c r="AR28" s="41"/>
      <c r="BE28" s="330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43">
        <v>0.21</v>
      </c>
      <c r="M29" s="342"/>
      <c r="N29" s="342"/>
      <c r="O29" s="342"/>
      <c r="P29" s="342"/>
      <c r="Q29" s="43"/>
      <c r="R29" s="43"/>
      <c r="S29" s="43"/>
      <c r="T29" s="43"/>
      <c r="U29" s="43"/>
      <c r="V29" s="43"/>
      <c r="W29" s="341">
        <f>ROUND(AZ54, 2)</f>
        <v>0</v>
      </c>
      <c r="X29" s="342"/>
      <c r="Y29" s="342"/>
      <c r="Z29" s="342"/>
      <c r="AA29" s="342"/>
      <c r="AB29" s="342"/>
      <c r="AC29" s="342"/>
      <c r="AD29" s="342"/>
      <c r="AE29" s="342"/>
      <c r="AF29" s="43"/>
      <c r="AG29" s="43"/>
      <c r="AH29" s="43"/>
      <c r="AI29" s="43"/>
      <c r="AJ29" s="43"/>
      <c r="AK29" s="341">
        <f>ROUND(AV54, 2)</f>
        <v>0</v>
      </c>
      <c r="AL29" s="342"/>
      <c r="AM29" s="342"/>
      <c r="AN29" s="342"/>
      <c r="AO29" s="342"/>
      <c r="AP29" s="43"/>
      <c r="AQ29" s="43"/>
      <c r="AR29" s="44"/>
      <c r="BE29" s="331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43">
        <v>0.12</v>
      </c>
      <c r="M30" s="342"/>
      <c r="N30" s="342"/>
      <c r="O30" s="342"/>
      <c r="P30" s="342"/>
      <c r="Q30" s="43"/>
      <c r="R30" s="43"/>
      <c r="S30" s="43"/>
      <c r="T30" s="43"/>
      <c r="U30" s="43"/>
      <c r="V30" s="43"/>
      <c r="W30" s="341">
        <f>ROUND(BA54, 2)</f>
        <v>0</v>
      </c>
      <c r="X30" s="342"/>
      <c r="Y30" s="342"/>
      <c r="Z30" s="342"/>
      <c r="AA30" s="342"/>
      <c r="AB30" s="342"/>
      <c r="AC30" s="342"/>
      <c r="AD30" s="342"/>
      <c r="AE30" s="342"/>
      <c r="AF30" s="43"/>
      <c r="AG30" s="43"/>
      <c r="AH30" s="43"/>
      <c r="AI30" s="43"/>
      <c r="AJ30" s="43"/>
      <c r="AK30" s="341">
        <f>ROUND(AW54, 2)</f>
        <v>0</v>
      </c>
      <c r="AL30" s="342"/>
      <c r="AM30" s="342"/>
      <c r="AN30" s="342"/>
      <c r="AO30" s="342"/>
      <c r="AP30" s="43"/>
      <c r="AQ30" s="43"/>
      <c r="AR30" s="44"/>
      <c r="BE30" s="331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43">
        <v>0.21</v>
      </c>
      <c r="M31" s="342"/>
      <c r="N31" s="342"/>
      <c r="O31" s="342"/>
      <c r="P31" s="342"/>
      <c r="Q31" s="43"/>
      <c r="R31" s="43"/>
      <c r="S31" s="43"/>
      <c r="T31" s="43"/>
      <c r="U31" s="43"/>
      <c r="V31" s="43"/>
      <c r="W31" s="341">
        <f>ROUND(BB54, 2)</f>
        <v>0</v>
      </c>
      <c r="X31" s="342"/>
      <c r="Y31" s="342"/>
      <c r="Z31" s="342"/>
      <c r="AA31" s="342"/>
      <c r="AB31" s="342"/>
      <c r="AC31" s="342"/>
      <c r="AD31" s="342"/>
      <c r="AE31" s="342"/>
      <c r="AF31" s="43"/>
      <c r="AG31" s="43"/>
      <c r="AH31" s="43"/>
      <c r="AI31" s="43"/>
      <c r="AJ31" s="43"/>
      <c r="AK31" s="341">
        <v>0</v>
      </c>
      <c r="AL31" s="342"/>
      <c r="AM31" s="342"/>
      <c r="AN31" s="342"/>
      <c r="AO31" s="342"/>
      <c r="AP31" s="43"/>
      <c r="AQ31" s="43"/>
      <c r="AR31" s="44"/>
      <c r="BE31" s="331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43">
        <v>0.12</v>
      </c>
      <c r="M32" s="342"/>
      <c r="N32" s="342"/>
      <c r="O32" s="342"/>
      <c r="P32" s="342"/>
      <c r="Q32" s="43"/>
      <c r="R32" s="43"/>
      <c r="S32" s="43"/>
      <c r="T32" s="43"/>
      <c r="U32" s="43"/>
      <c r="V32" s="43"/>
      <c r="W32" s="341">
        <f>ROUND(BC54, 2)</f>
        <v>0</v>
      </c>
      <c r="X32" s="342"/>
      <c r="Y32" s="342"/>
      <c r="Z32" s="342"/>
      <c r="AA32" s="342"/>
      <c r="AB32" s="342"/>
      <c r="AC32" s="342"/>
      <c r="AD32" s="342"/>
      <c r="AE32" s="342"/>
      <c r="AF32" s="43"/>
      <c r="AG32" s="43"/>
      <c r="AH32" s="43"/>
      <c r="AI32" s="43"/>
      <c r="AJ32" s="43"/>
      <c r="AK32" s="341">
        <v>0</v>
      </c>
      <c r="AL32" s="342"/>
      <c r="AM32" s="342"/>
      <c r="AN32" s="342"/>
      <c r="AO32" s="342"/>
      <c r="AP32" s="43"/>
      <c r="AQ32" s="43"/>
      <c r="AR32" s="44"/>
      <c r="BE32" s="331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43">
        <v>0</v>
      </c>
      <c r="M33" s="342"/>
      <c r="N33" s="342"/>
      <c r="O33" s="342"/>
      <c r="P33" s="342"/>
      <c r="Q33" s="43"/>
      <c r="R33" s="43"/>
      <c r="S33" s="43"/>
      <c r="T33" s="43"/>
      <c r="U33" s="43"/>
      <c r="V33" s="43"/>
      <c r="W33" s="341">
        <f>ROUND(BD54, 2)</f>
        <v>0</v>
      </c>
      <c r="X33" s="342"/>
      <c r="Y33" s="342"/>
      <c r="Z33" s="342"/>
      <c r="AA33" s="342"/>
      <c r="AB33" s="342"/>
      <c r="AC33" s="342"/>
      <c r="AD33" s="342"/>
      <c r="AE33" s="342"/>
      <c r="AF33" s="43"/>
      <c r="AG33" s="43"/>
      <c r="AH33" s="43"/>
      <c r="AI33" s="43"/>
      <c r="AJ33" s="43"/>
      <c r="AK33" s="341">
        <v>0</v>
      </c>
      <c r="AL33" s="342"/>
      <c r="AM33" s="342"/>
      <c r="AN33" s="342"/>
      <c r="AO33" s="342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44" t="s">
        <v>49</v>
      </c>
      <c r="Y35" s="345"/>
      <c r="Z35" s="345"/>
      <c r="AA35" s="345"/>
      <c r="AB35" s="345"/>
      <c r="AC35" s="47"/>
      <c r="AD35" s="47"/>
      <c r="AE35" s="47"/>
      <c r="AF35" s="47"/>
      <c r="AG35" s="47"/>
      <c r="AH35" s="47"/>
      <c r="AI35" s="47"/>
      <c r="AJ35" s="47"/>
      <c r="AK35" s="346">
        <f>SUM(AK26:AK33)</f>
        <v>0</v>
      </c>
      <c r="AL35" s="345"/>
      <c r="AM35" s="345"/>
      <c r="AN35" s="345"/>
      <c r="AO35" s="34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8" t="str">
        <f>K6</f>
        <v>Údržba HOZ Benešovsko - Dalovy, Olbramovice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k.ú. Dalovy, Olbramovice u Votic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0" t="str">
        <f>IF(AN8= "","",AN8)</f>
        <v>Vyplň údaj</v>
      </c>
      <c r="AN47" s="35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6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Státní pozemkový úřad, OVHS ČB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51" t="str">
        <f>IF(E17="","",E17)</f>
        <v xml:space="preserve"> </v>
      </c>
      <c r="AN49" s="352"/>
      <c r="AO49" s="352"/>
      <c r="AP49" s="352"/>
      <c r="AQ49" s="38"/>
      <c r="AR49" s="41"/>
      <c r="AS49" s="353" t="s">
        <v>51</v>
      </c>
      <c r="AT49" s="35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6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51" t="str">
        <f>IF(E20="","",E20)</f>
        <v>Ing. Pavel Vilím</v>
      </c>
      <c r="AN50" s="352"/>
      <c r="AO50" s="352"/>
      <c r="AP50" s="352"/>
      <c r="AQ50" s="38"/>
      <c r="AR50" s="41"/>
      <c r="AS50" s="355"/>
      <c r="AT50" s="35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7"/>
      <c r="AT51" s="35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9" t="s">
        <v>52</v>
      </c>
      <c r="D52" s="360"/>
      <c r="E52" s="360"/>
      <c r="F52" s="360"/>
      <c r="G52" s="360"/>
      <c r="H52" s="68"/>
      <c r="I52" s="361" t="s">
        <v>53</v>
      </c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2" t="s">
        <v>54</v>
      </c>
      <c r="AH52" s="360"/>
      <c r="AI52" s="360"/>
      <c r="AJ52" s="360"/>
      <c r="AK52" s="360"/>
      <c r="AL52" s="360"/>
      <c r="AM52" s="360"/>
      <c r="AN52" s="361" t="s">
        <v>55</v>
      </c>
      <c r="AO52" s="360"/>
      <c r="AP52" s="360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6">
        <f>ROUND(SUM(AG55:AG56),2)</f>
        <v>0</v>
      </c>
      <c r="AH54" s="366"/>
      <c r="AI54" s="366"/>
      <c r="AJ54" s="366"/>
      <c r="AK54" s="366"/>
      <c r="AL54" s="366"/>
      <c r="AM54" s="366"/>
      <c r="AN54" s="367">
        <f>SUM(AG54,AT54)</f>
        <v>0</v>
      </c>
      <c r="AO54" s="367"/>
      <c r="AP54" s="367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19</v>
      </c>
    </row>
    <row r="55" spans="1:91" s="7" customFormat="1" ht="14.45" customHeight="1">
      <c r="A55" s="88" t="s">
        <v>75</v>
      </c>
      <c r="B55" s="89"/>
      <c r="C55" s="90"/>
      <c r="D55" s="365" t="s">
        <v>76</v>
      </c>
      <c r="E55" s="365"/>
      <c r="F55" s="365"/>
      <c r="G55" s="365"/>
      <c r="H55" s="365"/>
      <c r="I55" s="91"/>
      <c r="J55" s="365" t="s">
        <v>77</v>
      </c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3">
        <f>'201_143 - SO 1 - Údržba H...'!J30</f>
        <v>0</v>
      </c>
      <c r="AH55" s="364"/>
      <c r="AI55" s="364"/>
      <c r="AJ55" s="364"/>
      <c r="AK55" s="364"/>
      <c r="AL55" s="364"/>
      <c r="AM55" s="364"/>
      <c r="AN55" s="363">
        <f>SUM(AG55,AT55)</f>
        <v>0</v>
      </c>
      <c r="AO55" s="364"/>
      <c r="AP55" s="364"/>
      <c r="AQ55" s="92" t="s">
        <v>78</v>
      </c>
      <c r="AR55" s="93"/>
      <c r="AS55" s="94">
        <v>0</v>
      </c>
      <c r="AT55" s="95">
        <f>ROUND(SUM(AV55:AW55),2)</f>
        <v>0</v>
      </c>
      <c r="AU55" s="96">
        <f>'201_143 - SO 1 - Údržba H...'!P89</f>
        <v>0</v>
      </c>
      <c r="AV55" s="95">
        <f>'201_143 - SO 1 - Údržba H...'!J33</f>
        <v>0</v>
      </c>
      <c r="AW55" s="95">
        <f>'201_143 - SO 1 - Údržba H...'!J34</f>
        <v>0</v>
      </c>
      <c r="AX55" s="95">
        <f>'201_143 - SO 1 - Údržba H...'!J35</f>
        <v>0</v>
      </c>
      <c r="AY55" s="95">
        <f>'201_143 - SO 1 - Údržba H...'!J36</f>
        <v>0</v>
      </c>
      <c r="AZ55" s="95">
        <f>'201_143 - SO 1 - Údržba H...'!F33</f>
        <v>0</v>
      </c>
      <c r="BA55" s="95">
        <f>'201_143 - SO 1 - Údržba H...'!F34</f>
        <v>0</v>
      </c>
      <c r="BB55" s="95">
        <f>'201_143 - SO 1 - Údržba H...'!F35</f>
        <v>0</v>
      </c>
      <c r="BC55" s="95">
        <f>'201_143 - SO 1 - Údržba H...'!F36</f>
        <v>0</v>
      </c>
      <c r="BD55" s="97">
        <f>'201_143 - SO 1 - Údržba H...'!F37</f>
        <v>0</v>
      </c>
      <c r="BT55" s="98" t="s">
        <v>79</v>
      </c>
      <c r="BV55" s="98" t="s">
        <v>73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7" customFormat="1" ht="14.45" customHeight="1">
      <c r="A56" s="88" t="s">
        <v>75</v>
      </c>
      <c r="B56" s="89"/>
      <c r="C56" s="90"/>
      <c r="D56" s="365" t="s">
        <v>82</v>
      </c>
      <c r="E56" s="365"/>
      <c r="F56" s="365"/>
      <c r="G56" s="365"/>
      <c r="H56" s="365"/>
      <c r="I56" s="91"/>
      <c r="J56" s="365" t="s">
        <v>83</v>
      </c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3">
        <f>'201_329 - SO 2 - Údržba H...'!J30</f>
        <v>0</v>
      </c>
      <c r="AH56" s="364"/>
      <c r="AI56" s="364"/>
      <c r="AJ56" s="364"/>
      <c r="AK56" s="364"/>
      <c r="AL56" s="364"/>
      <c r="AM56" s="364"/>
      <c r="AN56" s="363">
        <f>SUM(AG56,AT56)</f>
        <v>0</v>
      </c>
      <c r="AO56" s="364"/>
      <c r="AP56" s="364"/>
      <c r="AQ56" s="92" t="s">
        <v>78</v>
      </c>
      <c r="AR56" s="93"/>
      <c r="AS56" s="99">
        <v>0</v>
      </c>
      <c r="AT56" s="100">
        <f>ROUND(SUM(AV56:AW56),2)</f>
        <v>0</v>
      </c>
      <c r="AU56" s="101">
        <f>'201_329 - SO 2 - Údržba H...'!P90</f>
        <v>0</v>
      </c>
      <c r="AV56" s="100">
        <f>'201_329 - SO 2 - Údržba H...'!J33</f>
        <v>0</v>
      </c>
      <c r="AW56" s="100">
        <f>'201_329 - SO 2 - Údržba H...'!J34</f>
        <v>0</v>
      </c>
      <c r="AX56" s="100">
        <f>'201_329 - SO 2 - Údržba H...'!J35</f>
        <v>0</v>
      </c>
      <c r="AY56" s="100">
        <f>'201_329 - SO 2 - Údržba H...'!J36</f>
        <v>0</v>
      </c>
      <c r="AZ56" s="100">
        <f>'201_329 - SO 2 - Údržba H...'!F33</f>
        <v>0</v>
      </c>
      <c r="BA56" s="100">
        <f>'201_329 - SO 2 - Údržba H...'!F34</f>
        <v>0</v>
      </c>
      <c r="BB56" s="100">
        <f>'201_329 - SO 2 - Údržba H...'!F35</f>
        <v>0</v>
      </c>
      <c r="BC56" s="100">
        <f>'201_329 - SO 2 - Údržba H...'!F36</f>
        <v>0</v>
      </c>
      <c r="BD56" s="102">
        <f>'201_329 - SO 2 - Údržba H...'!F37</f>
        <v>0</v>
      </c>
      <c r="BT56" s="98" t="s">
        <v>79</v>
      </c>
      <c r="BV56" s="98" t="s">
        <v>73</v>
      </c>
      <c r="BW56" s="98" t="s">
        <v>84</v>
      </c>
      <c r="BX56" s="98" t="s">
        <v>5</v>
      </c>
      <c r="CL56" s="98" t="s">
        <v>19</v>
      </c>
      <c r="CM56" s="98" t="s">
        <v>81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afNb+AF00+S26eHbh5zFaQF1QhapT56sVR/qgom7rhTV+fy6IoG3AUC4tvD4bGWp6rsNZJUlhfGrkB4FpuVzZg==" saltValue="DcRS3cMndO2nNdJcycbIx14MUx8tB6q/ree4zfHg/Tkt2TPkQ6bLCapGKztjt5m1HC2be1OZghHCPea6XGRH4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1_143 - SO 1 - Údržba H...'!C2" display="/" xr:uid="{00000000-0004-0000-0000-000000000000}"/>
    <hyperlink ref="A56" location="'201_329 - SO 2 - Údržba H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80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85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5" customHeight="1">
      <c r="B7" s="22"/>
      <c r="E7" s="369" t="str">
        <f>'Rekapitulace stavby'!K6</f>
        <v>Údržba HOZ Benešovsko - Dalovy, Olbramovice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" customHeight="1">
      <c r="A9" s="36"/>
      <c r="B9" s="41"/>
      <c r="C9" s="36"/>
      <c r="D9" s="36"/>
      <c r="E9" s="371" t="s">
        <v>87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88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34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4.45" customHeight="1">
      <c r="A27" s="111"/>
      <c r="B27" s="112"/>
      <c r="C27" s="111"/>
      <c r="D27" s="111"/>
      <c r="E27" s="375" t="s">
        <v>19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ROUND((SUM(BE89:BE235)),  2)</f>
        <v>0</v>
      </c>
      <c r="G33" s="36"/>
      <c r="H33" s="36"/>
      <c r="I33" s="120">
        <v>0.21</v>
      </c>
      <c r="J33" s="119">
        <f>ROUND(((SUM(BE89:BE235))*I33),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ROUND((SUM(BF89:BF235)),  2)</f>
        <v>0</v>
      </c>
      <c r="G34" s="36"/>
      <c r="H34" s="36"/>
      <c r="I34" s="120">
        <v>0.12</v>
      </c>
      <c r="J34" s="119">
        <f>ROUND(((SUM(BF89:BF235))*I34),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ROUND((SUM(BG89:BG235)),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ROUND((SUM(BH89:BH235)),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ROUND((SUM(BI89:BI235)),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5" customHeight="1">
      <c r="A48" s="36"/>
      <c r="B48" s="37"/>
      <c r="C48" s="38"/>
      <c r="D48" s="38"/>
      <c r="E48" s="376" t="str">
        <f>E7</f>
        <v>Údržba HOZ Benešovsko - Dalovy, Olbramovice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" customHeight="1">
      <c r="A50" s="36"/>
      <c r="B50" s="37"/>
      <c r="C50" s="38"/>
      <c r="D50" s="38"/>
      <c r="E50" s="348" t="str">
        <f>E9</f>
        <v>201_143 - SO 1 - Údržba HOZ Benešovsko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 Dalovy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6" customHeight="1">
      <c r="A54" s="36"/>
      <c r="B54" s="37"/>
      <c r="C54" s="31" t="s">
        <v>24</v>
      </c>
      <c r="D54" s="38"/>
      <c r="E54" s="38"/>
      <c r="F54" s="29" t="str">
        <f>E15</f>
        <v>Státní pozemkový úřad, OVHS ČB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Ing. Pavel Vilím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90</v>
      </c>
      <c r="D57" s="133"/>
      <c r="E57" s="133"/>
      <c r="F57" s="133"/>
      <c r="G57" s="133"/>
      <c r="H57" s="133"/>
      <c r="I57" s="133"/>
      <c r="J57" s="134" t="s">
        <v>91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92</v>
      </c>
    </row>
    <row r="60" spans="1:47" s="9" customFormat="1" ht="24.95" customHeight="1">
      <c r="B60" s="136"/>
      <c r="C60" s="137"/>
      <c r="D60" s="138" t="s">
        <v>93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94</v>
      </c>
      <c r="E61" s="145"/>
      <c r="F61" s="145"/>
      <c r="G61" s="145"/>
      <c r="H61" s="145"/>
      <c r="I61" s="145"/>
      <c r="J61" s="146">
        <f>J99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95</v>
      </c>
      <c r="E62" s="145"/>
      <c r="F62" s="145"/>
      <c r="G62" s="145"/>
      <c r="H62" s="145"/>
      <c r="I62" s="145"/>
      <c r="J62" s="146">
        <f>J139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96</v>
      </c>
      <c r="E63" s="145"/>
      <c r="F63" s="145"/>
      <c r="G63" s="145"/>
      <c r="H63" s="145"/>
      <c r="I63" s="145"/>
      <c r="J63" s="146">
        <f>J167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97</v>
      </c>
      <c r="E64" s="145"/>
      <c r="F64" s="145"/>
      <c r="G64" s="145"/>
      <c r="H64" s="145"/>
      <c r="I64" s="145"/>
      <c r="J64" s="146">
        <f>J177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98</v>
      </c>
      <c r="E65" s="145"/>
      <c r="F65" s="145"/>
      <c r="G65" s="145"/>
      <c r="H65" s="145"/>
      <c r="I65" s="145"/>
      <c r="J65" s="146">
        <f>J203</f>
        <v>0</v>
      </c>
      <c r="K65" s="143"/>
      <c r="L65" s="147"/>
    </row>
    <row r="66" spans="1:31" s="9" customFormat="1" ht="24.95" customHeight="1">
      <c r="B66" s="136"/>
      <c r="C66" s="137"/>
      <c r="D66" s="138" t="s">
        <v>99</v>
      </c>
      <c r="E66" s="139"/>
      <c r="F66" s="139"/>
      <c r="G66" s="139"/>
      <c r="H66" s="139"/>
      <c r="I66" s="139"/>
      <c r="J66" s="140">
        <f>J209</f>
        <v>0</v>
      </c>
      <c r="K66" s="137"/>
      <c r="L66" s="141"/>
    </row>
    <row r="67" spans="1:31" s="10" customFormat="1" ht="19.899999999999999" customHeight="1">
      <c r="B67" s="142"/>
      <c r="C67" s="143"/>
      <c r="D67" s="144" t="s">
        <v>100</v>
      </c>
      <c r="E67" s="145"/>
      <c r="F67" s="145"/>
      <c r="G67" s="145"/>
      <c r="H67" s="145"/>
      <c r="I67" s="145"/>
      <c r="J67" s="146">
        <f>J210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101</v>
      </c>
      <c r="E68" s="145"/>
      <c r="F68" s="145"/>
      <c r="G68" s="145"/>
      <c r="H68" s="145"/>
      <c r="I68" s="145"/>
      <c r="J68" s="146">
        <f>J226</f>
        <v>0</v>
      </c>
      <c r="K68" s="143"/>
      <c r="L68" s="147"/>
    </row>
    <row r="69" spans="1:31" s="9" customFormat="1" ht="24.95" customHeight="1">
      <c r="B69" s="136"/>
      <c r="C69" s="137"/>
      <c r="D69" s="138" t="s">
        <v>102</v>
      </c>
      <c r="E69" s="139"/>
      <c r="F69" s="139"/>
      <c r="G69" s="139"/>
      <c r="H69" s="139"/>
      <c r="I69" s="139"/>
      <c r="J69" s="140">
        <f>J232</f>
        <v>0</v>
      </c>
      <c r="K69" s="137"/>
      <c r="L69" s="141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103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4.45" customHeight="1">
      <c r="A79" s="36"/>
      <c r="B79" s="37"/>
      <c r="C79" s="38"/>
      <c r="D79" s="38"/>
      <c r="E79" s="376" t="str">
        <f>E7</f>
        <v>Údržba HOZ Benešovsko - Dalovy, Olbramovice</v>
      </c>
      <c r="F79" s="377"/>
      <c r="G79" s="377"/>
      <c r="H79" s="377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86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6" customHeight="1">
      <c r="A81" s="36"/>
      <c r="B81" s="37"/>
      <c r="C81" s="38"/>
      <c r="D81" s="38"/>
      <c r="E81" s="348" t="str">
        <f>E9</f>
        <v>201_143 - SO 1 - Údržba HOZ Benešovsko</v>
      </c>
      <c r="F81" s="378"/>
      <c r="G81" s="378"/>
      <c r="H81" s="37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k.ú. Dalovy</v>
      </c>
      <c r="G83" s="38"/>
      <c r="H83" s="38"/>
      <c r="I83" s="31" t="s">
        <v>23</v>
      </c>
      <c r="J83" s="61" t="str">
        <f>IF(J12="","",J12)</f>
        <v>Vyplň údaj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6" customHeight="1">
      <c r="A85" s="36"/>
      <c r="B85" s="37"/>
      <c r="C85" s="31" t="s">
        <v>24</v>
      </c>
      <c r="D85" s="38"/>
      <c r="E85" s="38"/>
      <c r="F85" s="29" t="str">
        <f>E15</f>
        <v>Státní pozemkový úřad, OVHS ČB</v>
      </c>
      <c r="G85" s="38"/>
      <c r="H85" s="38"/>
      <c r="I85" s="31" t="s">
        <v>30</v>
      </c>
      <c r="J85" s="34" t="str">
        <f>E21</f>
        <v xml:space="preserve"> 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6" customHeight="1">
      <c r="A86" s="36"/>
      <c r="B86" s="37"/>
      <c r="C86" s="31" t="s">
        <v>28</v>
      </c>
      <c r="D86" s="38"/>
      <c r="E86" s="38"/>
      <c r="F86" s="29" t="str">
        <f>IF(E18="","",E18)</f>
        <v>Vyplň údaj</v>
      </c>
      <c r="G86" s="38"/>
      <c r="H86" s="38"/>
      <c r="I86" s="31" t="s">
        <v>33</v>
      </c>
      <c r="J86" s="34" t="str">
        <f>E24</f>
        <v>Ing. Pavel Vilím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104</v>
      </c>
      <c r="D88" s="151" t="s">
        <v>56</v>
      </c>
      <c r="E88" s="151" t="s">
        <v>52</v>
      </c>
      <c r="F88" s="151" t="s">
        <v>53</v>
      </c>
      <c r="G88" s="151" t="s">
        <v>105</v>
      </c>
      <c r="H88" s="151" t="s">
        <v>106</v>
      </c>
      <c r="I88" s="151" t="s">
        <v>107</v>
      </c>
      <c r="J88" s="151" t="s">
        <v>91</v>
      </c>
      <c r="K88" s="152" t="s">
        <v>108</v>
      </c>
      <c r="L88" s="153"/>
      <c r="M88" s="70" t="s">
        <v>19</v>
      </c>
      <c r="N88" s="71" t="s">
        <v>41</v>
      </c>
      <c r="O88" s="71" t="s">
        <v>109</v>
      </c>
      <c r="P88" s="71" t="s">
        <v>110</v>
      </c>
      <c r="Q88" s="71" t="s">
        <v>111</v>
      </c>
      <c r="R88" s="71" t="s">
        <v>112</v>
      </c>
      <c r="S88" s="71" t="s">
        <v>113</v>
      </c>
      <c r="T88" s="72" t="s">
        <v>114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6"/>
      <c r="B89" s="37"/>
      <c r="C89" s="77" t="s">
        <v>115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P90+P209+P232</f>
        <v>0</v>
      </c>
      <c r="Q89" s="74"/>
      <c r="R89" s="156">
        <f>R90+R209+R232</f>
        <v>2.1960497399999999</v>
      </c>
      <c r="S89" s="74"/>
      <c r="T89" s="157">
        <f>T90+T209+T232</f>
        <v>1.5933000000000002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70</v>
      </c>
      <c r="AU89" s="19" t="s">
        <v>92</v>
      </c>
      <c r="BK89" s="158">
        <f>BK90+BK209+BK232</f>
        <v>0</v>
      </c>
    </row>
    <row r="90" spans="1:65" s="12" customFormat="1" ht="25.9" customHeight="1">
      <c r="B90" s="159"/>
      <c r="C90" s="160"/>
      <c r="D90" s="161" t="s">
        <v>70</v>
      </c>
      <c r="E90" s="162" t="s">
        <v>116</v>
      </c>
      <c r="F90" s="162" t="s">
        <v>117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P91+SUM(P92:P99)+P139+P167+P177+P203</f>
        <v>0</v>
      </c>
      <c r="Q90" s="167"/>
      <c r="R90" s="168">
        <f>R91+SUM(R92:R99)+R139+R167+R177+R203</f>
        <v>1.7338363999999999</v>
      </c>
      <c r="S90" s="167"/>
      <c r="T90" s="169">
        <f>T91+SUM(T92:T99)+T139+T167+T177+T203</f>
        <v>1.5933000000000002</v>
      </c>
      <c r="AR90" s="170" t="s">
        <v>79</v>
      </c>
      <c r="AT90" s="171" t="s">
        <v>70</v>
      </c>
      <c r="AU90" s="171" t="s">
        <v>71</v>
      </c>
      <c r="AY90" s="170" t="s">
        <v>118</v>
      </c>
      <c r="BK90" s="172">
        <f>BK91+SUM(BK92:BK99)+BK139+BK167+BK177+BK203</f>
        <v>0</v>
      </c>
    </row>
    <row r="91" spans="1:65" s="2" customFormat="1" ht="14.45" customHeight="1">
      <c r="A91" s="36"/>
      <c r="B91" s="37"/>
      <c r="C91" s="173" t="s">
        <v>119</v>
      </c>
      <c r="D91" s="173" t="s">
        <v>120</v>
      </c>
      <c r="E91" s="174" t="s">
        <v>121</v>
      </c>
      <c r="F91" s="175" t="s">
        <v>122</v>
      </c>
      <c r="G91" s="176" t="s">
        <v>123</v>
      </c>
      <c r="H91" s="177">
        <v>1</v>
      </c>
      <c r="I91" s="178"/>
      <c r="J91" s="179">
        <f>ROUND(I91*H91,2)</f>
        <v>0</v>
      </c>
      <c r="K91" s="175" t="s">
        <v>19</v>
      </c>
      <c r="L91" s="41"/>
      <c r="M91" s="180" t="s">
        <v>19</v>
      </c>
      <c r="N91" s="181" t="s">
        <v>42</v>
      </c>
      <c r="O91" s="66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4" t="s">
        <v>124</v>
      </c>
      <c r="AT91" s="184" t="s">
        <v>120</v>
      </c>
      <c r="AU91" s="184" t="s">
        <v>79</v>
      </c>
      <c r="AY91" s="19" t="s">
        <v>118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9" t="s">
        <v>79</v>
      </c>
      <c r="BK91" s="185">
        <f>ROUND(I91*H91,2)</f>
        <v>0</v>
      </c>
      <c r="BL91" s="19" t="s">
        <v>124</v>
      </c>
      <c r="BM91" s="184" t="s">
        <v>125</v>
      </c>
    </row>
    <row r="92" spans="1:65" s="2" customFormat="1" ht="11.25">
      <c r="A92" s="36"/>
      <c r="B92" s="37"/>
      <c r="C92" s="38"/>
      <c r="D92" s="186" t="s">
        <v>126</v>
      </c>
      <c r="E92" s="38"/>
      <c r="F92" s="187" t="s">
        <v>122</v>
      </c>
      <c r="G92" s="38"/>
      <c r="H92" s="38"/>
      <c r="I92" s="188"/>
      <c r="J92" s="38"/>
      <c r="K92" s="38"/>
      <c r="L92" s="41"/>
      <c r="M92" s="189"/>
      <c r="N92" s="190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126</v>
      </c>
      <c r="AU92" s="19" t="s">
        <v>79</v>
      </c>
    </row>
    <row r="93" spans="1:65" s="2" customFormat="1" ht="19.5">
      <c r="A93" s="36"/>
      <c r="B93" s="37"/>
      <c r="C93" s="38"/>
      <c r="D93" s="186" t="s">
        <v>127</v>
      </c>
      <c r="E93" s="38"/>
      <c r="F93" s="191" t="s">
        <v>128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127</v>
      </c>
      <c r="AU93" s="19" t="s">
        <v>79</v>
      </c>
    </row>
    <row r="94" spans="1:65" s="2" customFormat="1" ht="22.15" customHeight="1">
      <c r="A94" s="36"/>
      <c r="B94" s="37"/>
      <c r="C94" s="173" t="s">
        <v>129</v>
      </c>
      <c r="D94" s="173" t="s">
        <v>120</v>
      </c>
      <c r="E94" s="174" t="s">
        <v>130</v>
      </c>
      <c r="F94" s="175" t="s">
        <v>131</v>
      </c>
      <c r="G94" s="176" t="s">
        <v>132</v>
      </c>
      <c r="H94" s="177">
        <v>0.56899999999999995</v>
      </c>
      <c r="I94" s="178"/>
      <c r="J94" s="179">
        <f>ROUND(I94*H94,2)</f>
        <v>0</v>
      </c>
      <c r="K94" s="175" t="s">
        <v>19</v>
      </c>
      <c r="L94" s="41"/>
      <c r="M94" s="180" t="s">
        <v>19</v>
      </c>
      <c r="N94" s="181" t="s">
        <v>42</v>
      </c>
      <c r="O94" s="66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4" t="s">
        <v>124</v>
      </c>
      <c r="AT94" s="184" t="s">
        <v>120</v>
      </c>
      <c r="AU94" s="184" t="s">
        <v>79</v>
      </c>
      <c r="AY94" s="19" t="s">
        <v>118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9" t="s">
        <v>79</v>
      </c>
      <c r="BK94" s="185">
        <f>ROUND(I94*H94,2)</f>
        <v>0</v>
      </c>
      <c r="BL94" s="19" t="s">
        <v>124</v>
      </c>
      <c r="BM94" s="184" t="s">
        <v>133</v>
      </c>
    </row>
    <row r="95" spans="1:65" s="2" customFormat="1" ht="11.25">
      <c r="A95" s="36"/>
      <c r="B95" s="37"/>
      <c r="C95" s="38"/>
      <c r="D95" s="186" t="s">
        <v>126</v>
      </c>
      <c r="E95" s="38"/>
      <c r="F95" s="187" t="s">
        <v>131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126</v>
      </c>
      <c r="AU95" s="19" t="s">
        <v>79</v>
      </c>
    </row>
    <row r="96" spans="1:65" s="2" customFormat="1" ht="39">
      <c r="A96" s="36"/>
      <c r="B96" s="37"/>
      <c r="C96" s="38"/>
      <c r="D96" s="186" t="s">
        <v>127</v>
      </c>
      <c r="E96" s="38"/>
      <c r="F96" s="191" t="s">
        <v>134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127</v>
      </c>
      <c r="AU96" s="19" t="s">
        <v>79</v>
      </c>
    </row>
    <row r="97" spans="1:65" s="13" customFormat="1" ht="11.25">
      <c r="B97" s="192"/>
      <c r="C97" s="193"/>
      <c r="D97" s="186" t="s">
        <v>135</v>
      </c>
      <c r="E97" s="194" t="s">
        <v>19</v>
      </c>
      <c r="F97" s="195" t="s">
        <v>136</v>
      </c>
      <c r="G97" s="193"/>
      <c r="H97" s="194" t="s">
        <v>19</v>
      </c>
      <c r="I97" s="196"/>
      <c r="J97" s="193"/>
      <c r="K97" s="193"/>
      <c r="L97" s="197"/>
      <c r="M97" s="198"/>
      <c r="N97" s="199"/>
      <c r="O97" s="199"/>
      <c r="P97" s="199"/>
      <c r="Q97" s="199"/>
      <c r="R97" s="199"/>
      <c r="S97" s="199"/>
      <c r="T97" s="200"/>
      <c r="AT97" s="201" t="s">
        <v>135</v>
      </c>
      <c r="AU97" s="201" t="s">
        <v>79</v>
      </c>
      <c r="AV97" s="13" t="s">
        <v>79</v>
      </c>
      <c r="AW97" s="13" t="s">
        <v>32</v>
      </c>
      <c r="AX97" s="13" t="s">
        <v>71</v>
      </c>
      <c r="AY97" s="201" t="s">
        <v>118</v>
      </c>
    </row>
    <row r="98" spans="1:65" s="14" customFormat="1" ht="11.25">
      <c r="B98" s="202"/>
      <c r="C98" s="203"/>
      <c r="D98" s="186" t="s">
        <v>135</v>
      </c>
      <c r="E98" s="204" t="s">
        <v>19</v>
      </c>
      <c r="F98" s="205" t="s">
        <v>137</v>
      </c>
      <c r="G98" s="203"/>
      <c r="H98" s="206">
        <v>0.56899999999999995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135</v>
      </c>
      <c r="AU98" s="212" t="s">
        <v>79</v>
      </c>
      <c r="AV98" s="14" t="s">
        <v>81</v>
      </c>
      <c r="AW98" s="14" t="s">
        <v>32</v>
      </c>
      <c r="AX98" s="14" t="s">
        <v>79</v>
      </c>
      <c r="AY98" s="212" t="s">
        <v>118</v>
      </c>
    </row>
    <row r="99" spans="1:65" s="12" customFormat="1" ht="22.9" customHeight="1">
      <c r="B99" s="159"/>
      <c r="C99" s="160"/>
      <c r="D99" s="161" t="s">
        <v>70</v>
      </c>
      <c r="E99" s="213" t="s">
        <v>79</v>
      </c>
      <c r="F99" s="213" t="s">
        <v>138</v>
      </c>
      <c r="G99" s="160"/>
      <c r="H99" s="160"/>
      <c r="I99" s="163"/>
      <c r="J99" s="214">
        <f>BK99</f>
        <v>0</v>
      </c>
      <c r="K99" s="160"/>
      <c r="L99" s="165"/>
      <c r="M99" s="166"/>
      <c r="N99" s="167"/>
      <c r="O99" s="167"/>
      <c r="P99" s="168">
        <f>SUM(P100:P138)</f>
        <v>0</v>
      </c>
      <c r="Q99" s="167"/>
      <c r="R99" s="168">
        <f>SUM(R100:R138)</f>
        <v>4.5300000000000002E-3</v>
      </c>
      <c r="S99" s="167"/>
      <c r="T99" s="169">
        <f>SUM(T100:T138)</f>
        <v>0</v>
      </c>
      <c r="AR99" s="170" t="s">
        <v>79</v>
      </c>
      <c r="AT99" s="171" t="s">
        <v>70</v>
      </c>
      <c r="AU99" s="171" t="s">
        <v>79</v>
      </c>
      <c r="AY99" s="170" t="s">
        <v>118</v>
      </c>
      <c r="BK99" s="172">
        <f>SUM(BK100:BK138)</f>
        <v>0</v>
      </c>
    </row>
    <row r="100" spans="1:65" s="2" customFormat="1" ht="19.899999999999999" customHeight="1">
      <c r="A100" s="36"/>
      <c r="B100" s="37"/>
      <c r="C100" s="173" t="s">
        <v>139</v>
      </c>
      <c r="D100" s="173" t="s">
        <v>120</v>
      </c>
      <c r="E100" s="174" t="s">
        <v>140</v>
      </c>
      <c r="F100" s="175" t="s">
        <v>141</v>
      </c>
      <c r="G100" s="176" t="s">
        <v>142</v>
      </c>
      <c r="H100" s="177">
        <v>4.5</v>
      </c>
      <c r="I100" s="178"/>
      <c r="J100" s="179">
        <f>ROUND(I100*H100,2)</f>
        <v>0</v>
      </c>
      <c r="K100" s="175" t="s">
        <v>143</v>
      </c>
      <c r="L100" s="41"/>
      <c r="M100" s="180" t="s">
        <v>19</v>
      </c>
      <c r="N100" s="181" t="s">
        <v>42</v>
      </c>
      <c r="O100" s="66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4" t="s">
        <v>124</v>
      </c>
      <c r="AT100" s="184" t="s">
        <v>120</v>
      </c>
      <c r="AU100" s="184" t="s">
        <v>81</v>
      </c>
      <c r="AY100" s="19" t="s">
        <v>118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9" t="s">
        <v>79</v>
      </c>
      <c r="BK100" s="185">
        <f>ROUND(I100*H100,2)</f>
        <v>0</v>
      </c>
      <c r="BL100" s="19" t="s">
        <v>124</v>
      </c>
      <c r="BM100" s="184" t="s">
        <v>144</v>
      </c>
    </row>
    <row r="101" spans="1:65" s="2" customFormat="1" ht="19.5">
      <c r="A101" s="36"/>
      <c r="B101" s="37"/>
      <c r="C101" s="38"/>
      <c r="D101" s="186" t="s">
        <v>126</v>
      </c>
      <c r="E101" s="38"/>
      <c r="F101" s="187" t="s">
        <v>145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126</v>
      </c>
      <c r="AU101" s="19" t="s">
        <v>81</v>
      </c>
    </row>
    <row r="102" spans="1:65" s="2" customFormat="1" ht="11.25">
      <c r="A102" s="36"/>
      <c r="B102" s="37"/>
      <c r="C102" s="38"/>
      <c r="D102" s="215" t="s">
        <v>146</v>
      </c>
      <c r="E102" s="38"/>
      <c r="F102" s="216" t="s">
        <v>147</v>
      </c>
      <c r="G102" s="38"/>
      <c r="H102" s="38"/>
      <c r="I102" s="188"/>
      <c r="J102" s="38"/>
      <c r="K102" s="38"/>
      <c r="L102" s="41"/>
      <c r="M102" s="189"/>
      <c r="N102" s="190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146</v>
      </c>
      <c r="AU102" s="19" t="s">
        <v>81</v>
      </c>
    </row>
    <row r="103" spans="1:65" s="14" customFormat="1" ht="11.25">
      <c r="B103" s="202"/>
      <c r="C103" s="203"/>
      <c r="D103" s="186" t="s">
        <v>135</v>
      </c>
      <c r="E103" s="204" t="s">
        <v>19</v>
      </c>
      <c r="F103" s="205" t="s">
        <v>148</v>
      </c>
      <c r="G103" s="203"/>
      <c r="H103" s="206">
        <v>4.5</v>
      </c>
      <c r="I103" s="207"/>
      <c r="J103" s="203"/>
      <c r="K103" s="203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135</v>
      </c>
      <c r="AU103" s="212" t="s">
        <v>81</v>
      </c>
      <c r="AV103" s="14" t="s">
        <v>81</v>
      </c>
      <c r="AW103" s="14" t="s">
        <v>32</v>
      </c>
      <c r="AX103" s="14" t="s">
        <v>79</v>
      </c>
      <c r="AY103" s="212" t="s">
        <v>118</v>
      </c>
    </row>
    <row r="104" spans="1:65" s="2" customFormat="1" ht="14.45" customHeight="1">
      <c r="A104" s="36"/>
      <c r="B104" s="37"/>
      <c r="C104" s="173" t="s">
        <v>7</v>
      </c>
      <c r="D104" s="173" t="s">
        <v>120</v>
      </c>
      <c r="E104" s="174" t="s">
        <v>149</v>
      </c>
      <c r="F104" s="175" t="s">
        <v>150</v>
      </c>
      <c r="G104" s="176" t="s">
        <v>151</v>
      </c>
      <c r="H104" s="177">
        <v>3</v>
      </c>
      <c r="I104" s="178"/>
      <c r="J104" s="179">
        <f>ROUND(I104*H104,2)</f>
        <v>0</v>
      </c>
      <c r="K104" s="175" t="s">
        <v>143</v>
      </c>
      <c r="L104" s="41"/>
      <c r="M104" s="180" t="s">
        <v>19</v>
      </c>
      <c r="N104" s="181" t="s">
        <v>42</v>
      </c>
      <c r="O104" s="66"/>
      <c r="P104" s="182">
        <f>O104*H104</f>
        <v>0</v>
      </c>
      <c r="Q104" s="182">
        <v>6.9999999999999999E-4</v>
      </c>
      <c r="R104" s="182">
        <f>Q104*H104</f>
        <v>2.0999999999999999E-3</v>
      </c>
      <c r="S104" s="182">
        <v>0</v>
      </c>
      <c r="T104" s="18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124</v>
      </c>
      <c r="AT104" s="184" t="s">
        <v>120</v>
      </c>
      <c r="AU104" s="184" t="s">
        <v>81</v>
      </c>
      <c r="AY104" s="19" t="s">
        <v>118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9" t="s">
        <v>79</v>
      </c>
      <c r="BK104" s="185">
        <f>ROUND(I104*H104,2)</f>
        <v>0</v>
      </c>
      <c r="BL104" s="19" t="s">
        <v>124</v>
      </c>
      <c r="BM104" s="184" t="s">
        <v>152</v>
      </c>
    </row>
    <row r="105" spans="1:65" s="2" customFormat="1" ht="11.25">
      <c r="A105" s="36"/>
      <c r="B105" s="37"/>
      <c r="C105" s="38"/>
      <c r="D105" s="186" t="s">
        <v>126</v>
      </c>
      <c r="E105" s="38"/>
      <c r="F105" s="187" t="s">
        <v>153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126</v>
      </c>
      <c r="AU105" s="19" t="s">
        <v>81</v>
      </c>
    </row>
    <row r="106" spans="1:65" s="2" customFormat="1" ht="11.25">
      <c r="A106" s="36"/>
      <c r="B106" s="37"/>
      <c r="C106" s="38"/>
      <c r="D106" s="215" t="s">
        <v>146</v>
      </c>
      <c r="E106" s="38"/>
      <c r="F106" s="216" t="s">
        <v>154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146</v>
      </c>
      <c r="AU106" s="19" t="s">
        <v>81</v>
      </c>
    </row>
    <row r="107" spans="1:65" s="2" customFormat="1" ht="39">
      <c r="A107" s="36"/>
      <c r="B107" s="37"/>
      <c r="C107" s="38"/>
      <c r="D107" s="186" t="s">
        <v>127</v>
      </c>
      <c r="E107" s="38"/>
      <c r="F107" s="191" t="s">
        <v>155</v>
      </c>
      <c r="G107" s="38"/>
      <c r="H107" s="38"/>
      <c r="I107" s="188"/>
      <c r="J107" s="38"/>
      <c r="K107" s="38"/>
      <c r="L107" s="41"/>
      <c r="M107" s="189"/>
      <c r="N107" s="19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127</v>
      </c>
      <c r="AU107" s="19" t="s">
        <v>81</v>
      </c>
    </row>
    <row r="108" spans="1:65" s="14" customFormat="1" ht="11.25">
      <c r="B108" s="202"/>
      <c r="C108" s="203"/>
      <c r="D108" s="186" t="s">
        <v>135</v>
      </c>
      <c r="E108" s="204" t="s">
        <v>19</v>
      </c>
      <c r="F108" s="205" t="s">
        <v>156</v>
      </c>
      <c r="G108" s="203"/>
      <c r="H108" s="206">
        <v>3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135</v>
      </c>
      <c r="AU108" s="212" t="s">
        <v>81</v>
      </c>
      <c r="AV108" s="14" t="s">
        <v>81</v>
      </c>
      <c r="AW108" s="14" t="s">
        <v>32</v>
      </c>
      <c r="AX108" s="14" t="s">
        <v>71</v>
      </c>
      <c r="AY108" s="212" t="s">
        <v>118</v>
      </c>
    </row>
    <row r="109" spans="1:65" s="15" customFormat="1" ht="11.25">
      <c r="B109" s="217"/>
      <c r="C109" s="218"/>
      <c r="D109" s="186" t="s">
        <v>135</v>
      </c>
      <c r="E109" s="219" t="s">
        <v>19</v>
      </c>
      <c r="F109" s="220" t="s">
        <v>157</v>
      </c>
      <c r="G109" s="218"/>
      <c r="H109" s="221">
        <v>3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135</v>
      </c>
      <c r="AU109" s="227" t="s">
        <v>81</v>
      </c>
      <c r="AV109" s="15" t="s">
        <v>124</v>
      </c>
      <c r="AW109" s="15" t="s">
        <v>32</v>
      </c>
      <c r="AX109" s="15" t="s">
        <v>79</v>
      </c>
      <c r="AY109" s="227" t="s">
        <v>118</v>
      </c>
    </row>
    <row r="110" spans="1:65" s="2" customFormat="1" ht="14.45" customHeight="1">
      <c r="A110" s="36"/>
      <c r="B110" s="37"/>
      <c r="C110" s="173" t="s">
        <v>158</v>
      </c>
      <c r="D110" s="173" t="s">
        <v>120</v>
      </c>
      <c r="E110" s="174" t="s">
        <v>159</v>
      </c>
      <c r="F110" s="175" t="s">
        <v>160</v>
      </c>
      <c r="G110" s="176" t="s">
        <v>151</v>
      </c>
      <c r="H110" s="177">
        <v>3</v>
      </c>
      <c r="I110" s="178"/>
      <c r="J110" s="179">
        <f>ROUND(I110*H110,2)</f>
        <v>0</v>
      </c>
      <c r="K110" s="175" t="s">
        <v>143</v>
      </c>
      <c r="L110" s="41"/>
      <c r="M110" s="180" t="s">
        <v>19</v>
      </c>
      <c r="N110" s="181" t="s">
        <v>42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124</v>
      </c>
      <c r="AT110" s="184" t="s">
        <v>120</v>
      </c>
      <c r="AU110" s="184" t="s">
        <v>81</v>
      </c>
      <c r="AY110" s="19" t="s">
        <v>118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79</v>
      </c>
      <c r="BK110" s="185">
        <f>ROUND(I110*H110,2)</f>
        <v>0</v>
      </c>
      <c r="BL110" s="19" t="s">
        <v>124</v>
      </c>
      <c r="BM110" s="184" t="s">
        <v>161</v>
      </c>
    </row>
    <row r="111" spans="1:65" s="2" customFormat="1" ht="11.25">
      <c r="A111" s="36"/>
      <c r="B111" s="37"/>
      <c r="C111" s="38"/>
      <c r="D111" s="186" t="s">
        <v>126</v>
      </c>
      <c r="E111" s="38"/>
      <c r="F111" s="187" t="s">
        <v>162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126</v>
      </c>
      <c r="AU111" s="19" t="s">
        <v>81</v>
      </c>
    </row>
    <row r="112" spans="1:65" s="2" customFormat="1" ht="11.25">
      <c r="A112" s="36"/>
      <c r="B112" s="37"/>
      <c r="C112" s="38"/>
      <c r="D112" s="215" t="s">
        <v>146</v>
      </c>
      <c r="E112" s="38"/>
      <c r="F112" s="216" t="s">
        <v>163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146</v>
      </c>
      <c r="AU112" s="19" t="s">
        <v>81</v>
      </c>
    </row>
    <row r="113" spans="1:65" s="2" customFormat="1" ht="19.5">
      <c r="A113" s="36"/>
      <c r="B113" s="37"/>
      <c r="C113" s="38"/>
      <c r="D113" s="186" t="s">
        <v>127</v>
      </c>
      <c r="E113" s="38"/>
      <c r="F113" s="191" t="s">
        <v>164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127</v>
      </c>
      <c r="AU113" s="19" t="s">
        <v>81</v>
      </c>
    </row>
    <row r="114" spans="1:65" s="14" customFormat="1" ht="11.25">
      <c r="B114" s="202"/>
      <c r="C114" s="203"/>
      <c r="D114" s="186" t="s">
        <v>135</v>
      </c>
      <c r="E114" s="204" t="s">
        <v>19</v>
      </c>
      <c r="F114" s="205" t="s">
        <v>156</v>
      </c>
      <c r="G114" s="203"/>
      <c r="H114" s="206">
        <v>3</v>
      </c>
      <c r="I114" s="207"/>
      <c r="J114" s="203"/>
      <c r="K114" s="203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135</v>
      </c>
      <c r="AU114" s="212" t="s">
        <v>81</v>
      </c>
      <c r="AV114" s="14" t="s">
        <v>81</v>
      </c>
      <c r="AW114" s="14" t="s">
        <v>32</v>
      </c>
      <c r="AX114" s="14" t="s">
        <v>79</v>
      </c>
      <c r="AY114" s="212" t="s">
        <v>118</v>
      </c>
    </row>
    <row r="115" spans="1:65" s="2" customFormat="1" ht="14.45" customHeight="1">
      <c r="A115" s="36"/>
      <c r="B115" s="37"/>
      <c r="C115" s="173" t="s">
        <v>165</v>
      </c>
      <c r="D115" s="173" t="s">
        <v>120</v>
      </c>
      <c r="E115" s="174" t="s">
        <v>166</v>
      </c>
      <c r="F115" s="175" t="s">
        <v>167</v>
      </c>
      <c r="G115" s="176" t="s">
        <v>151</v>
      </c>
      <c r="H115" s="177">
        <v>3</v>
      </c>
      <c r="I115" s="178"/>
      <c r="J115" s="179">
        <f>ROUND(I115*H115,2)</f>
        <v>0</v>
      </c>
      <c r="K115" s="175" t="s">
        <v>143</v>
      </c>
      <c r="L115" s="41"/>
      <c r="M115" s="180" t="s">
        <v>19</v>
      </c>
      <c r="N115" s="181" t="s">
        <v>42</v>
      </c>
      <c r="O115" s="66"/>
      <c r="P115" s="182">
        <f>O115*H115</f>
        <v>0</v>
      </c>
      <c r="Q115" s="182">
        <v>7.9000000000000001E-4</v>
      </c>
      <c r="R115" s="182">
        <f>Q115*H115</f>
        <v>2.3700000000000001E-3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124</v>
      </c>
      <c r="AT115" s="184" t="s">
        <v>120</v>
      </c>
      <c r="AU115" s="184" t="s">
        <v>81</v>
      </c>
      <c r="AY115" s="19" t="s">
        <v>118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79</v>
      </c>
      <c r="BK115" s="185">
        <f>ROUND(I115*H115,2)</f>
        <v>0</v>
      </c>
      <c r="BL115" s="19" t="s">
        <v>124</v>
      </c>
      <c r="BM115" s="184" t="s">
        <v>168</v>
      </c>
    </row>
    <row r="116" spans="1:65" s="2" customFormat="1" ht="11.25">
      <c r="A116" s="36"/>
      <c r="B116" s="37"/>
      <c r="C116" s="38"/>
      <c r="D116" s="186" t="s">
        <v>126</v>
      </c>
      <c r="E116" s="38"/>
      <c r="F116" s="187" t="s">
        <v>169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126</v>
      </c>
      <c r="AU116" s="19" t="s">
        <v>81</v>
      </c>
    </row>
    <row r="117" spans="1:65" s="2" customFormat="1" ht="11.25">
      <c r="A117" s="36"/>
      <c r="B117" s="37"/>
      <c r="C117" s="38"/>
      <c r="D117" s="215" t="s">
        <v>146</v>
      </c>
      <c r="E117" s="38"/>
      <c r="F117" s="216" t="s">
        <v>170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146</v>
      </c>
      <c r="AU117" s="19" t="s">
        <v>81</v>
      </c>
    </row>
    <row r="118" spans="1:65" s="2" customFormat="1" ht="19.5">
      <c r="A118" s="36"/>
      <c r="B118" s="37"/>
      <c r="C118" s="38"/>
      <c r="D118" s="186" t="s">
        <v>127</v>
      </c>
      <c r="E118" s="38"/>
      <c r="F118" s="191" t="s">
        <v>164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127</v>
      </c>
      <c r="AU118" s="19" t="s">
        <v>81</v>
      </c>
    </row>
    <row r="119" spans="1:65" s="14" customFormat="1" ht="11.25">
      <c r="B119" s="202"/>
      <c r="C119" s="203"/>
      <c r="D119" s="186" t="s">
        <v>135</v>
      </c>
      <c r="E119" s="204" t="s">
        <v>19</v>
      </c>
      <c r="F119" s="205" t="s">
        <v>156</v>
      </c>
      <c r="G119" s="203"/>
      <c r="H119" s="206">
        <v>3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135</v>
      </c>
      <c r="AU119" s="212" t="s">
        <v>81</v>
      </c>
      <c r="AV119" s="14" t="s">
        <v>81</v>
      </c>
      <c r="AW119" s="14" t="s">
        <v>32</v>
      </c>
      <c r="AX119" s="14" t="s">
        <v>79</v>
      </c>
      <c r="AY119" s="212" t="s">
        <v>118</v>
      </c>
    </row>
    <row r="120" spans="1:65" s="2" customFormat="1" ht="14.45" customHeight="1">
      <c r="A120" s="36"/>
      <c r="B120" s="37"/>
      <c r="C120" s="173" t="s">
        <v>171</v>
      </c>
      <c r="D120" s="173" t="s">
        <v>120</v>
      </c>
      <c r="E120" s="174" t="s">
        <v>172</v>
      </c>
      <c r="F120" s="175" t="s">
        <v>173</v>
      </c>
      <c r="G120" s="176" t="s">
        <v>151</v>
      </c>
      <c r="H120" s="177">
        <v>3</v>
      </c>
      <c r="I120" s="178"/>
      <c r="J120" s="179">
        <f>ROUND(I120*H120,2)</f>
        <v>0</v>
      </c>
      <c r="K120" s="175" t="s">
        <v>143</v>
      </c>
      <c r="L120" s="41"/>
      <c r="M120" s="180" t="s">
        <v>19</v>
      </c>
      <c r="N120" s="181" t="s">
        <v>42</v>
      </c>
      <c r="O120" s="6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124</v>
      </c>
      <c r="AT120" s="184" t="s">
        <v>120</v>
      </c>
      <c r="AU120" s="184" t="s">
        <v>81</v>
      </c>
      <c r="AY120" s="19" t="s">
        <v>118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79</v>
      </c>
      <c r="BK120" s="185">
        <f>ROUND(I120*H120,2)</f>
        <v>0</v>
      </c>
      <c r="BL120" s="19" t="s">
        <v>124</v>
      </c>
      <c r="BM120" s="184" t="s">
        <v>174</v>
      </c>
    </row>
    <row r="121" spans="1:65" s="2" customFormat="1" ht="11.25">
      <c r="A121" s="36"/>
      <c r="B121" s="37"/>
      <c r="C121" s="38"/>
      <c r="D121" s="186" t="s">
        <v>126</v>
      </c>
      <c r="E121" s="38"/>
      <c r="F121" s="187" t="s">
        <v>175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126</v>
      </c>
      <c r="AU121" s="19" t="s">
        <v>81</v>
      </c>
    </row>
    <row r="122" spans="1:65" s="2" customFormat="1" ht="11.25">
      <c r="A122" s="36"/>
      <c r="B122" s="37"/>
      <c r="C122" s="38"/>
      <c r="D122" s="215" t="s">
        <v>146</v>
      </c>
      <c r="E122" s="38"/>
      <c r="F122" s="216" t="s">
        <v>176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146</v>
      </c>
      <c r="AU122" s="19" t="s">
        <v>81</v>
      </c>
    </row>
    <row r="123" spans="1:65" s="2" customFormat="1" ht="19.5">
      <c r="A123" s="36"/>
      <c r="B123" s="37"/>
      <c r="C123" s="38"/>
      <c r="D123" s="186" t="s">
        <v>127</v>
      </c>
      <c r="E123" s="38"/>
      <c r="F123" s="191" t="s">
        <v>164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127</v>
      </c>
      <c r="AU123" s="19" t="s">
        <v>81</v>
      </c>
    </row>
    <row r="124" spans="1:65" s="14" customFormat="1" ht="11.25">
      <c r="B124" s="202"/>
      <c r="C124" s="203"/>
      <c r="D124" s="186" t="s">
        <v>135</v>
      </c>
      <c r="E124" s="204" t="s">
        <v>19</v>
      </c>
      <c r="F124" s="205" t="s">
        <v>156</v>
      </c>
      <c r="G124" s="203"/>
      <c r="H124" s="206">
        <v>3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135</v>
      </c>
      <c r="AU124" s="212" t="s">
        <v>81</v>
      </c>
      <c r="AV124" s="14" t="s">
        <v>81</v>
      </c>
      <c r="AW124" s="14" t="s">
        <v>32</v>
      </c>
      <c r="AX124" s="14" t="s">
        <v>79</v>
      </c>
      <c r="AY124" s="212" t="s">
        <v>118</v>
      </c>
    </row>
    <row r="125" spans="1:65" s="2" customFormat="1" ht="14.45" customHeight="1">
      <c r="A125" s="36"/>
      <c r="B125" s="37"/>
      <c r="C125" s="228" t="s">
        <v>177</v>
      </c>
      <c r="D125" s="228" t="s">
        <v>178</v>
      </c>
      <c r="E125" s="229" t="s">
        <v>179</v>
      </c>
      <c r="F125" s="230" t="s">
        <v>180</v>
      </c>
      <c r="G125" s="231" t="s">
        <v>181</v>
      </c>
      <c r="H125" s="232">
        <v>0.06</v>
      </c>
      <c r="I125" s="233"/>
      <c r="J125" s="234">
        <f>ROUND(I125*H125,2)</f>
        <v>0</v>
      </c>
      <c r="K125" s="230" t="s">
        <v>143</v>
      </c>
      <c r="L125" s="235"/>
      <c r="M125" s="236" t="s">
        <v>19</v>
      </c>
      <c r="N125" s="237" t="s">
        <v>42</v>
      </c>
      <c r="O125" s="66"/>
      <c r="P125" s="182">
        <f>O125*H125</f>
        <v>0</v>
      </c>
      <c r="Q125" s="182">
        <v>1E-3</v>
      </c>
      <c r="R125" s="182">
        <f>Q125*H125</f>
        <v>6.0000000000000002E-5</v>
      </c>
      <c r="S125" s="182">
        <v>0</v>
      </c>
      <c r="T125" s="18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182</v>
      </c>
      <c r="AT125" s="184" t="s">
        <v>178</v>
      </c>
      <c r="AU125" s="184" t="s">
        <v>81</v>
      </c>
      <c r="AY125" s="19" t="s">
        <v>118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79</v>
      </c>
      <c r="BK125" s="185">
        <f>ROUND(I125*H125,2)</f>
        <v>0</v>
      </c>
      <c r="BL125" s="19" t="s">
        <v>124</v>
      </c>
      <c r="BM125" s="184" t="s">
        <v>183</v>
      </c>
    </row>
    <row r="126" spans="1:65" s="2" customFormat="1" ht="11.25">
      <c r="A126" s="36"/>
      <c r="B126" s="37"/>
      <c r="C126" s="38"/>
      <c r="D126" s="186" t="s">
        <v>126</v>
      </c>
      <c r="E126" s="38"/>
      <c r="F126" s="187" t="s">
        <v>180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126</v>
      </c>
      <c r="AU126" s="19" t="s">
        <v>81</v>
      </c>
    </row>
    <row r="127" spans="1:65" s="2" customFormat="1" ht="29.25">
      <c r="A127" s="36"/>
      <c r="B127" s="37"/>
      <c r="C127" s="38"/>
      <c r="D127" s="186" t="s">
        <v>127</v>
      </c>
      <c r="E127" s="38"/>
      <c r="F127" s="191" t="s">
        <v>184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127</v>
      </c>
      <c r="AU127" s="19" t="s">
        <v>81</v>
      </c>
    </row>
    <row r="128" spans="1:65" s="14" customFormat="1" ht="11.25">
      <c r="B128" s="202"/>
      <c r="C128" s="203"/>
      <c r="D128" s="186" t="s">
        <v>135</v>
      </c>
      <c r="E128" s="204" t="s">
        <v>19</v>
      </c>
      <c r="F128" s="205" t="s">
        <v>185</v>
      </c>
      <c r="G128" s="203"/>
      <c r="H128" s="206">
        <v>0.06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135</v>
      </c>
      <c r="AU128" s="212" t="s">
        <v>81</v>
      </c>
      <c r="AV128" s="14" t="s">
        <v>81</v>
      </c>
      <c r="AW128" s="14" t="s">
        <v>32</v>
      </c>
      <c r="AX128" s="14" t="s">
        <v>79</v>
      </c>
      <c r="AY128" s="212" t="s">
        <v>118</v>
      </c>
    </row>
    <row r="129" spans="1:65" s="2" customFormat="1" ht="14.45" customHeight="1">
      <c r="A129" s="36"/>
      <c r="B129" s="37"/>
      <c r="C129" s="173" t="s">
        <v>186</v>
      </c>
      <c r="D129" s="173" t="s">
        <v>120</v>
      </c>
      <c r="E129" s="174" t="s">
        <v>187</v>
      </c>
      <c r="F129" s="175" t="s">
        <v>188</v>
      </c>
      <c r="G129" s="176" t="s">
        <v>142</v>
      </c>
      <c r="H129" s="177">
        <v>4.5</v>
      </c>
      <c r="I129" s="178"/>
      <c r="J129" s="179">
        <f>ROUND(I129*H129,2)</f>
        <v>0</v>
      </c>
      <c r="K129" s="175" t="s">
        <v>143</v>
      </c>
      <c r="L129" s="41"/>
      <c r="M129" s="180" t="s">
        <v>19</v>
      </c>
      <c r="N129" s="181" t="s">
        <v>42</v>
      </c>
      <c r="O129" s="6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4" t="s">
        <v>124</v>
      </c>
      <c r="AT129" s="184" t="s">
        <v>120</v>
      </c>
      <c r="AU129" s="184" t="s">
        <v>81</v>
      </c>
      <c r="AY129" s="19" t="s">
        <v>118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79</v>
      </c>
      <c r="BK129" s="185">
        <f>ROUND(I129*H129,2)</f>
        <v>0</v>
      </c>
      <c r="BL129" s="19" t="s">
        <v>124</v>
      </c>
      <c r="BM129" s="184" t="s">
        <v>189</v>
      </c>
    </row>
    <row r="130" spans="1:65" s="2" customFormat="1" ht="19.5">
      <c r="A130" s="36"/>
      <c r="B130" s="37"/>
      <c r="C130" s="38"/>
      <c r="D130" s="186" t="s">
        <v>126</v>
      </c>
      <c r="E130" s="38"/>
      <c r="F130" s="187" t="s">
        <v>190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126</v>
      </c>
      <c r="AU130" s="19" t="s">
        <v>81</v>
      </c>
    </row>
    <row r="131" spans="1:65" s="2" customFormat="1" ht="11.25">
      <c r="A131" s="36"/>
      <c r="B131" s="37"/>
      <c r="C131" s="38"/>
      <c r="D131" s="215" t="s">
        <v>146</v>
      </c>
      <c r="E131" s="38"/>
      <c r="F131" s="216" t="s">
        <v>191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146</v>
      </c>
      <c r="AU131" s="19" t="s">
        <v>81</v>
      </c>
    </row>
    <row r="132" spans="1:65" s="14" customFormat="1" ht="11.25">
      <c r="B132" s="202"/>
      <c r="C132" s="203"/>
      <c r="D132" s="186" t="s">
        <v>135</v>
      </c>
      <c r="E132" s="204" t="s">
        <v>19</v>
      </c>
      <c r="F132" s="205" t="s">
        <v>148</v>
      </c>
      <c r="G132" s="203"/>
      <c r="H132" s="206">
        <v>4.5</v>
      </c>
      <c r="I132" s="207"/>
      <c r="J132" s="203"/>
      <c r="K132" s="203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135</v>
      </c>
      <c r="AU132" s="212" t="s">
        <v>81</v>
      </c>
      <c r="AV132" s="14" t="s">
        <v>81</v>
      </c>
      <c r="AW132" s="14" t="s">
        <v>32</v>
      </c>
      <c r="AX132" s="14" t="s">
        <v>79</v>
      </c>
      <c r="AY132" s="212" t="s">
        <v>118</v>
      </c>
    </row>
    <row r="133" spans="1:65" s="2" customFormat="1" ht="19.899999999999999" customHeight="1">
      <c r="A133" s="36"/>
      <c r="B133" s="37"/>
      <c r="C133" s="173" t="s">
        <v>192</v>
      </c>
      <c r="D133" s="173" t="s">
        <v>120</v>
      </c>
      <c r="E133" s="174" t="s">
        <v>193</v>
      </c>
      <c r="F133" s="175" t="s">
        <v>194</v>
      </c>
      <c r="G133" s="176" t="s">
        <v>151</v>
      </c>
      <c r="H133" s="177">
        <v>3</v>
      </c>
      <c r="I133" s="178"/>
      <c r="J133" s="179">
        <f>ROUND(I133*H133,2)</f>
        <v>0</v>
      </c>
      <c r="K133" s="175" t="s">
        <v>143</v>
      </c>
      <c r="L133" s="41"/>
      <c r="M133" s="180" t="s">
        <v>19</v>
      </c>
      <c r="N133" s="181" t="s">
        <v>42</v>
      </c>
      <c r="O133" s="6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4" t="s">
        <v>124</v>
      </c>
      <c r="AT133" s="184" t="s">
        <v>120</v>
      </c>
      <c r="AU133" s="184" t="s">
        <v>81</v>
      </c>
      <c r="AY133" s="19" t="s">
        <v>118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79</v>
      </c>
      <c r="BK133" s="185">
        <f>ROUND(I133*H133,2)</f>
        <v>0</v>
      </c>
      <c r="BL133" s="19" t="s">
        <v>124</v>
      </c>
      <c r="BM133" s="184" t="s">
        <v>195</v>
      </c>
    </row>
    <row r="134" spans="1:65" s="2" customFormat="1" ht="19.5">
      <c r="A134" s="36"/>
      <c r="B134" s="37"/>
      <c r="C134" s="38"/>
      <c r="D134" s="186" t="s">
        <v>126</v>
      </c>
      <c r="E134" s="38"/>
      <c r="F134" s="187" t="s">
        <v>196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126</v>
      </c>
      <c r="AU134" s="19" t="s">
        <v>81</v>
      </c>
    </row>
    <row r="135" spans="1:65" s="2" customFormat="1" ht="11.25">
      <c r="A135" s="36"/>
      <c r="B135" s="37"/>
      <c r="C135" s="38"/>
      <c r="D135" s="215" t="s">
        <v>146</v>
      </c>
      <c r="E135" s="38"/>
      <c r="F135" s="216" t="s">
        <v>197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146</v>
      </c>
      <c r="AU135" s="19" t="s">
        <v>81</v>
      </c>
    </row>
    <row r="136" spans="1:65" s="2" customFormat="1" ht="14.45" customHeight="1">
      <c r="A136" s="36"/>
      <c r="B136" s="37"/>
      <c r="C136" s="173" t="s">
        <v>198</v>
      </c>
      <c r="D136" s="173" t="s">
        <v>120</v>
      </c>
      <c r="E136" s="174" t="s">
        <v>199</v>
      </c>
      <c r="F136" s="175" t="s">
        <v>200</v>
      </c>
      <c r="G136" s="176" t="s">
        <v>151</v>
      </c>
      <c r="H136" s="177">
        <v>3</v>
      </c>
      <c r="I136" s="178"/>
      <c r="J136" s="179">
        <f>ROUND(I136*H136,2)</f>
        <v>0</v>
      </c>
      <c r="K136" s="175" t="s">
        <v>143</v>
      </c>
      <c r="L136" s="41"/>
      <c r="M136" s="180" t="s">
        <v>19</v>
      </c>
      <c r="N136" s="181" t="s">
        <v>42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124</v>
      </c>
      <c r="AT136" s="184" t="s">
        <v>120</v>
      </c>
      <c r="AU136" s="184" t="s">
        <v>81</v>
      </c>
      <c r="AY136" s="19" t="s">
        <v>118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79</v>
      </c>
      <c r="BK136" s="185">
        <f>ROUND(I136*H136,2)</f>
        <v>0</v>
      </c>
      <c r="BL136" s="19" t="s">
        <v>124</v>
      </c>
      <c r="BM136" s="184" t="s">
        <v>201</v>
      </c>
    </row>
    <row r="137" spans="1:65" s="2" customFormat="1" ht="11.25">
      <c r="A137" s="36"/>
      <c r="B137" s="37"/>
      <c r="C137" s="38"/>
      <c r="D137" s="186" t="s">
        <v>126</v>
      </c>
      <c r="E137" s="38"/>
      <c r="F137" s="187" t="s">
        <v>202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126</v>
      </c>
      <c r="AU137" s="19" t="s">
        <v>81</v>
      </c>
    </row>
    <row r="138" spans="1:65" s="2" customFormat="1" ht="11.25">
      <c r="A138" s="36"/>
      <c r="B138" s="37"/>
      <c r="C138" s="38"/>
      <c r="D138" s="215" t="s">
        <v>146</v>
      </c>
      <c r="E138" s="38"/>
      <c r="F138" s="216" t="s">
        <v>203</v>
      </c>
      <c r="G138" s="38"/>
      <c r="H138" s="38"/>
      <c r="I138" s="188"/>
      <c r="J138" s="38"/>
      <c r="K138" s="38"/>
      <c r="L138" s="41"/>
      <c r="M138" s="189"/>
      <c r="N138" s="190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146</v>
      </c>
      <c r="AU138" s="19" t="s">
        <v>81</v>
      </c>
    </row>
    <row r="139" spans="1:65" s="12" customFormat="1" ht="22.9" customHeight="1">
      <c r="B139" s="159"/>
      <c r="C139" s="160"/>
      <c r="D139" s="161" t="s">
        <v>70</v>
      </c>
      <c r="E139" s="213" t="s">
        <v>204</v>
      </c>
      <c r="F139" s="213" t="s">
        <v>205</v>
      </c>
      <c r="G139" s="160"/>
      <c r="H139" s="160"/>
      <c r="I139" s="163"/>
      <c r="J139" s="214">
        <f>BK139</f>
        <v>0</v>
      </c>
      <c r="K139" s="160"/>
      <c r="L139" s="165"/>
      <c r="M139" s="166"/>
      <c r="N139" s="167"/>
      <c r="O139" s="167"/>
      <c r="P139" s="168">
        <f>SUM(P140:P166)</f>
        <v>0</v>
      </c>
      <c r="Q139" s="167"/>
      <c r="R139" s="168">
        <f>SUM(R140:R166)</f>
        <v>0.87626839999999995</v>
      </c>
      <c r="S139" s="167"/>
      <c r="T139" s="169">
        <f>SUM(T140:T166)</f>
        <v>0</v>
      </c>
      <c r="AR139" s="170" t="s">
        <v>79</v>
      </c>
      <c r="AT139" s="171" t="s">
        <v>70</v>
      </c>
      <c r="AU139" s="171" t="s">
        <v>79</v>
      </c>
      <c r="AY139" s="170" t="s">
        <v>118</v>
      </c>
      <c r="BK139" s="172">
        <f>SUM(BK140:BK166)</f>
        <v>0</v>
      </c>
    </row>
    <row r="140" spans="1:65" s="2" customFormat="1" ht="14.45" customHeight="1">
      <c r="A140" s="36"/>
      <c r="B140" s="37"/>
      <c r="C140" s="173" t="s">
        <v>206</v>
      </c>
      <c r="D140" s="173" t="s">
        <v>120</v>
      </c>
      <c r="E140" s="174" t="s">
        <v>207</v>
      </c>
      <c r="F140" s="175" t="s">
        <v>208</v>
      </c>
      <c r="G140" s="176" t="s">
        <v>209</v>
      </c>
      <c r="H140" s="177">
        <v>4</v>
      </c>
      <c r="I140" s="178"/>
      <c r="J140" s="179">
        <f>ROUND(I140*H140,2)</f>
        <v>0</v>
      </c>
      <c r="K140" s="175" t="s">
        <v>143</v>
      </c>
      <c r="L140" s="41"/>
      <c r="M140" s="180" t="s">
        <v>19</v>
      </c>
      <c r="N140" s="181" t="s">
        <v>42</v>
      </c>
      <c r="O140" s="66"/>
      <c r="P140" s="182">
        <f>O140*H140</f>
        <v>0</v>
      </c>
      <c r="Q140" s="182">
        <v>3.0000000000000001E-5</v>
      </c>
      <c r="R140" s="182">
        <f>Q140*H140</f>
        <v>1.2E-4</v>
      </c>
      <c r="S140" s="182">
        <v>0</v>
      </c>
      <c r="T140" s="18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4" t="s">
        <v>124</v>
      </c>
      <c r="AT140" s="184" t="s">
        <v>120</v>
      </c>
      <c r="AU140" s="184" t="s">
        <v>81</v>
      </c>
      <c r="AY140" s="19" t="s">
        <v>118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79</v>
      </c>
      <c r="BK140" s="185">
        <f>ROUND(I140*H140,2)</f>
        <v>0</v>
      </c>
      <c r="BL140" s="19" t="s">
        <v>124</v>
      </c>
      <c r="BM140" s="184" t="s">
        <v>210</v>
      </c>
    </row>
    <row r="141" spans="1:65" s="2" customFormat="1" ht="11.25">
      <c r="A141" s="36"/>
      <c r="B141" s="37"/>
      <c r="C141" s="38"/>
      <c r="D141" s="186" t="s">
        <v>126</v>
      </c>
      <c r="E141" s="38"/>
      <c r="F141" s="187" t="s">
        <v>211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126</v>
      </c>
      <c r="AU141" s="19" t="s">
        <v>81</v>
      </c>
    </row>
    <row r="142" spans="1:65" s="2" customFormat="1" ht="11.25">
      <c r="A142" s="36"/>
      <c r="B142" s="37"/>
      <c r="C142" s="38"/>
      <c r="D142" s="215" t="s">
        <v>146</v>
      </c>
      <c r="E142" s="38"/>
      <c r="F142" s="216" t="s">
        <v>212</v>
      </c>
      <c r="G142" s="38"/>
      <c r="H142" s="38"/>
      <c r="I142" s="188"/>
      <c r="J142" s="38"/>
      <c r="K142" s="38"/>
      <c r="L142" s="41"/>
      <c r="M142" s="189"/>
      <c r="N142" s="19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146</v>
      </c>
      <c r="AU142" s="19" t="s">
        <v>81</v>
      </c>
    </row>
    <row r="143" spans="1:65" s="2" customFormat="1" ht="19.5">
      <c r="A143" s="36"/>
      <c r="B143" s="37"/>
      <c r="C143" s="38"/>
      <c r="D143" s="186" t="s">
        <v>127</v>
      </c>
      <c r="E143" s="38"/>
      <c r="F143" s="191" t="s">
        <v>213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127</v>
      </c>
      <c r="AU143" s="19" t="s">
        <v>81</v>
      </c>
    </row>
    <row r="144" spans="1:65" s="2" customFormat="1" ht="14.45" customHeight="1">
      <c r="A144" s="36"/>
      <c r="B144" s="37"/>
      <c r="C144" s="173" t="s">
        <v>214</v>
      </c>
      <c r="D144" s="173" t="s">
        <v>120</v>
      </c>
      <c r="E144" s="174" t="s">
        <v>215</v>
      </c>
      <c r="F144" s="175" t="s">
        <v>216</v>
      </c>
      <c r="G144" s="176" t="s">
        <v>151</v>
      </c>
      <c r="H144" s="177">
        <v>3.3359999999999999</v>
      </c>
      <c r="I144" s="178"/>
      <c r="J144" s="179">
        <f>ROUND(I144*H144,2)</f>
        <v>0</v>
      </c>
      <c r="K144" s="175" t="s">
        <v>143</v>
      </c>
      <c r="L144" s="41"/>
      <c r="M144" s="180" t="s">
        <v>19</v>
      </c>
      <c r="N144" s="181" t="s">
        <v>42</v>
      </c>
      <c r="O144" s="66"/>
      <c r="P144" s="182">
        <f>O144*H144</f>
        <v>0</v>
      </c>
      <c r="Q144" s="182">
        <v>8.6499999999999997E-3</v>
      </c>
      <c r="R144" s="182">
        <f>Q144*H144</f>
        <v>2.8856399999999997E-2</v>
      </c>
      <c r="S144" s="182">
        <v>0</v>
      </c>
      <c r="T144" s="18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124</v>
      </c>
      <c r="AT144" s="184" t="s">
        <v>120</v>
      </c>
      <c r="AU144" s="184" t="s">
        <v>81</v>
      </c>
      <c r="AY144" s="19" t="s">
        <v>118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79</v>
      </c>
      <c r="BK144" s="185">
        <f>ROUND(I144*H144,2)</f>
        <v>0</v>
      </c>
      <c r="BL144" s="19" t="s">
        <v>124</v>
      </c>
      <c r="BM144" s="184" t="s">
        <v>217</v>
      </c>
    </row>
    <row r="145" spans="1:65" s="2" customFormat="1" ht="19.5">
      <c r="A145" s="36"/>
      <c r="B145" s="37"/>
      <c r="C145" s="38"/>
      <c r="D145" s="186" t="s">
        <v>126</v>
      </c>
      <c r="E145" s="38"/>
      <c r="F145" s="187" t="s">
        <v>218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126</v>
      </c>
      <c r="AU145" s="19" t="s">
        <v>81</v>
      </c>
    </row>
    <row r="146" spans="1:65" s="2" customFormat="1" ht="11.25">
      <c r="A146" s="36"/>
      <c r="B146" s="37"/>
      <c r="C146" s="38"/>
      <c r="D146" s="215" t="s">
        <v>146</v>
      </c>
      <c r="E146" s="38"/>
      <c r="F146" s="216" t="s">
        <v>219</v>
      </c>
      <c r="G146" s="38"/>
      <c r="H146" s="38"/>
      <c r="I146" s="188"/>
      <c r="J146" s="38"/>
      <c r="K146" s="38"/>
      <c r="L146" s="41"/>
      <c r="M146" s="189"/>
      <c r="N146" s="190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146</v>
      </c>
      <c r="AU146" s="19" t="s">
        <v>81</v>
      </c>
    </row>
    <row r="147" spans="1:65" s="14" customFormat="1" ht="11.25">
      <c r="B147" s="202"/>
      <c r="C147" s="203"/>
      <c r="D147" s="186" t="s">
        <v>135</v>
      </c>
      <c r="E147" s="204" t="s">
        <v>19</v>
      </c>
      <c r="F147" s="205" t="s">
        <v>220</v>
      </c>
      <c r="G147" s="203"/>
      <c r="H147" s="206">
        <v>1.1040000000000001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135</v>
      </c>
      <c r="AU147" s="212" t="s">
        <v>81</v>
      </c>
      <c r="AV147" s="14" t="s">
        <v>81</v>
      </c>
      <c r="AW147" s="14" t="s">
        <v>32</v>
      </c>
      <c r="AX147" s="14" t="s">
        <v>71</v>
      </c>
      <c r="AY147" s="212" t="s">
        <v>118</v>
      </c>
    </row>
    <row r="148" spans="1:65" s="14" customFormat="1" ht="11.25">
      <c r="B148" s="202"/>
      <c r="C148" s="203"/>
      <c r="D148" s="186" t="s">
        <v>135</v>
      </c>
      <c r="E148" s="204" t="s">
        <v>19</v>
      </c>
      <c r="F148" s="205" t="s">
        <v>221</v>
      </c>
      <c r="G148" s="203"/>
      <c r="H148" s="206">
        <v>0.192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135</v>
      </c>
      <c r="AU148" s="212" t="s">
        <v>81</v>
      </c>
      <c r="AV148" s="14" t="s">
        <v>81</v>
      </c>
      <c r="AW148" s="14" t="s">
        <v>32</v>
      </c>
      <c r="AX148" s="14" t="s">
        <v>71</v>
      </c>
      <c r="AY148" s="212" t="s">
        <v>118</v>
      </c>
    </row>
    <row r="149" spans="1:65" s="14" customFormat="1" ht="11.25">
      <c r="B149" s="202"/>
      <c r="C149" s="203"/>
      <c r="D149" s="186" t="s">
        <v>135</v>
      </c>
      <c r="E149" s="204" t="s">
        <v>19</v>
      </c>
      <c r="F149" s="205" t="s">
        <v>222</v>
      </c>
      <c r="G149" s="203"/>
      <c r="H149" s="206">
        <v>0.38400000000000001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135</v>
      </c>
      <c r="AU149" s="212" t="s">
        <v>81</v>
      </c>
      <c r="AV149" s="14" t="s">
        <v>81</v>
      </c>
      <c r="AW149" s="14" t="s">
        <v>32</v>
      </c>
      <c r="AX149" s="14" t="s">
        <v>71</v>
      </c>
      <c r="AY149" s="212" t="s">
        <v>118</v>
      </c>
    </row>
    <row r="150" spans="1:65" s="14" customFormat="1" ht="11.25">
      <c r="B150" s="202"/>
      <c r="C150" s="203"/>
      <c r="D150" s="186" t="s">
        <v>135</v>
      </c>
      <c r="E150" s="204" t="s">
        <v>19</v>
      </c>
      <c r="F150" s="205" t="s">
        <v>223</v>
      </c>
      <c r="G150" s="203"/>
      <c r="H150" s="206">
        <v>0.55200000000000005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135</v>
      </c>
      <c r="AU150" s="212" t="s">
        <v>81</v>
      </c>
      <c r="AV150" s="14" t="s">
        <v>81</v>
      </c>
      <c r="AW150" s="14" t="s">
        <v>32</v>
      </c>
      <c r="AX150" s="14" t="s">
        <v>71</v>
      </c>
      <c r="AY150" s="212" t="s">
        <v>118</v>
      </c>
    </row>
    <row r="151" spans="1:65" s="14" customFormat="1" ht="11.25">
      <c r="B151" s="202"/>
      <c r="C151" s="203"/>
      <c r="D151" s="186" t="s">
        <v>135</v>
      </c>
      <c r="E151" s="204" t="s">
        <v>19</v>
      </c>
      <c r="F151" s="205" t="s">
        <v>224</v>
      </c>
      <c r="G151" s="203"/>
      <c r="H151" s="206">
        <v>1.1040000000000001</v>
      </c>
      <c r="I151" s="207"/>
      <c r="J151" s="203"/>
      <c r="K151" s="203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135</v>
      </c>
      <c r="AU151" s="212" t="s">
        <v>81</v>
      </c>
      <c r="AV151" s="14" t="s">
        <v>81</v>
      </c>
      <c r="AW151" s="14" t="s">
        <v>32</v>
      </c>
      <c r="AX151" s="14" t="s">
        <v>71</v>
      </c>
      <c r="AY151" s="212" t="s">
        <v>118</v>
      </c>
    </row>
    <row r="152" spans="1:65" s="15" customFormat="1" ht="11.25">
      <c r="B152" s="217"/>
      <c r="C152" s="218"/>
      <c r="D152" s="186" t="s">
        <v>135</v>
      </c>
      <c r="E152" s="219" t="s">
        <v>19</v>
      </c>
      <c r="F152" s="220" t="s">
        <v>157</v>
      </c>
      <c r="G152" s="218"/>
      <c r="H152" s="221">
        <v>3.3360000000000003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135</v>
      </c>
      <c r="AU152" s="227" t="s">
        <v>81</v>
      </c>
      <c r="AV152" s="15" t="s">
        <v>124</v>
      </c>
      <c r="AW152" s="15" t="s">
        <v>32</v>
      </c>
      <c r="AX152" s="15" t="s">
        <v>79</v>
      </c>
      <c r="AY152" s="227" t="s">
        <v>118</v>
      </c>
    </row>
    <row r="153" spans="1:65" s="2" customFormat="1" ht="14.45" customHeight="1">
      <c r="A153" s="36"/>
      <c r="B153" s="37"/>
      <c r="C153" s="173" t="s">
        <v>225</v>
      </c>
      <c r="D153" s="173" t="s">
        <v>120</v>
      </c>
      <c r="E153" s="174" t="s">
        <v>226</v>
      </c>
      <c r="F153" s="175" t="s">
        <v>227</v>
      </c>
      <c r="G153" s="176" t="s">
        <v>151</v>
      </c>
      <c r="H153" s="177">
        <v>3.3359999999999999</v>
      </c>
      <c r="I153" s="178"/>
      <c r="J153" s="179">
        <f>ROUND(I153*H153,2)</f>
        <v>0</v>
      </c>
      <c r="K153" s="175" t="s">
        <v>143</v>
      </c>
      <c r="L153" s="41"/>
      <c r="M153" s="180" t="s">
        <v>19</v>
      </c>
      <c r="N153" s="181" t="s">
        <v>42</v>
      </c>
      <c r="O153" s="6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4" t="s">
        <v>124</v>
      </c>
      <c r="AT153" s="184" t="s">
        <v>120</v>
      </c>
      <c r="AU153" s="184" t="s">
        <v>81</v>
      </c>
      <c r="AY153" s="19" t="s">
        <v>118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79</v>
      </c>
      <c r="BK153" s="185">
        <f>ROUND(I153*H153,2)</f>
        <v>0</v>
      </c>
      <c r="BL153" s="19" t="s">
        <v>124</v>
      </c>
      <c r="BM153" s="184" t="s">
        <v>228</v>
      </c>
    </row>
    <row r="154" spans="1:65" s="2" customFormat="1" ht="19.5">
      <c r="A154" s="36"/>
      <c r="B154" s="37"/>
      <c r="C154" s="38"/>
      <c r="D154" s="186" t="s">
        <v>126</v>
      </c>
      <c r="E154" s="38"/>
      <c r="F154" s="187" t="s">
        <v>229</v>
      </c>
      <c r="G154" s="38"/>
      <c r="H154" s="38"/>
      <c r="I154" s="188"/>
      <c r="J154" s="38"/>
      <c r="K154" s="38"/>
      <c r="L154" s="41"/>
      <c r="M154" s="189"/>
      <c r="N154" s="190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126</v>
      </c>
      <c r="AU154" s="19" t="s">
        <v>81</v>
      </c>
    </row>
    <row r="155" spans="1:65" s="2" customFormat="1" ht="11.25">
      <c r="A155" s="36"/>
      <c r="B155" s="37"/>
      <c r="C155" s="38"/>
      <c r="D155" s="215" t="s">
        <v>146</v>
      </c>
      <c r="E155" s="38"/>
      <c r="F155" s="216" t="s">
        <v>230</v>
      </c>
      <c r="G155" s="38"/>
      <c r="H155" s="38"/>
      <c r="I155" s="188"/>
      <c r="J155" s="38"/>
      <c r="K155" s="38"/>
      <c r="L155" s="41"/>
      <c r="M155" s="189"/>
      <c r="N155" s="19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146</v>
      </c>
      <c r="AU155" s="19" t="s">
        <v>81</v>
      </c>
    </row>
    <row r="156" spans="1:65" s="2" customFormat="1" ht="14.45" customHeight="1">
      <c r="A156" s="36"/>
      <c r="B156" s="37"/>
      <c r="C156" s="228" t="s">
        <v>231</v>
      </c>
      <c r="D156" s="228" t="s">
        <v>178</v>
      </c>
      <c r="E156" s="229" t="s">
        <v>232</v>
      </c>
      <c r="F156" s="230" t="s">
        <v>233</v>
      </c>
      <c r="G156" s="231" t="s">
        <v>142</v>
      </c>
      <c r="H156" s="232">
        <v>0.34799999999999998</v>
      </c>
      <c r="I156" s="233"/>
      <c r="J156" s="234">
        <f>ROUND(I156*H156,2)</f>
        <v>0</v>
      </c>
      <c r="K156" s="230" t="s">
        <v>143</v>
      </c>
      <c r="L156" s="235"/>
      <c r="M156" s="236" t="s">
        <v>19</v>
      </c>
      <c r="N156" s="237" t="s">
        <v>42</v>
      </c>
      <c r="O156" s="66"/>
      <c r="P156" s="182">
        <f>O156*H156</f>
        <v>0</v>
      </c>
      <c r="Q156" s="182">
        <v>2.4289999999999998</v>
      </c>
      <c r="R156" s="182">
        <f>Q156*H156</f>
        <v>0.84529199999999993</v>
      </c>
      <c r="S156" s="182">
        <v>0</v>
      </c>
      <c r="T156" s="18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182</v>
      </c>
      <c r="AT156" s="184" t="s">
        <v>178</v>
      </c>
      <c r="AU156" s="184" t="s">
        <v>81</v>
      </c>
      <c r="AY156" s="19" t="s">
        <v>118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79</v>
      </c>
      <c r="BK156" s="185">
        <f>ROUND(I156*H156,2)</f>
        <v>0</v>
      </c>
      <c r="BL156" s="19" t="s">
        <v>124</v>
      </c>
      <c r="BM156" s="184" t="s">
        <v>234</v>
      </c>
    </row>
    <row r="157" spans="1:65" s="2" customFormat="1" ht="11.25">
      <c r="A157" s="36"/>
      <c r="B157" s="37"/>
      <c r="C157" s="38"/>
      <c r="D157" s="186" t="s">
        <v>126</v>
      </c>
      <c r="E157" s="38"/>
      <c r="F157" s="187" t="s">
        <v>233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126</v>
      </c>
      <c r="AU157" s="19" t="s">
        <v>81</v>
      </c>
    </row>
    <row r="158" spans="1:65" s="2" customFormat="1" ht="29.25">
      <c r="A158" s="36"/>
      <c r="B158" s="37"/>
      <c r="C158" s="38"/>
      <c r="D158" s="186" t="s">
        <v>127</v>
      </c>
      <c r="E158" s="38"/>
      <c r="F158" s="191" t="s">
        <v>235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127</v>
      </c>
      <c r="AU158" s="19" t="s">
        <v>81</v>
      </c>
    </row>
    <row r="159" spans="1:65" s="14" customFormat="1" ht="11.25">
      <c r="B159" s="202"/>
      <c r="C159" s="203"/>
      <c r="D159" s="186" t="s">
        <v>135</v>
      </c>
      <c r="E159" s="204" t="s">
        <v>19</v>
      </c>
      <c r="F159" s="205" t="s">
        <v>236</v>
      </c>
      <c r="G159" s="203"/>
      <c r="H159" s="206">
        <v>6.6000000000000003E-2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135</v>
      </c>
      <c r="AU159" s="212" t="s">
        <v>81</v>
      </c>
      <c r="AV159" s="14" t="s">
        <v>81</v>
      </c>
      <c r="AW159" s="14" t="s">
        <v>32</v>
      </c>
      <c r="AX159" s="14" t="s">
        <v>71</v>
      </c>
      <c r="AY159" s="212" t="s">
        <v>118</v>
      </c>
    </row>
    <row r="160" spans="1:65" s="14" customFormat="1" ht="11.25">
      <c r="B160" s="202"/>
      <c r="C160" s="203"/>
      <c r="D160" s="186" t="s">
        <v>135</v>
      </c>
      <c r="E160" s="204" t="s">
        <v>19</v>
      </c>
      <c r="F160" s="205" t="s">
        <v>237</v>
      </c>
      <c r="G160" s="203"/>
      <c r="H160" s="206">
        <v>0.13200000000000001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135</v>
      </c>
      <c r="AU160" s="212" t="s">
        <v>81</v>
      </c>
      <c r="AV160" s="14" t="s">
        <v>81</v>
      </c>
      <c r="AW160" s="14" t="s">
        <v>32</v>
      </c>
      <c r="AX160" s="14" t="s">
        <v>71</v>
      </c>
      <c r="AY160" s="212" t="s">
        <v>118</v>
      </c>
    </row>
    <row r="161" spans="1:65" s="14" customFormat="1" ht="11.25">
      <c r="B161" s="202"/>
      <c r="C161" s="203"/>
      <c r="D161" s="186" t="s">
        <v>135</v>
      </c>
      <c r="E161" s="204" t="s">
        <v>19</v>
      </c>
      <c r="F161" s="205" t="s">
        <v>238</v>
      </c>
      <c r="G161" s="203"/>
      <c r="H161" s="206">
        <v>0.13</v>
      </c>
      <c r="I161" s="207"/>
      <c r="J161" s="203"/>
      <c r="K161" s="203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135</v>
      </c>
      <c r="AU161" s="212" t="s">
        <v>81</v>
      </c>
      <c r="AV161" s="14" t="s">
        <v>81</v>
      </c>
      <c r="AW161" s="14" t="s">
        <v>32</v>
      </c>
      <c r="AX161" s="14" t="s">
        <v>71</v>
      </c>
      <c r="AY161" s="212" t="s">
        <v>118</v>
      </c>
    </row>
    <row r="162" spans="1:65" s="14" customFormat="1" ht="11.25">
      <c r="B162" s="202"/>
      <c r="C162" s="203"/>
      <c r="D162" s="186" t="s">
        <v>135</v>
      </c>
      <c r="E162" s="204" t="s">
        <v>19</v>
      </c>
      <c r="F162" s="205" t="s">
        <v>239</v>
      </c>
      <c r="G162" s="203"/>
      <c r="H162" s="206">
        <v>0.02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135</v>
      </c>
      <c r="AU162" s="212" t="s">
        <v>81</v>
      </c>
      <c r="AV162" s="14" t="s">
        <v>81</v>
      </c>
      <c r="AW162" s="14" t="s">
        <v>32</v>
      </c>
      <c r="AX162" s="14" t="s">
        <v>71</v>
      </c>
      <c r="AY162" s="212" t="s">
        <v>118</v>
      </c>
    </row>
    <row r="163" spans="1:65" s="15" customFormat="1" ht="11.25">
      <c r="B163" s="217"/>
      <c r="C163" s="218"/>
      <c r="D163" s="186" t="s">
        <v>135</v>
      </c>
      <c r="E163" s="219" t="s">
        <v>19</v>
      </c>
      <c r="F163" s="220" t="s">
        <v>157</v>
      </c>
      <c r="G163" s="218"/>
      <c r="H163" s="221">
        <v>0.34800000000000003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135</v>
      </c>
      <c r="AU163" s="227" t="s">
        <v>81</v>
      </c>
      <c r="AV163" s="15" t="s">
        <v>124</v>
      </c>
      <c r="AW163" s="15" t="s">
        <v>32</v>
      </c>
      <c r="AX163" s="15" t="s">
        <v>79</v>
      </c>
      <c r="AY163" s="227" t="s">
        <v>118</v>
      </c>
    </row>
    <row r="164" spans="1:65" s="2" customFormat="1" ht="14.45" customHeight="1">
      <c r="A164" s="36"/>
      <c r="B164" s="37"/>
      <c r="C164" s="228" t="s">
        <v>240</v>
      </c>
      <c r="D164" s="228" t="s">
        <v>178</v>
      </c>
      <c r="E164" s="229" t="s">
        <v>241</v>
      </c>
      <c r="F164" s="230" t="s">
        <v>242</v>
      </c>
      <c r="G164" s="231" t="s">
        <v>132</v>
      </c>
      <c r="H164" s="232">
        <v>2E-3</v>
      </c>
      <c r="I164" s="233"/>
      <c r="J164" s="234">
        <f>ROUND(I164*H164,2)</f>
        <v>0</v>
      </c>
      <c r="K164" s="230" t="s">
        <v>143</v>
      </c>
      <c r="L164" s="235"/>
      <c r="M164" s="236" t="s">
        <v>19</v>
      </c>
      <c r="N164" s="237" t="s">
        <v>42</v>
      </c>
      <c r="O164" s="66"/>
      <c r="P164" s="182">
        <f>O164*H164</f>
        <v>0</v>
      </c>
      <c r="Q164" s="182">
        <v>1</v>
      </c>
      <c r="R164" s="182">
        <f>Q164*H164</f>
        <v>2E-3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182</v>
      </c>
      <c r="AT164" s="184" t="s">
        <v>178</v>
      </c>
      <c r="AU164" s="184" t="s">
        <v>81</v>
      </c>
      <c r="AY164" s="19" t="s">
        <v>118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79</v>
      </c>
      <c r="BK164" s="185">
        <f>ROUND(I164*H164,2)</f>
        <v>0</v>
      </c>
      <c r="BL164" s="19" t="s">
        <v>124</v>
      </c>
      <c r="BM164" s="184" t="s">
        <v>243</v>
      </c>
    </row>
    <row r="165" spans="1:65" s="2" customFormat="1" ht="11.25">
      <c r="A165" s="36"/>
      <c r="B165" s="37"/>
      <c r="C165" s="38"/>
      <c r="D165" s="186" t="s">
        <v>126</v>
      </c>
      <c r="E165" s="38"/>
      <c r="F165" s="187" t="s">
        <v>242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126</v>
      </c>
      <c r="AU165" s="19" t="s">
        <v>81</v>
      </c>
    </row>
    <row r="166" spans="1:65" s="14" customFormat="1" ht="11.25">
      <c r="B166" s="202"/>
      <c r="C166" s="203"/>
      <c r="D166" s="186" t="s">
        <v>135</v>
      </c>
      <c r="E166" s="204" t="s">
        <v>19</v>
      </c>
      <c r="F166" s="205" t="s">
        <v>244</v>
      </c>
      <c r="G166" s="203"/>
      <c r="H166" s="206">
        <v>2E-3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135</v>
      </c>
      <c r="AU166" s="212" t="s">
        <v>81</v>
      </c>
      <c r="AV166" s="14" t="s">
        <v>81</v>
      </c>
      <c r="AW166" s="14" t="s">
        <v>32</v>
      </c>
      <c r="AX166" s="14" t="s">
        <v>79</v>
      </c>
      <c r="AY166" s="212" t="s">
        <v>118</v>
      </c>
    </row>
    <row r="167" spans="1:65" s="12" customFormat="1" ht="22.9" customHeight="1">
      <c r="B167" s="159"/>
      <c r="C167" s="160"/>
      <c r="D167" s="161" t="s">
        <v>70</v>
      </c>
      <c r="E167" s="213" t="s">
        <v>182</v>
      </c>
      <c r="F167" s="213" t="s">
        <v>245</v>
      </c>
      <c r="G167" s="160"/>
      <c r="H167" s="160"/>
      <c r="I167" s="163"/>
      <c r="J167" s="214">
        <f>BK167</f>
        <v>0</v>
      </c>
      <c r="K167" s="160"/>
      <c r="L167" s="165"/>
      <c r="M167" s="166"/>
      <c r="N167" s="167"/>
      <c r="O167" s="167"/>
      <c r="P167" s="168">
        <f>SUM(P168:P176)</f>
        <v>0</v>
      </c>
      <c r="Q167" s="167"/>
      <c r="R167" s="168">
        <f>SUM(R168:R176)</f>
        <v>0.82291999999999987</v>
      </c>
      <c r="S167" s="167"/>
      <c r="T167" s="169">
        <f>SUM(T168:T176)</f>
        <v>0</v>
      </c>
      <c r="AR167" s="170" t="s">
        <v>79</v>
      </c>
      <c r="AT167" s="171" t="s">
        <v>70</v>
      </c>
      <c r="AU167" s="171" t="s">
        <v>79</v>
      </c>
      <c r="AY167" s="170" t="s">
        <v>118</v>
      </c>
      <c r="BK167" s="172">
        <f>SUM(BK168:BK176)</f>
        <v>0</v>
      </c>
    </row>
    <row r="168" spans="1:65" s="2" customFormat="1" ht="14.45" customHeight="1">
      <c r="A168" s="36"/>
      <c r="B168" s="37"/>
      <c r="C168" s="173" t="s">
        <v>246</v>
      </c>
      <c r="D168" s="173" t="s">
        <v>120</v>
      </c>
      <c r="E168" s="174" t="s">
        <v>247</v>
      </c>
      <c r="F168" s="175" t="s">
        <v>248</v>
      </c>
      <c r="G168" s="176" t="s">
        <v>209</v>
      </c>
      <c r="H168" s="177">
        <v>2</v>
      </c>
      <c r="I168" s="178"/>
      <c r="J168" s="179">
        <f>ROUND(I168*H168,2)</f>
        <v>0</v>
      </c>
      <c r="K168" s="175" t="s">
        <v>143</v>
      </c>
      <c r="L168" s="41"/>
      <c r="M168" s="180" t="s">
        <v>19</v>
      </c>
      <c r="N168" s="181" t="s">
        <v>42</v>
      </c>
      <c r="O168" s="66"/>
      <c r="P168" s="182">
        <f>O168*H168</f>
        <v>0</v>
      </c>
      <c r="Q168" s="182">
        <v>1.0189999999999999E-2</v>
      </c>
      <c r="R168" s="182">
        <f>Q168*H168</f>
        <v>2.0379999999999999E-2</v>
      </c>
      <c r="S168" s="182">
        <v>0</v>
      </c>
      <c r="T168" s="18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4" t="s">
        <v>124</v>
      </c>
      <c r="AT168" s="184" t="s">
        <v>120</v>
      </c>
      <c r="AU168" s="184" t="s">
        <v>81</v>
      </c>
      <c r="AY168" s="19" t="s">
        <v>118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79</v>
      </c>
      <c r="BK168" s="185">
        <f>ROUND(I168*H168,2)</f>
        <v>0</v>
      </c>
      <c r="BL168" s="19" t="s">
        <v>124</v>
      </c>
      <c r="BM168" s="184" t="s">
        <v>249</v>
      </c>
    </row>
    <row r="169" spans="1:65" s="2" customFormat="1" ht="11.25">
      <c r="A169" s="36"/>
      <c r="B169" s="37"/>
      <c r="C169" s="38"/>
      <c r="D169" s="186" t="s">
        <v>126</v>
      </c>
      <c r="E169" s="38"/>
      <c r="F169" s="187" t="s">
        <v>248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126</v>
      </c>
      <c r="AU169" s="19" t="s">
        <v>81</v>
      </c>
    </row>
    <row r="170" spans="1:65" s="2" customFormat="1" ht="11.25">
      <c r="A170" s="36"/>
      <c r="B170" s="37"/>
      <c r="C170" s="38"/>
      <c r="D170" s="215" t="s">
        <v>146</v>
      </c>
      <c r="E170" s="38"/>
      <c r="F170" s="216" t="s">
        <v>250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146</v>
      </c>
      <c r="AU170" s="19" t="s">
        <v>81</v>
      </c>
    </row>
    <row r="171" spans="1:65" s="2" customFormat="1" ht="14.45" customHeight="1">
      <c r="A171" s="36"/>
      <c r="B171" s="37"/>
      <c r="C171" s="228" t="s">
        <v>251</v>
      </c>
      <c r="D171" s="228" t="s">
        <v>178</v>
      </c>
      <c r="E171" s="229" t="s">
        <v>252</v>
      </c>
      <c r="F171" s="230" t="s">
        <v>253</v>
      </c>
      <c r="G171" s="231" t="s">
        <v>209</v>
      </c>
      <c r="H171" s="232">
        <v>2</v>
      </c>
      <c r="I171" s="233"/>
      <c r="J171" s="234">
        <f>ROUND(I171*H171,2)</f>
        <v>0</v>
      </c>
      <c r="K171" s="230" t="s">
        <v>143</v>
      </c>
      <c r="L171" s="235"/>
      <c r="M171" s="236" t="s">
        <v>19</v>
      </c>
      <c r="N171" s="237" t="s">
        <v>42</v>
      </c>
      <c r="O171" s="66"/>
      <c r="P171" s="182">
        <f>O171*H171</f>
        <v>0</v>
      </c>
      <c r="Q171" s="182">
        <v>0.36199999999999999</v>
      </c>
      <c r="R171" s="182">
        <f>Q171*H171</f>
        <v>0.72399999999999998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182</v>
      </c>
      <c r="AT171" s="184" t="s">
        <v>178</v>
      </c>
      <c r="AU171" s="184" t="s">
        <v>81</v>
      </c>
      <c r="AY171" s="19" t="s">
        <v>118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79</v>
      </c>
      <c r="BK171" s="185">
        <f>ROUND(I171*H171,2)</f>
        <v>0</v>
      </c>
      <c r="BL171" s="19" t="s">
        <v>124</v>
      </c>
      <c r="BM171" s="184" t="s">
        <v>254</v>
      </c>
    </row>
    <row r="172" spans="1:65" s="2" customFormat="1" ht="11.25">
      <c r="A172" s="36"/>
      <c r="B172" s="37"/>
      <c r="C172" s="38"/>
      <c r="D172" s="186" t="s">
        <v>126</v>
      </c>
      <c r="E172" s="38"/>
      <c r="F172" s="187" t="s">
        <v>253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126</v>
      </c>
      <c r="AU172" s="19" t="s">
        <v>81</v>
      </c>
    </row>
    <row r="173" spans="1:65" s="2" customFormat="1" ht="14.45" customHeight="1">
      <c r="A173" s="36"/>
      <c r="B173" s="37"/>
      <c r="C173" s="173" t="s">
        <v>182</v>
      </c>
      <c r="D173" s="173" t="s">
        <v>120</v>
      </c>
      <c r="E173" s="174" t="s">
        <v>255</v>
      </c>
      <c r="F173" s="175" t="s">
        <v>256</v>
      </c>
      <c r="G173" s="176" t="s">
        <v>209</v>
      </c>
      <c r="H173" s="177">
        <v>2</v>
      </c>
      <c r="I173" s="178"/>
      <c r="J173" s="179">
        <f>ROUND(I173*H173,2)</f>
        <v>0</v>
      </c>
      <c r="K173" s="175" t="s">
        <v>143</v>
      </c>
      <c r="L173" s="41"/>
      <c r="M173" s="180" t="s">
        <v>19</v>
      </c>
      <c r="N173" s="181" t="s">
        <v>42</v>
      </c>
      <c r="O173" s="66"/>
      <c r="P173" s="182">
        <f>O173*H173</f>
        <v>0</v>
      </c>
      <c r="Q173" s="182">
        <v>3.9269999999999999E-2</v>
      </c>
      <c r="R173" s="182">
        <f>Q173*H173</f>
        <v>7.8539999999999999E-2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124</v>
      </c>
      <c r="AT173" s="184" t="s">
        <v>120</v>
      </c>
      <c r="AU173" s="184" t="s">
        <v>81</v>
      </c>
      <c r="AY173" s="19" t="s">
        <v>118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79</v>
      </c>
      <c r="BK173" s="185">
        <f>ROUND(I173*H173,2)</f>
        <v>0</v>
      </c>
      <c r="BL173" s="19" t="s">
        <v>124</v>
      </c>
      <c r="BM173" s="184" t="s">
        <v>257</v>
      </c>
    </row>
    <row r="174" spans="1:65" s="2" customFormat="1" ht="11.25">
      <c r="A174" s="36"/>
      <c r="B174" s="37"/>
      <c r="C174" s="38"/>
      <c r="D174" s="186" t="s">
        <v>126</v>
      </c>
      <c r="E174" s="38"/>
      <c r="F174" s="187" t="s">
        <v>256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126</v>
      </c>
      <c r="AU174" s="19" t="s">
        <v>81</v>
      </c>
    </row>
    <row r="175" spans="1:65" s="2" customFormat="1" ht="11.25">
      <c r="A175" s="36"/>
      <c r="B175" s="37"/>
      <c r="C175" s="38"/>
      <c r="D175" s="215" t="s">
        <v>146</v>
      </c>
      <c r="E175" s="38"/>
      <c r="F175" s="216" t="s">
        <v>258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146</v>
      </c>
      <c r="AU175" s="19" t="s">
        <v>81</v>
      </c>
    </row>
    <row r="176" spans="1:65" s="2" customFormat="1" ht="19.5">
      <c r="A176" s="36"/>
      <c r="B176" s="37"/>
      <c r="C176" s="38"/>
      <c r="D176" s="186" t="s">
        <v>127</v>
      </c>
      <c r="E176" s="38"/>
      <c r="F176" s="191" t="s">
        <v>259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127</v>
      </c>
      <c r="AU176" s="19" t="s">
        <v>81</v>
      </c>
    </row>
    <row r="177" spans="1:65" s="12" customFormat="1" ht="22.9" customHeight="1">
      <c r="B177" s="159"/>
      <c r="C177" s="160"/>
      <c r="D177" s="161" t="s">
        <v>70</v>
      </c>
      <c r="E177" s="213" t="s">
        <v>260</v>
      </c>
      <c r="F177" s="213" t="s">
        <v>261</v>
      </c>
      <c r="G177" s="160"/>
      <c r="H177" s="160"/>
      <c r="I177" s="163"/>
      <c r="J177" s="214">
        <f>BK177</f>
        <v>0</v>
      </c>
      <c r="K177" s="160"/>
      <c r="L177" s="165"/>
      <c r="M177" s="166"/>
      <c r="N177" s="167"/>
      <c r="O177" s="167"/>
      <c r="P177" s="168">
        <f>SUM(P178:P202)</f>
        <v>0</v>
      </c>
      <c r="Q177" s="167"/>
      <c r="R177" s="168">
        <f>SUM(R178:R202)</f>
        <v>3.0117999999999999E-2</v>
      </c>
      <c r="S177" s="167"/>
      <c r="T177" s="169">
        <f>SUM(T178:T202)</f>
        <v>1.5933000000000002</v>
      </c>
      <c r="AR177" s="170" t="s">
        <v>79</v>
      </c>
      <c r="AT177" s="171" t="s">
        <v>70</v>
      </c>
      <c r="AU177" s="171" t="s">
        <v>79</v>
      </c>
      <c r="AY177" s="170" t="s">
        <v>118</v>
      </c>
      <c r="BK177" s="172">
        <f>SUM(BK178:BK202)</f>
        <v>0</v>
      </c>
    </row>
    <row r="178" spans="1:65" s="2" customFormat="1" ht="14.45" customHeight="1">
      <c r="A178" s="36"/>
      <c r="B178" s="37"/>
      <c r="C178" s="173" t="s">
        <v>262</v>
      </c>
      <c r="D178" s="173" t="s">
        <v>120</v>
      </c>
      <c r="E178" s="174" t="s">
        <v>263</v>
      </c>
      <c r="F178" s="175" t="s">
        <v>264</v>
      </c>
      <c r="G178" s="176" t="s">
        <v>209</v>
      </c>
      <c r="H178" s="177">
        <v>1</v>
      </c>
      <c r="I178" s="178"/>
      <c r="J178" s="179">
        <f>ROUND(I178*H178,2)</f>
        <v>0</v>
      </c>
      <c r="K178" s="175" t="s">
        <v>143</v>
      </c>
      <c r="L178" s="41"/>
      <c r="M178" s="180" t="s">
        <v>19</v>
      </c>
      <c r="N178" s="181" t="s">
        <v>42</v>
      </c>
      <c r="O178" s="66"/>
      <c r="P178" s="182">
        <f>O178*H178</f>
        <v>0</v>
      </c>
      <c r="Q178" s="182">
        <v>9.5099999999999994E-3</v>
      </c>
      <c r="R178" s="182">
        <f>Q178*H178</f>
        <v>9.5099999999999994E-3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265</v>
      </c>
      <c r="AT178" s="184" t="s">
        <v>120</v>
      </c>
      <c r="AU178" s="184" t="s">
        <v>81</v>
      </c>
      <c r="AY178" s="19" t="s">
        <v>118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79</v>
      </c>
      <c r="BK178" s="185">
        <f>ROUND(I178*H178,2)</f>
        <v>0</v>
      </c>
      <c r="BL178" s="19" t="s">
        <v>265</v>
      </c>
      <c r="BM178" s="184" t="s">
        <v>266</v>
      </c>
    </row>
    <row r="179" spans="1:65" s="2" customFormat="1" ht="11.25">
      <c r="A179" s="36"/>
      <c r="B179" s="37"/>
      <c r="C179" s="38"/>
      <c r="D179" s="186" t="s">
        <v>126</v>
      </c>
      <c r="E179" s="38"/>
      <c r="F179" s="187" t="s">
        <v>267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126</v>
      </c>
      <c r="AU179" s="19" t="s">
        <v>81</v>
      </c>
    </row>
    <row r="180" spans="1:65" s="2" customFormat="1" ht="11.25">
      <c r="A180" s="36"/>
      <c r="B180" s="37"/>
      <c r="C180" s="38"/>
      <c r="D180" s="215" t="s">
        <v>146</v>
      </c>
      <c r="E180" s="38"/>
      <c r="F180" s="216" t="s">
        <v>268</v>
      </c>
      <c r="G180" s="38"/>
      <c r="H180" s="38"/>
      <c r="I180" s="188"/>
      <c r="J180" s="38"/>
      <c r="K180" s="38"/>
      <c r="L180" s="41"/>
      <c r="M180" s="189"/>
      <c r="N180" s="190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146</v>
      </c>
      <c r="AU180" s="19" t="s">
        <v>81</v>
      </c>
    </row>
    <row r="181" spans="1:65" s="2" customFormat="1" ht="14.45" customHeight="1">
      <c r="A181" s="36"/>
      <c r="B181" s="37"/>
      <c r="C181" s="173" t="s">
        <v>269</v>
      </c>
      <c r="D181" s="173" t="s">
        <v>120</v>
      </c>
      <c r="E181" s="174" t="s">
        <v>270</v>
      </c>
      <c r="F181" s="175" t="s">
        <v>271</v>
      </c>
      <c r="G181" s="176" t="s">
        <v>142</v>
      </c>
      <c r="H181" s="177">
        <v>0.65900000000000003</v>
      </c>
      <c r="I181" s="178"/>
      <c r="J181" s="179">
        <f>ROUND(I181*H181,2)</f>
        <v>0</v>
      </c>
      <c r="K181" s="175" t="s">
        <v>143</v>
      </c>
      <c r="L181" s="41"/>
      <c r="M181" s="180" t="s">
        <v>19</v>
      </c>
      <c r="N181" s="181" t="s">
        <v>42</v>
      </c>
      <c r="O181" s="66"/>
      <c r="P181" s="182">
        <f>O181*H181</f>
        <v>0</v>
      </c>
      <c r="Q181" s="182">
        <v>0</v>
      </c>
      <c r="R181" s="182">
        <f>Q181*H181</f>
        <v>0</v>
      </c>
      <c r="S181" s="182">
        <v>1.5</v>
      </c>
      <c r="T181" s="183">
        <f>S181*H181</f>
        <v>0.98850000000000005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4" t="s">
        <v>124</v>
      </c>
      <c r="AT181" s="184" t="s">
        <v>120</v>
      </c>
      <c r="AU181" s="184" t="s">
        <v>81</v>
      </c>
      <c r="AY181" s="19" t="s">
        <v>118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79</v>
      </c>
      <c r="BK181" s="185">
        <f>ROUND(I181*H181,2)</f>
        <v>0</v>
      </c>
      <c r="BL181" s="19" t="s">
        <v>124</v>
      </c>
      <c r="BM181" s="184" t="s">
        <v>272</v>
      </c>
    </row>
    <row r="182" spans="1:65" s="2" customFormat="1" ht="19.5">
      <c r="A182" s="36"/>
      <c r="B182" s="37"/>
      <c r="C182" s="38"/>
      <c r="D182" s="186" t="s">
        <v>126</v>
      </c>
      <c r="E182" s="38"/>
      <c r="F182" s="187" t="s">
        <v>273</v>
      </c>
      <c r="G182" s="38"/>
      <c r="H182" s="38"/>
      <c r="I182" s="188"/>
      <c r="J182" s="38"/>
      <c r="K182" s="38"/>
      <c r="L182" s="41"/>
      <c r="M182" s="189"/>
      <c r="N182" s="190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126</v>
      </c>
      <c r="AU182" s="19" t="s">
        <v>81</v>
      </c>
    </row>
    <row r="183" spans="1:65" s="2" customFormat="1" ht="11.25">
      <c r="A183" s="36"/>
      <c r="B183" s="37"/>
      <c r="C183" s="38"/>
      <c r="D183" s="215" t="s">
        <v>146</v>
      </c>
      <c r="E183" s="38"/>
      <c r="F183" s="216" t="s">
        <v>274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146</v>
      </c>
      <c r="AU183" s="19" t="s">
        <v>81</v>
      </c>
    </row>
    <row r="184" spans="1:65" s="2" customFormat="1" ht="39">
      <c r="A184" s="36"/>
      <c r="B184" s="37"/>
      <c r="C184" s="38"/>
      <c r="D184" s="186" t="s">
        <v>127</v>
      </c>
      <c r="E184" s="38"/>
      <c r="F184" s="191" t="s">
        <v>275</v>
      </c>
      <c r="G184" s="38"/>
      <c r="H184" s="38"/>
      <c r="I184" s="188"/>
      <c r="J184" s="38"/>
      <c r="K184" s="38"/>
      <c r="L184" s="41"/>
      <c r="M184" s="189"/>
      <c r="N184" s="190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127</v>
      </c>
      <c r="AU184" s="19" t="s">
        <v>81</v>
      </c>
    </row>
    <row r="185" spans="1:65" s="14" customFormat="1" ht="11.25">
      <c r="B185" s="202"/>
      <c r="C185" s="203"/>
      <c r="D185" s="186" t="s">
        <v>135</v>
      </c>
      <c r="E185" s="204" t="s">
        <v>19</v>
      </c>
      <c r="F185" s="205" t="s">
        <v>276</v>
      </c>
      <c r="G185" s="203"/>
      <c r="H185" s="206">
        <v>0.158</v>
      </c>
      <c r="I185" s="207"/>
      <c r="J185" s="203"/>
      <c r="K185" s="203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135</v>
      </c>
      <c r="AU185" s="212" t="s">
        <v>81</v>
      </c>
      <c r="AV185" s="14" t="s">
        <v>81</v>
      </c>
      <c r="AW185" s="14" t="s">
        <v>32</v>
      </c>
      <c r="AX185" s="14" t="s">
        <v>71</v>
      </c>
      <c r="AY185" s="212" t="s">
        <v>118</v>
      </c>
    </row>
    <row r="186" spans="1:65" s="14" customFormat="1" ht="11.25">
      <c r="B186" s="202"/>
      <c r="C186" s="203"/>
      <c r="D186" s="186" t="s">
        <v>135</v>
      </c>
      <c r="E186" s="204" t="s">
        <v>19</v>
      </c>
      <c r="F186" s="205" t="s">
        <v>277</v>
      </c>
      <c r="G186" s="203"/>
      <c r="H186" s="206">
        <v>0.126</v>
      </c>
      <c r="I186" s="207"/>
      <c r="J186" s="203"/>
      <c r="K186" s="203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135</v>
      </c>
      <c r="AU186" s="212" t="s">
        <v>81</v>
      </c>
      <c r="AV186" s="14" t="s">
        <v>81</v>
      </c>
      <c r="AW186" s="14" t="s">
        <v>32</v>
      </c>
      <c r="AX186" s="14" t="s">
        <v>71</v>
      </c>
      <c r="AY186" s="212" t="s">
        <v>118</v>
      </c>
    </row>
    <row r="187" spans="1:65" s="14" customFormat="1" ht="11.25">
      <c r="B187" s="202"/>
      <c r="C187" s="203"/>
      <c r="D187" s="186" t="s">
        <v>135</v>
      </c>
      <c r="E187" s="204" t="s">
        <v>19</v>
      </c>
      <c r="F187" s="205" t="s">
        <v>278</v>
      </c>
      <c r="G187" s="203"/>
      <c r="H187" s="206">
        <v>0.375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135</v>
      </c>
      <c r="AU187" s="212" t="s">
        <v>81</v>
      </c>
      <c r="AV187" s="14" t="s">
        <v>81</v>
      </c>
      <c r="AW187" s="14" t="s">
        <v>32</v>
      </c>
      <c r="AX187" s="14" t="s">
        <v>71</v>
      </c>
      <c r="AY187" s="212" t="s">
        <v>118</v>
      </c>
    </row>
    <row r="188" spans="1:65" s="15" customFormat="1" ht="11.25">
      <c r="B188" s="217"/>
      <c r="C188" s="218"/>
      <c r="D188" s="186" t="s">
        <v>135</v>
      </c>
      <c r="E188" s="219" t="s">
        <v>19</v>
      </c>
      <c r="F188" s="220" t="s">
        <v>157</v>
      </c>
      <c r="G188" s="218"/>
      <c r="H188" s="221">
        <v>0.65900000000000003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135</v>
      </c>
      <c r="AU188" s="227" t="s">
        <v>81</v>
      </c>
      <c r="AV188" s="15" t="s">
        <v>124</v>
      </c>
      <c r="AW188" s="15" t="s">
        <v>32</v>
      </c>
      <c r="AX188" s="15" t="s">
        <v>79</v>
      </c>
      <c r="AY188" s="227" t="s">
        <v>118</v>
      </c>
    </row>
    <row r="189" spans="1:65" s="2" customFormat="1" ht="14.45" customHeight="1">
      <c r="A189" s="36"/>
      <c r="B189" s="37"/>
      <c r="C189" s="173" t="s">
        <v>279</v>
      </c>
      <c r="D189" s="173" t="s">
        <v>120</v>
      </c>
      <c r="E189" s="174" t="s">
        <v>280</v>
      </c>
      <c r="F189" s="175" t="s">
        <v>281</v>
      </c>
      <c r="G189" s="176" t="s">
        <v>142</v>
      </c>
      <c r="H189" s="177">
        <v>0.33600000000000002</v>
      </c>
      <c r="I189" s="178"/>
      <c r="J189" s="179">
        <f>ROUND(I189*H189,2)</f>
        <v>0</v>
      </c>
      <c r="K189" s="175" t="s">
        <v>143</v>
      </c>
      <c r="L189" s="41"/>
      <c r="M189" s="180" t="s">
        <v>19</v>
      </c>
      <c r="N189" s="181" t="s">
        <v>42</v>
      </c>
      <c r="O189" s="66"/>
      <c r="P189" s="182">
        <f>O189*H189</f>
        <v>0</v>
      </c>
      <c r="Q189" s="182">
        <v>0</v>
      </c>
      <c r="R189" s="182">
        <f>Q189*H189</f>
        <v>0</v>
      </c>
      <c r="S189" s="182">
        <v>1.8</v>
      </c>
      <c r="T189" s="183">
        <f>S189*H189</f>
        <v>0.6048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4" t="s">
        <v>124</v>
      </c>
      <c r="AT189" s="184" t="s">
        <v>120</v>
      </c>
      <c r="AU189" s="184" t="s">
        <v>81</v>
      </c>
      <c r="AY189" s="19" t="s">
        <v>118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79</v>
      </c>
      <c r="BK189" s="185">
        <f>ROUND(I189*H189,2)</f>
        <v>0</v>
      </c>
      <c r="BL189" s="19" t="s">
        <v>124</v>
      </c>
      <c r="BM189" s="184" t="s">
        <v>282</v>
      </c>
    </row>
    <row r="190" spans="1:65" s="2" customFormat="1" ht="19.5">
      <c r="A190" s="36"/>
      <c r="B190" s="37"/>
      <c r="C190" s="38"/>
      <c r="D190" s="186" t="s">
        <v>126</v>
      </c>
      <c r="E190" s="38"/>
      <c r="F190" s="187" t="s">
        <v>283</v>
      </c>
      <c r="G190" s="38"/>
      <c r="H190" s="38"/>
      <c r="I190" s="188"/>
      <c r="J190" s="38"/>
      <c r="K190" s="38"/>
      <c r="L190" s="41"/>
      <c r="M190" s="189"/>
      <c r="N190" s="19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126</v>
      </c>
      <c r="AU190" s="19" t="s">
        <v>81</v>
      </c>
    </row>
    <row r="191" spans="1:65" s="2" customFormat="1" ht="11.25">
      <c r="A191" s="36"/>
      <c r="B191" s="37"/>
      <c r="C191" s="38"/>
      <c r="D191" s="215" t="s">
        <v>146</v>
      </c>
      <c r="E191" s="38"/>
      <c r="F191" s="216" t="s">
        <v>284</v>
      </c>
      <c r="G191" s="38"/>
      <c r="H191" s="38"/>
      <c r="I191" s="188"/>
      <c r="J191" s="38"/>
      <c r="K191" s="38"/>
      <c r="L191" s="41"/>
      <c r="M191" s="189"/>
      <c r="N191" s="190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146</v>
      </c>
      <c r="AU191" s="19" t="s">
        <v>81</v>
      </c>
    </row>
    <row r="192" spans="1:65" s="2" customFormat="1" ht="29.25">
      <c r="A192" s="36"/>
      <c r="B192" s="37"/>
      <c r="C192" s="38"/>
      <c r="D192" s="186" t="s">
        <v>127</v>
      </c>
      <c r="E192" s="38"/>
      <c r="F192" s="191" t="s">
        <v>285</v>
      </c>
      <c r="G192" s="38"/>
      <c r="H192" s="38"/>
      <c r="I192" s="188"/>
      <c r="J192" s="38"/>
      <c r="K192" s="38"/>
      <c r="L192" s="41"/>
      <c r="M192" s="189"/>
      <c r="N192" s="190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127</v>
      </c>
      <c r="AU192" s="19" t="s">
        <v>81</v>
      </c>
    </row>
    <row r="193" spans="1:65" s="14" customFormat="1" ht="11.25">
      <c r="B193" s="202"/>
      <c r="C193" s="203"/>
      <c r="D193" s="186" t="s">
        <v>135</v>
      </c>
      <c r="E193" s="204" t="s">
        <v>19</v>
      </c>
      <c r="F193" s="205" t="s">
        <v>286</v>
      </c>
      <c r="G193" s="203"/>
      <c r="H193" s="206">
        <v>0.11700000000000001</v>
      </c>
      <c r="I193" s="207"/>
      <c r="J193" s="203"/>
      <c r="K193" s="203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135</v>
      </c>
      <c r="AU193" s="212" t="s">
        <v>81</v>
      </c>
      <c r="AV193" s="14" t="s">
        <v>81</v>
      </c>
      <c r="AW193" s="14" t="s">
        <v>32</v>
      </c>
      <c r="AX193" s="14" t="s">
        <v>71</v>
      </c>
      <c r="AY193" s="212" t="s">
        <v>118</v>
      </c>
    </row>
    <row r="194" spans="1:65" s="14" customFormat="1" ht="11.25">
      <c r="B194" s="202"/>
      <c r="C194" s="203"/>
      <c r="D194" s="186" t="s">
        <v>135</v>
      </c>
      <c r="E194" s="204" t="s">
        <v>19</v>
      </c>
      <c r="F194" s="205" t="s">
        <v>287</v>
      </c>
      <c r="G194" s="203"/>
      <c r="H194" s="206">
        <v>0.219</v>
      </c>
      <c r="I194" s="207"/>
      <c r="J194" s="203"/>
      <c r="K194" s="203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135</v>
      </c>
      <c r="AU194" s="212" t="s">
        <v>81</v>
      </c>
      <c r="AV194" s="14" t="s">
        <v>81</v>
      </c>
      <c r="AW194" s="14" t="s">
        <v>32</v>
      </c>
      <c r="AX194" s="14" t="s">
        <v>71</v>
      </c>
      <c r="AY194" s="212" t="s">
        <v>118</v>
      </c>
    </row>
    <row r="195" spans="1:65" s="15" customFormat="1" ht="11.25">
      <c r="B195" s="217"/>
      <c r="C195" s="218"/>
      <c r="D195" s="186" t="s">
        <v>135</v>
      </c>
      <c r="E195" s="219" t="s">
        <v>19</v>
      </c>
      <c r="F195" s="220" t="s">
        <v>157</v>
      </c>
      <c r="G195" s="218"/>
      <c r="H195" s="221">
        <v>0.33600000000000002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135</v>
      </c>
      <c r="AU195" s="227" t="s">
        <v>81</v>
      </c>
      <c r="AV195" s="15" t="s">
        <v>124</v>
      </c>
      <c r="AW195" s="15" t="s">
        <v>32</v>
      </c>
      <c r="AX195" s="15" t="s">
        <v>79</v>
      </c>
      <c r="AY195" s="227" t="s">
        <v>118</v>
      </c>
    </row>
    <row r="196" spans="1:65" s="2" customFormat="1" ht="19.899999999999999" customHeight="1">
      <c r="A196" s="36"/>
      <c r="B196" s="37"/>
      <c r="C196" s="173" t="s">
        <v>288</v>
      </c>
      <c r="D196" s="173" t="s">
        <v>120</v>
      </c>
      <c r="E196" s="174" t="s">
        <v>289</v>
      </c>
      <c r="F196" s="175" t="s">
        <v>290</v>
      </c>
      <c r="G196" s="176" t="s">
        <v>291</v>
      </c>
      <c r="H196" s="177">
        <v>3.2</v>
      </c>
      <c r="I196" s="178"/>
      <c r="J196" s="179">
        <f>ROUND(I196*H196,2)</f>
        <v>0</v>
      </c>
      <c r="K196" s="175" t="s">
        <v>143</v>
      </c>
      <c r="L196" s="41"/>
      <c r="M196" s="180" t="s">
        <v>19</v>
      </c>
      <c r="N196" s="181" t="s">
        <v>42</v>
      </c>
      <c r="O196" s="66"/>
      <c r="P196" s="182">
        <f>O196*H196</f>
        <v>0</v>
      </c>
      <c r="Q196" s="182">
        <v>2.9E-4</v>
      </c>
      <c r="R196" s="182">
        <f>Q196*H196</f>
        <v>9.2800000000000001E-4</v>
      </c>
      <c r="S196" s="182">
        <v>0</v>
      </c>
      <c r="T196" s="183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4" t="s">
        <v>124</v>
      </c>
      <c r="AT196" s="184" t="s">
        <v>120</v>
      </c>
      <c r="AU196" s="184" t="s">
        <v>81</v>
      </c>
      <c r="AY196" s="19" t="s">
        <v>118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9" t="s">
        <v>79</v>
      </c>
      <c r="BK196" s="185">
        <f>ROUND(I196*H196,2)</f>
        <v>0</v>
      </c>
      <c r="BL196" s="19" t="s">
        <v>124</v>
      </c>
      <c r="BM196" s="184" t="s">
        <v>292</v>
      </c>
    </row>
    <row r="197" spans="1:65" s="2" customFormat="1" ht="11.25">
      <c r="A197" s="36"/>
      <c r="B197" s="37"/>
      <c r="C197" s="38"/>
      <c r="D197" s="186" t="s">
        <v>126</v>
      </c>
      <c r="E197" s="38"/>
      <c r="F197" s="187" t="s">
        <v>293</v>
      </c>
      <c r="G197" s="38"/>
      <c r="H197" s="38"/>
      <c r="I197" s="188"/>
      <c r="J197" s="38"/>
      <c r="K197" s="38"/>
      <c r="L197" s="41"/>
      <c r="M197" s="189"/>
      <c r="N197" s="190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126</v>
      </c>
      <c r="AU197" s="19" t="s">
        <v>81</v>
      </c>
    </row>
    <row r="198" spans="1:65" s="2" customFormat="1" ht="11.25">
      <c r="A198" s="36"/>
      <c r="B198" s="37"/>
      <c r="C198" s="38"/>
      <c r="D198" s="215" t="s">
        <v>146</v>
      </c>
      <c r="E198" s="38"/>
      <c r="F198" s="216" t="s">
        <v>294</v>
      </c>
      <c r="G198" s="38"/>
      <c r="H198" s="38"/>
      <c r="I198" s="188"/>
      <c r="J198" s="38"/>
      <c r="K198" s="38"/>
      <c r="L198" s="41"/>
      <c r="M198" s="189"/>
      <c r="N198" s="190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146</v>
      </c>
      <c r="AU198" s="19" t="s">
        <v>81</v>
      </c>
    </row>
    <row r="199" spans="1:65" s="14" customFormat="1" ht="11.25">
      <c r="B199" s="202"/>
      <c r="C199" s="203"/>
      <c r="D199" s="186" t="s">
        <v>135</v>
      </c>
      <c r="E199" s="204" t="s">
        <v>19</v>
      </c>
      <c r="F199" s="205" t="s">
        <v>295</v>
      </c>
      <c r="G199" s="203"/>
      <c r="H199" s="206">
        <v>3.2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135</v>
      </c>
      <c r="AU199" s="212" t="s">
        <v>81</v>
      </c>
      <c r="AV199" s="14" t="s">
        <v>81</v>
      </c>
      <c r="AW199" s="14" t="s">
        <v>32</v>
      </c>
      <c r="AX199" s="14" t="s">
        <v>79</v>
      </c>
      <c r="AY199" s="212" t="s">
        <v>118</v>
      </c>
    </row>
    <row r="200" spans="1:65" s="2" customFormat="1" ht="19.899999999999999" customHeight="1">
      <c r="A200" s="36"/>
      <c r="B200" s="37"/>
      <c r="C200" s="173" t="s">
        <v>296</v>
      </c>
      <c r="D200" s="173" t="s">
        <v>120</v>
      </c>
      <c r="E200" s="174" t="s">
        <v>297</v>
      </c>
      <c r="F200" s="175" t="s">
        <v>298</v>
      </c>
      <c r="G200" s="176" t="s">
        <v>209</v>
      </c>
      <c r="H200" s="177">
        <v>16</v>
      </c>
      <c r="I200" s="178"/>
      <c r="J200" s="179">
        <f>ROUND(I200*H200,2)</f>
        <v>0</v>
      </c>
      <c r="K200" s="175" t="s">
        <v>143</v>
      </c>
      <c r="L200" s="41"/>
      <c r="M200" s="180" t="s">
        <v>19</v>
      </c>
      <c r="N200" s="181" t="s">
        <v>42</v>
      </c>
      <c r="O200" s="66"/>
      <c r="P200" s="182">
        <f>O200*H200</f>
        <v>0</v>
      </c>
      <c r="Q200" s="182">
        <v>1.23E-3</v>
      </c>
      <c r="R200" s="182">
        <f>Q200*H200</f>
        <v>1.968E-2</v>
      </c>
      <c r="S200" s="182">
        <v>0</v>
      </c>
      <c r="T200" s="18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4" t="s">
        <v>124</v>
      </c>
      <c r="AT200" s="184" t="s">
        <v>120</v>
      </c>
      <c r="AU200" s="184" t="s">
        <v>81</v>
      </c>
      <c r="AY200" s="19" t="s">
        <v>118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79</v>
      </c>
      <c r="BK200" s="185">
        <f>ROUND(I200*H200,2)</f>
        <v>0</v>
      </c>
      <c r="BL200" s="19" t="s">
        <v>124</v>
      </c>
      <c r="BM200" s="184" t="s">
        <v>299</v>
      </c>
    </row>
    <row r="201" spans="1:65" s="2" customFormat="1" ht="11.25">
      <c r="A201" s="36"/>
      <c r="B201" s="37"/>
      <c r="C201" s="38"/>
      <c r="D201" s="186" t="s">
        <v>126</v>
      </c>
      <c r="E201" s="38"/>
      <c r="F201" s="187" t="s">
        <v>300</v>
      </c>
      <c r="G201" s="38"/>
      <c r="H201" s="38"/>
      <c r="I201" s="188"/>
      <c r="J201" s="38"/>
      <c r="K201" s="38"/>
      <c r="L201" s="41"/>
      <c r="M201" s="189"/>
      <c r="N201" s="190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126</v>
      </c>
      <c r="AU201" s="19" t="s">
        <v>81</v>
      </c>
    </row>
    <row r="202" spans="1:65" s="2" customFormat="1" ht="11.25">
      <c r="A202" s="36"/>
      <c r="B202" s="37"/>
      <c r="C202" s="38"/>
      <c r="D202" s="215" t="s">
        <v>146</v>
      </c>
      <c r="E202" s="38"/>
      <c r="F202" s="216" t="s">
        <v>301</v>
      </c>
      <c r="G202" s="38"/>
      <c r="H202" s="38"/>
      <c r="I202" s="188"/>
      <c r="J202" s="38"/>
      <c r="K202" s="38"/>
      <c r="L202" s="41"/>
      <c r="M202" s="189"/>
      <c r="N202" s="190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146</v>
      </c>
      <c r="AU202" s="19" t="s">
        <v>81</v>
      </c>
    </row>
    <row r="203" spans="1:65" s="12" customFormat="1" ht="22.9" customHeight="1">
      <c r="B203" s="159"/>
      <c r="C203" s="160"/>
      <c r="D203" s="161" t="s">
        <v>70</v>
      </c>
      <c r="E203" s="213" t="s">
        <v>302</v>
      </c>
      <c r="F203" s="213" t="s">
        <v>303</v>
      </c>
      <c r="G203" s="160"/>
      <c r="H203" s="160"/>
      <c r="I203" s="163"/>
      <c r="J203" s="214">
        <f>BK203</f>
        <v>0</v>
      </c>
      <c r="K203" s="160"/>
      <c r="L203" s="165"/>
      <c r="M203" s="166"/>
      <c r="N203" s="167"/>
      <c r="O203" s="167"/>
      <c r="P203" s="168">
        <f>SUM(P204:P208)</f>
        <v>0</v>
      </c>
      <c r="Q203" s="167"/>
      <c r="R203" s="168">
        <f>SUM(R204:R208)</f>
        <v>0</v>
      </c>
      <c r="S203" s="167"/>
      <c r="T203" s="169">
        <f>SUM(T204:T208)</f>
        <v>0</v>
      </c>
      <c r="AR203" s="170" t="s">
        <v>79</v>
      </c>
      <c r="AT203" s="171" t="s">
        <v>70</v>
      </c>
      <c r="AU203" s="171" t="s">
        <v>79</v>
      </c>
      <c r="AY203" s="170" t="s">
        <v>118</v>
      </c>
      <c r="BK203" s="172">
        <f>SUM(BK204:BK208)</f>
        <v>0</v>
      </c>
    </row>
    <row r="204" spans="1:65" s="2" customFormat="1" ht="14.45" customHeight="1">
      <c r="A204" s="36"/>
      <c r="B204" s="37"/>
      <c r="C204" s="173" t="s">
        <v>8</v>
      </c>
      <c r="D204" s="173" t="s">
        <v>120</v>
      </c>
      <c r="E204" s="174" t="s">
        <v>304</v>
      </c>
      <c r="F204" s="175" t="s">
        <v>305</v>
      </c>
      <c r="G204" s="176" t="s">
        <v>132</v>
      </c>
      <c r="H204" s="177">
        <v>7.65</v>
      </c>
      <c r="I204" s="178"/>
      <c r="J204" s="179">
        <f>ROUND(I204*H204,2)</f>
        <v>0</v>
      </c>
      <c r="K204" s="175" t="s">
        <v>143</v>
      </c>
      <c r="L204" s="41"/>
      <c r="M204" s="180" t="s">
        <v>19</v>
      </c>
      <c r="N204" s="181" t="s">
        <v>42</v>
      </c>
      <c r="O204" s="6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4" t="s">
        <v>124</v>
      </c>
      <c r="AT204" s="184" t="s">
        <v>120</v>
      </c>
      <c r="AU204" s="184" t="s">
        <v>81</v>
      </c>
      <c r="AY204" s="19" t="s">
        <v>118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79</v>
      </c>
      <c r="BK204" s="185">
        <f>ROUND(I204*H204,2)</f>
        <v>0</v>
      </c>
      <c r="BL204" s="19" t="s">
        <v>124</v>
      </c>
      <c r="BM204" s="184" t="s">
        <v>306</v>
      </c>
    </row>
    <row r="205" spans="1:65" s="2" customFormat="1" ht="11.25">
      <c r="A205" s="36"/>
      <c r="B205" s="37"/>
      <c r="C205" s="38"/>
      <c r="D205" s="186" t="s">
        <v>126</v>
      </c>
      <c r="E205" s="38"/>
      <c r="F205" s="187" t="s">
        <v>307</v>
      </c>
      <c r="G205" s="38"/>
      <c r="H205" s="38"/>
      <c r="I205" s="188"/>
      <c r="J205" s="38"/>
      <c r="K205" s="38"/>
      <c r="L205" s="41"/>
      <c r="M205" s="189"/>
      <c r="N205" s="190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126</v>
      </c>
      <c r="AU205" s="19" t="s">
        <v>81</v>
      </c>
    </row>
    <row r="206" spans="1:65" s="2" customFormat="1" ht="11.25">
      <c r="A206" s="36"/>
      <c r="B206" s="37"/>
      <c r="C206" s="38"/>
      <c r="D206" s="215" t="s">
        <v>146</v>
      </c>
      <c r="E206" s="38"/>
      <c r="F206" s="216" t="s">
        <v>308</v>
      </c>
      <c r="G206" s="38"/>
      <c r="H206" s="38"/>
      <c r="I206" s="188"/>
      <c r="J206" s="38"/>
      <c r="K206" s="38"/>
      <c r="L206" s="41"/>
      <c r="M206" s="189"/>
      <c r="N206" s="190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146</v>
      </c>
      <c r="AU206" s="19" t="s">
        <v>81</v>
      </c>
    </row>
    <row r="207" spans="1:65" s="2" customFormat="1" ht="19.5">
      <c r="A207" s="36"/>
      <c r="B207" s="37"/>
      <c r="C207" s="38"/>
      <c r="D207" s="186" t="s">
        <v>127</v>
      </c>
      <c r="E207" s="38"/>
      <c r="F207" s="191" t="s">
        <v>309</v>
      </c>
      <c r="G207" s="38"/>
      <c r="H207" s="38"/>
      <c r="I207" s="188"/>
      <c r="J207" s="38"/>
      <c r="K207" s="38"/>
      <c r="L207" s="41"/>
      <c r="M207" s="189"/>
      <c r="N207" s="190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127</v>
      </c>
      <c r="AU207" s="19" t="s">
        <v>81</v>
      </c>
    </row>
    <row r="208" spans="1:65" s="14" customFormat="1" ht="11.25">
      <c r="B208" s="202"/>
      <c r="C208" s="203"/>
      <c r="D208" s="186" t="s">
        <v>135</v>
      </c>
      <c r="E208" s="204" t="s">
        <v>19</v>
      </c>
      <c r="F208" s="205" t="s">
        <v>310</v>
      </c>
      <c r="G208" s="203"/>
      <c r="H208" s="206">
        <v>7.65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135</v>
      </c>
      <c r="AU208" s="212" t="s">
        <v>81</v>
      </c>
      <c r="AV208" s="14" t="s">
        <v>81</v>
      </c>
      <c r="AW208" s="14" t="s">
        <v>32</v>
      </c>
      <c r="AX208" s="14" t="s">
        <v>79</v>
      </c>
      <c r="AY208" s="212" t="s">
        <v>118</v>
      </c>
    </row>
    <row r="209" spans="1:65" s="12" customFormat="1" ht="25.9" customHeight="1">
      <c r="B209" s="159"/>
      <c r="C209" s="160"/>
      <c r="D209" s="161" t="s">
        <v>70</v>
      </c>
      <c r="E209" s="162" t="s">
        <v>311</v>
      </c>
      <c r="F209" s="162" t="s">
        <v>312</v>
      </c>
      <c r="G209" s="160"/>
      <c r="H209" s="160"/>
      <c r="I209" s="163"/>
      <c r="J209" s="164">
        <f>BK209</f>
        <v>0</v>
      </c>
      <c r="K209" s="160"/>
      <c r="L209" s="165"/>
      <c r="M209" s="166"/>
      <c r="N209" s="167"/>
      <c r="O209" s="167"/>
      <c r="P209" s="168">
        <f>P210+P226</f>
        <v>0</v>
      </c>
      <c r="Q209" s="167"/>
      <c r="R209" s="168">
        <f>R210+R226</f>
        <v>0.46221334000000003</v>
      </c>
      <c r="S209" s="167"/>
      <c r="T209" s="169">
        <f>T210+T226</f>
        <v>0</v>
      </c>
      <c r="AR209" s="170" t="s">
        <v>81</v>
      </c>
      <c r="AT209" s="171" t="s">
        <v>70</v>
      </c>
      <c r="AU209" s="171" t="s">
        <v>71</v>
      </c>
      <c r="AY209" s="170" t="s">
        <v>118</v>
      </c>
      <c r="BK209" s="172">
        <f>BK210+BK226</f>
        <v>0</v>
      </c>
    </row>
    <row r="210" spans="1:65" s="12" customFormat="1" ht="22.9" customHeight="1">
      <c r="B210" s="159"/>
      <c r="C210" s="160"/>
      <c r="D210" s="161" t="s">
        <v>70</v>
      </c>
      <c r="E210" s="213" t="s">
        <v>313</v>
      </c>
      <c r="F210" s="213" t="s">
        <v>314</v>
      </c>
      <c r="G210" s="160"/>
      <c r="H210" s="160"/>
      <c r="I210" s="163"/>
      <c r="J210" s="214">
        <f>BK210</f>
        <v>0</v>
      </c>
      <c r="K210" s="160"/>
      <c r="L210" s="165"/>
      <c r="M210" s="166"/>
      <c r="N210" s="167"/>
      <c r="O210" s="167"/>
      <c r="P210" s="168">
        <f>SUM(P211:P225)</f>
        <v>0</v>
      </c>
      <c r="Q210" s="167"/>
      <c r="R210" s="168">
        <f>SUM(R211:R225)</f>
        <v>0.46195000000000003</v>
      </c>
      <c r="S210" s="167"/>
      <c r="T210" s="169">
        <f>SUM(T211:T225)</f>
        <v>0</v>
      </c>
      <c r="AR210" s="170" t="s">
        <v>81</v>
      </c>
      <c r="AT210" s="171" t="s">
        <v>70</v>
      </c>
      <c r="AU210" s="171" t="s">
        <v>79</v>
      </c>
      <c r="AY210" s="170" t="s">
        <v>118</v>
      </c>
      <c r="BK210" s="172">
        <f>SUM(BK211:BK225)</f>
        <v>0</v>
      </c>
    </row>
    <row r="211" spans="1:65" s="2" customFormat="1" ht="14.45" customHeight="1">
      <c r="A211" s="36"/>
      <c r="B211" s="37"/>
      <c r="C211" s="173" t="s">
        <v>81</v>
      </c>
      <c r="D211" s="173" t="s">
        <v>120</v>
      </c>
      <c r="E211" s="174" t="s">
        <v>315</v>
      </c>
      <c r="F211" s="175" t="s">
        <v>316</v>
      </c>
      <c r="G211" s="176" t="s">
        <v>181</v>
      </c>
      <c r="H211" s="177">
        <v>59</v>
      </c>
      <c r="I211" s="178"/>
      <c r="J211" s="179">
        <f>ROUND(I211*H211,2)</f>
        <v>0</v>
      </c>
      <c r="K211" s="175" t="s">
        <v>143</v>
      </c>
      <c r="L211" s="41"/>
      <c r="M211" s="180" t="s">
        <v>19</v>
      </c>
      <c r="N211" s="181" t="s">
        <v>42</v>
      </c>
      <c r="O211" s="66"/>
      <c r="P211" s="182">
        <f>O211*H211</f>
        <v>0</v>
      </c>
      <c r="Q211" s="182">
        <v>5.0000000000000002E-5</v>
      </c>
      <c r="R211" s="182">
        <f>Q211*H211</f>
        <v>2.9499999999999999E-3</v>
      </c>
      <c r="S211" s="182">
        <v>0</v>
      </c>
      <c r="T211" s="183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4" t="s">
        <v>265</v>
      </c>
      <c r="AT211" s="184" t="s">
        <v>120</v>
      </c>
      <c r="AU211" s="184" t="s">
        <v>81</v>
      </c>
      <c r="AY211" s="19" t="s">
        <v>118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79</v>
      </c>
      <c r="BK211" s="185">
        <f>ROUND(I211*H211,2)</f>
        <v>0</v>
      </c>
      <c r="BL211" s="19" t="s">
        <v>265</v>
      </c>
      <c r="BM211" s="184" t="s">
        <v>317</v>
      </c>
    </row>
    <row r="212" spans="1:65" s="2" customFormat="1" ht="11.25">
      <c r="A212" s="36"/>
      <c r="B212" s="37"/>
      <c r="C212" s="38"/>
      <c r="D212" s="186" t="s">
        <v>126</v>
      </c>
      <c r="E212" s="38"/>
      <c r="F212" s="187" t="s">
        <v>318</v>
      </c>
      <c r="G212" s="38"/>
      <c r="H212" s="38"/>
      <c r="I212" s="188"/>
      <c r="J212" s="38"/>
      <c r="K212" s="38"/>
      <c r="L212" s="41"/>
      <c r="M212" s="189"/>
      <c r="N212" s="190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126</v>
      </c>
      <c r="AU212" s="19" t="s">
        <v>81</v>
      </c>
    </row>
    <row r="213" spans="1:65" s="2" customFormat="1" ht="11.25">
      <c r="A213" s="36"/>
      <c r="B213" s="37"/>
      <c r="C213" s="38"/>
      <c r="D213" s="215" t="s">
        <v>146</v>
      </c>
      <c r="E213" s="38"/>
      <c r="F213" s="216" t="s">
        <v>319</v>
      </c>
      <c r="G213" s="38"/>
      <c r="H213" s="38"/>
      <c r="I213" s="188"/>
      <c r="J213" s="38"/>
      <c r="K213" s="38"/>
      <c r="L213" s="41"/>
      <c r="M213" s="189"/>
      <c r="N213" s="190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146</v>
      </c>
      <c r="AU213" s="19" t="s">
        <v>81</v>
      </c>
    </row>
    <row r="214" spans="1:65" s="2" customFormat="1" ht="19.5">
      <c r="A214" s="36"/>
      <c r="B214" s="37"/>
      <c r="C214" s="38"/>
      <c r="D214" s="186" t="s">
        <v>127</v>
      </c>
      <c r="E214" s="38"/>
      <c r="F214" s="191" t="s">
        <v>320</v>
      </c>
      <c r="G214" s="38"/>
      <c r="H214" s="38"/>
      <c r="I214" s="188"/>
      <c r="J214" s="38"/>
      <c r="K214" s="38"/>
      <c r="L214" s="41"/>
      <c r="M214" s="189"/>
      <c r="N214" s="190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127</v>
      </c>
      <c r="AU214" s="19" t="s">
        <v>81</v>
      </c>
    </row>
    <row r="215" spans="1:65" s="14" customFormat="1" ht="11.25">
      <c r="B215" s="202"/>
      <c r="C215" s="203"/>
      <c r="D215" s="186" t="s">
        <v>135</v>
      </c>
      <c r="E215" s="204" t="s">
        <v>19</v>
      </c>
      <c r="F215" s="205" t="s">
        <v>321</v>
      </c>
      <c r="G215" s="203"/>
      <c r="H215" s="206">
        <v>59</v>
      </c>
      <c r="I215" s="207"/>
      <c r="J215" s="203"/>
      <c r="K215" s="203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135</v>
      </c>
      <c r="AU215" s="212" t="s">
        <v>81</v>
      </c>
      <c r="AV215" s="14" t="s">
        <v>81</v>
      </c>
      <c r="AW215" s="14" t="s">
        <v>32</v>
      </c>
      <c r="AX215" s="14" t="s">
        <v>71</v>
      </c>
      <c r="AY215" s="212" t="s">
        <v>118</v>
      </c>
    </row>
    <row r="216" spans="1:65" s="15" customFormat="1" ht="11.25">
      <c r="B216" s="217"/>
      <c r="C216" s="218"/>
      <c r="D216" s="186" t="s">
        <v>135</v>
      </c>
      <c r="E216" s="219" t="s">
        <v>19</v>
      </c>
      <c r="F216" s="220" t="s">
        <v>157</v>
      </c>
      <c r="G216" s="218"/>
      <c r="H216" s="221">
        <v>59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135</v>
      </c>
      <c r="AU216" s="227" t="s">
        <v>81</v>
      </c>
      <c r="AV216" s="15" t="s">
        <v>124</v>
      </c>
      <c r="AW216" s="15" t="s">
        <v>32</v>
      </c>
      <c r="AX216" s="15" t="s">
        <v>79</v>
      </c>
      <c r="AY216" s="227" t="s">
        <v>118</v>
      </c>
    </row>
    <row r="217" spans="1:65" s="2" customFormat="1" ht="14.45" customHeight="1">
      <c r="A217" s="36"/>
      <c r="B217" s="37"/>
      <c r="C217" s="228" t="s">
        <v>124</v>
      </c>
      <c r="D217" s="228" t="s">
        <v>178</v>
      </c>
      <c r="E217" s="229" t="s">
        <v>322</v>
      </c>
      <c r="F217" s="230" t="s">
        <v>323</v>
      </c>
      <c r="G217" s="231" t="s">
        <v>132</v>
      </c>
      <c r="H217" s="232">
        <v>8.0000000000000002E-3</v>
      </c>
      <c r="I217" s="233"/>
      <c r="J217" s="234">
        <f>ROUND(I217*H217,2)</f>
        <v>0</v>
      </c>
      <c r="K217" s="230" t="s">
        <v>143</v>
      </c>
      <c r="L217" s="235"/>
      <c r="M217" s="236" t="s">
        <v>19</v>
      </c>
      <c r="N217" s="237" t="s">
        <v>42</v>
      </c>
      <c r="O217" s="66"/>
      <c r="P217" s="182">
        <f>O217*H217</f>
        <v>0</v>
      </c>
      <c r="Q217" s="182">
        <v>1</v>
      </c>
      <c r="R217" s="182">
        <f>Q217*H217</f>
        <v>8.0000000000000002E-3</v>
      </c>
      <c r="S217" s="182">
        <v>0</v>
      </c>
      <c r="T217" s="183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4" t="s">
        <v>251</v>
      </c>
      <c r="AT217" s="184" t="s">
        <v>178</v>
      </c>
      <c r="AU217" s="184" t="s">
        <v>81</v>
      </c>
      <c r="AY217" s="19" t="s">
        <v>118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9" t="s">
        <v>79</v>
      </c>
      <c r="BK217" s="185">
        <f>ROUND(I217*H217,2)</f>
        <v>0</v>
      </c>
      <c r="BL217" s="19" t="s">
        <v>265</v>
      </c>
      <c r="BM217" s="184" t="s">
        <v>324</v>
      </c>
    </row>
    <row r="218" spans="1:65" s="2" customFormat="1" ht="11.25">
      <c r="A218" s="36"/>
      <c r="B218" s="37"/>
      <c r="C218" s="38"/>
      <c r="D218" s="186" t="s">
        <v>126</v>
      </c>
      <c r="E218" s="38"/>
      <c r="F218" s="187" t="s">
        <v>323</v>
      </c>
      <c r="G218" s="38"/>
      <c r="H218" s="38"/>
      <c r="I218" s="188"/>
      <c r="J218" s="38"/>
      <c r="K218" s="38"/>
      <c r="L218" s="41"/>
      <c r="M218" s="189"/>
      <c r="N218" s="190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126</v>
      </c>
      <c r="AU218" s="19" t="s">
        <v>81</v>
      </c>
    </row>
    <row r="219" spans="1:65" s="2" customFormat="1" ht="19.5">
      <c r="A219" s="36"/>
      <c r="B219" s="37"/>
      <c r="C219" s="38"/>
      <c r="D219" s="186" t="s">
        <v>127</v>
      </c>
      <c r="E219" s="38"/>
      <c r="F219" s="191" t="s">
        <v>325</v>
      </c>
      <c r="G219" s="38"/>
      <c r="H219" s="38"/>
      <c r="I219" s="188"/>
      <c r="J219" s="38"/>
      <c r="K219" s="38"/>
      <c r="L219" s="41"/>
      <c r="M219" s="189"/>
      <c r="N219" s="190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127</v>
      </c>
      <c r="AU219" s="19" t="s">
        <v>81</v>
      </c>
    </row>
    <row r="220" spans="1:65" s="2" customFormat="1" ht="14.45" customHeight="1">
      <c r="A220" s="36"/>
      <c r="B220" s="37"/>
      <c r="C220" s="228" t="s">
        <v>204</v>
      </c>
      <c r="D220" s="228" t="s">
        <v>178</v>
      </c>
      <c r="E220" s="229" t="s">
        <v>326</v>
      </c>
      <c r="F220" s="230" t="s">
        <v>327</v>
      </c>
      <c r="G220" s="231" t="s">
        <v>132</v>
      </c>
      <c r="H220" s="232">
        <v>5.0999999999999997E-2</v>
      </c>
      <c r="I220" s="233"/>
      <c r="J220" s="234">
        <f>ROUND(I220*H220,2)</f>
        <v>0</v>
      </c>
      <c r="K220" s="230" t="s">
        <v>143</v>
      </c>
      <c r="L220" s="235"/>
      <c r="M220" s="236" t="s">
        <v>19</v>
      </c>
      <c r="N220" s="237" t="s">
        <v>42</v>
      </c>
      <c r="O220" s="66"/>
      <c r="P220" s="182">
        <f>O220*H220</f>
        <v>0</v>
      </c>
      <c r="Q220" s="182">
        <v>1</v>
      </c>
      <c r="R220" s="182">
        <f>Q220*H220</f>
        <v>5.0999999999999997E-2</v>
      </c>
      <c r="S220" s="182">
        <v>0</v>
      </c>
      <c r="T220" s="18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4" t="s">
        <v>251</v>
      </c>
      <c r="AT220" s="184" t="s">
        <v>178</v>
      </c>
      <c r="AU220" s="184" t="s">
        <v>81</v>
      </c>
      <c r="AY220" s="19" t="s">
        <v>118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79</v>
      </c>
      <c r="BK220" s="185">
        <f>ROUND(I220*H220,2)</f>
        <v>0</v>
      </c>
      <c r="BL220" s="19" t="s">
        <v>265</v>
      </c>
      <c r="BM220" s="184" t="s">
        <v>328</v>
      </c>
    </row>
    <row r="221" spans="1:65" s="2" customFormat="1" ht="11.25">
      <c r="A221" s="36"/>
      <c r="B221" s="37"/>
      <c r="C221" s="38"/>
      <c r="D221" s="186" t="s">
        <v>126</v>
      </c>
      <c r="E221" s="38"/>
      <c r="F221" s="187" t="s">
        <v>327</v>
      </c>
      <c r="G221" s="38"/>
      <c r="H221" s="38"/>
      <c r="I221" s="188"/>
      <c r="J221" s="38"/>
      <c r="K221" s="38"/>
      <c r="L221" s="41"/>
      <c r="M221" s="189"/>
      <c r="N221" s="190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126</v>
      </c>
      <c r="AU221" s="19" t="s">
        <v>81</v>
      </c>
    </row>
    <row r="222" spans="1:65" s="2" customFormat="1" ht="39">
      <c r="A222" s="36"/>
      <c r="B222" s="37"/>
      <c r="C222" s="38"/>
      <c r="D222" s="186" t="s">
        <v>127</v>
      </c>
      <c r="E222" s="38"/>
      <c r="F222" s="191" t="s">
        <v>329</v>
      </c>
      <c r="G222" s="38"/>
      <c r="H222" s="38"/>
      <c r="I222" s="188"/>
      <c r="J222" s="38"/>
      <c r="K222" s="38"/>
      <c r="L222" s="41"/>
      <c r="M222" s="189"/>
      <c r="N222" s="190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127</v>
      </c>
      <c r="AU222" s="19" t="s">
        <v>81</v>
      </c>
    </row>
    <row r="223" spans="1:65" s="2" customFormat="1" ht="14.45" customHeight="1">
      <c r="A223" s="36"/>
      <c r="B223" s="37"/>
      <c r="C223" s="228" t="s">
        <v>260</v>
      </c>
      <c r="D223" s="228" t="s">
        <v>178</v>
      </c>
      <c r="E223" s="229" t="s">
        <v>330</v>
      </c>
      <c r="F223" s="230" t="s">
        <v>331</v>
      </c>
      <c r="G223" s="231" t="s">
        <v>209</v>
      </c>
      <c r="H223" s="232">
        <v>2</v>
      </c>
      <c r="I223" s="233"/>
      <c r="J223" s="234">
        <f>ROUND(I223*H223,2)</f>
        <v>0</v>
      </c>
      <c r="K223" s="230" t="s">
        <v>143</v>
      </c>
      <c r="L223" s="235"/>
      <c r="M223" s="236" t="s">
        <v>19</v>
      </c>
      <c r="N223" s="237" t="s">
        <v>42</v>
      </c>
      <c r="O223" s="66"/>
      <c r="P223" s="182">
        <f>O223*H223</f>
        <v>0</v>
      </c>
      <c r="Q223" s="182">
        <v>0.2</v>
      </c>
      <c r="R223" s="182">
        <f>Q223*H223</f>
        <v>0.4</v>
      </c>
      <c r="S223" s="182">
        <v>0</v>
      </c>
      <c r="T223" s="183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4" t="s">
        <v>251</v>
      </c>
      <c r="AT223" s="184" t="s">
        <v>178</v>
      </c>
      <c r="AU223" s="184" t="s">
        <v>81</v>
      </c>
      <c r="AY223" s="19" t="s">
        <v>118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9" t="s">
        <v>79</v>
      </c>
      <c r="BK223" s="185">
        <f>ROUND(I223*H223,2)</f>
        <v>0</v>
      </c>
      <c r="BL223" s="19" t="s">
        <v>265</v>
      </c>
      <c r="BM223" s="184" t="s">
        <v>332</v>
      </c>
    </row>
    <row r="224" spans="1:65" s="2" customFormat="1" ht="11.25">
      <c r="A224" s="36"/>
      <c r="B224" s="37"/>
      <c r="C224" s="38"/>
      <c r="D224" s="186" t="s">
        <v>126</v>
      </c>
      <c r="E224" s="38"/>
      <c r="F224" s="187" t="s">
        <v>331</v>
      </c>
      <c r="G224" s="38"/>
      <c r="H224" s="38"/>
      <c r="I224" s="188"/>
      <c r="J224" s="38"/>
      <c r="K224" s="38"/>
      <c r="L224" s="41"/>
      <c r="M224" s="189"/>
      <c r="N224" s="190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126</v>
      </c>
      <c r="AU224" s="19" t="s">
        <v>81</v>
      </c>
    </row>
    <row r="225" spans="1:65" s="2" customFormat="1" ht="19.5">
      <c r="A225" s="36"/>
      <c r="B225" s="37"/>
      <c r="C225" s="38"/>
      <c r="D225" s="186" t="s">
        <v>127</v>
      </c>
      <c r="E225" s="38"/>
      <c r="F225" s="191" t="s">
        <v>333</v>
      </c>
      <c r="G225" s="38"/>
      <c r="H225" s="38"/>
      <c r="I225" s="188"/>
      <c r="J225" s="38"/>
      <c r="K225" s="38"/>
      <c r="L225" s="41"/>
      <c r="M225" s="189"/>
      <c r="N225" s="190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127</v>
      </c>
      <c r="AU225" s="19" t="s">
        <v>81</v>
      </c>
    </row>
    <row r="226" spans="1:65" s="12" customFormat="1" ht="22.9" customHeight="1">
      <c r="B226" s="159"/>
      <c r="C226" s="160"/>
      <c r="D226" s="161" t="s">
        <v>70</v>
      </c>
      <c r="E226" s="213" t="s">
        <v>334</v>
      </c>
      <c r="F226" s="213" t="s">
        <v>335</v>
      </c>
      <c r="G226" s="160"/>
      <c r="H226" s="160"/>
      <c r="I226" s="163"/>
      <c r="J226" s="214">
        <f>BK226</f>
        <v>0</v>
      </c>
      <c r="K226" s="160"/>
      <c r="L226" s="165"/>
      <c r="M226" s="166"/>
      <c r="N226" s="167"/>
      <c r="O226" s="167"/>
      <c r="P226" s="168">
        <f>SUM(P227:P231)</f>
        <v>0</v>
      </c>
      <c r="Q226" s="167"/>
      <c r="R226" s="168">
        <f>SUM(R227:R231)</f>
        <v>2.6333999999999998E-4</v>
      </c>
      <c r="S226" s="167"/>
      <c r="T226" s="169">
        <f>SUM(T227:T231)</f>
        <v>0</v>
      </c>
      <c r="AR226" s="170" t="s">
        <v>81</v>
      </c>
      <c r="AT226" s="171" t="s">
        <v>70</v>
      </c>
      <c r="AU226" s="171" t="s">
        <v>79</v>
      </c>
      <c r="AY226" s="170" t="s">
        <v>118</v>
      </c>
      <c r="BK226" s="172">
        <f>SUM(BK227:BK231)</f>
        <v>0</v>
      </c>
    </row>
    <row r="227" spans="1:65" s="2" customFormat="1" ht="14.45" customHeight="1">
      <c r="A227" s="36"/>
      <c r="B227" s="37"/>
      <c r="C227" s="173" t="s">
        <v>336</v>
      </c>
      <c r="D227" s="173" t="s">
        <v>120</v>
      </c>
      <c r="E227" s="174" t="s">
        <v>337</v>
      </c>
      <c r="F227" s="175" t="s">
        <v>338</v>
      </c>
      <c r="G227" s="176" t="s">
        <v>151</v>
      </c>
      <c r="H227" s="177">
        <v>1.881</v>
      </c>
      <c r="I227" s="178"/>
      <c r="J227" s="179">
        <f>ROUND(I227*H227,2)</f>
        <v>0</v>
      </c>
      <c r="K227" s="175" t="s">
        <v>143</v>
      </c>
      <c r="L227" s="41"/>
      <c r="M227" s="180" t="s">
        <v>19</v>
      </c>
      <c r="N227" s="181" t="s">
        <v>42</v>
      </c>
      <c r="O227" s="66"/>
      <c r="P227" s="182">
        <f>O227*H227</f>
        <v>0</v>
      </c>
      <c r="Q227" s="182">
        <v>1.3999999999999999E-4</v>
      </c>
      <c r="R227" s="182">
        <f>Q227*H227</f>
        <v>2.6333999999999998E-4</v>
      </c>
      <c r="S227" s="182">
        <v>0</v>
      </c>
      <c r="T227" s="183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4" t="s">
        <v>265</v>
      </c>
      <c r="AT227" s="184" t="s">
        <v>120</v>
      </c>
      <c r="AU227" s="184" t="s">
        <v>81</v>
      </c>
      <c r="AY227" s="19" t="s">
        <v>118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9" t="s">
        <v>79</v>
      </c>
      <c r="BK227" s="185">
        <f>ROUND(I227*H227,2)</f>
        <v>0</v>
      </c>
      <c r="BL227" s="19" t="s">
        <v>265</v>
      </c>
      <c r="BM227" s="184" t="s">
        <v>339</v>
      </c>
    </row>
    <row r="228" spans="1:65" s="2" customFormat="1" ht="11.25">
      <c r="A228" s="36"/>
      <c r="B228" s="37"/>
      <c r="C228" s="38"/>
      <c r="D228" s="186" t="s">
        <v>126</v>
      </c>
      <c r="E228" s="38"/>
      <c r="F228" s="187" t="s">
        <v>340</v>
      </c>
      <c r="G228" s="38"/>
      <c r="H228" s="38"/>
      <c r="I228" s="188"/>
      <c r="J228" s="38"/>
      <c r="K228" s="38"/>
      <c r="L228" s="41"/>
      <c r="M228" s="189"/>
      <c r="N228" s="190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126</v>
      </c>
      <c r="AU228" s="19" t="s">
        <v>81</v>
      </c>
    </row>
    <row r="229" spans="1:65" s="2" customFormat="1" ht="11.25">
      <c r="A229" s="36"/>
      <c r="B229" s="37"/>
      <c r="C229" s="38"/>
      <c r="D229" s="215" t="s">
        <v>146</v>
      </c>
      <c r="E229" s="38"/>
      <c r="F229" s="216" t="s">
        <v>341</v>
      </c>
      <c r="G229" s="38"/>
      <c r="H229" s="38"/>
      <c r="I229" s="188"/>
      <c r="J229" s="38"/>
      <c r="K229" s="38"/>
      <c r="L229" s="41"/>
      <c r="M229" s="189"/>
      <c r="N229" s="190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146</v>
      </c>
      <c r="AU229" s="19" t="s">
        <v>81</v>
      </c>
    </row>
    <row r="230" spans="1:65" s="2" customFormat="1" ht="19.5">
      <c r="A230" s="36"/>
      <c r="B230" s="37"/>
      <c r="C230" s="38"/>
      <c r="D230" s="186" t="s">
        <v>127</v>
      </c>
      <c r="E230" s="38"/>
      <c r="F230" s="191" t="s">
        <v>342</v>
      </c>
      <c r="G230" s="38"/>
      <c r="H230" s="38"/>
      <c r="I230" s="188"/>
      <c r="J230" s="38"/>
      <c r="K230" s="38"/>
      <c r="L230" s="41"/>
      <c r="M230" s="189"/>
      <c r="N230" s="190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127</v>
      </c>
      <c r="AU230" s="19" t="s">
        <v>81</v>
      </c>
    </row>
    <row r="231" spans="1:65" s="14" customFormat="1" ht="11.25">
      <c r="B231" s="202"/>
      <c r="C231" s="203"/>
      <c r="D231" s="186" t="s">
        <v>135</v>
      </c>
      <c r="E231" s="204" t="s">
        <v>19</v>
      </c>
      <c r="F231" s="205" t="s">
        <v>343</v>
      </c>
      <c r="G231" s="203"/>
      <c r="H231" s="206">
        <v>1.881</v>
      </c>
      <c r="I231" s="207"/>
      <c r="J231" s="203"/>
      <c r="K231" s="203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135</v>
      </c>
      <c r="AU231" s="212" t="s">
        <v>81</v>
      </c>
      <c r="AV231" s="14" t="s">
        <v>81</v>
      </c>
      <c r="AW231" s="14" t="s">
        <v>32</v>
      </c>
      <c r="AX231" s="14" t="s">
        <v>79</v>
      </c>
      <c r="AY231" s="212" t="s">
        <v>118</v>
      </c>
    </row>
    <row r="232" spans="1:65" s="12" customFormat="1" ht="25.9" customHeight="1">
      <c r="B232" s="159"/>
      <c r="C232" s="160"/>
      <c r="D232" s="161" t="s">
        <v>70</v>
      </c>
      <c r="E232" s="162" t="s">
        <v>344</v>
      </c>
      <c r="F232" s="162" t="s">
        <v>345</v>
      </c>
      <c r="G232" s="160"/>
      <c r="H232" s="160"/>
      <c r="I232" s="163"/>
      <c r="J232" s="164">
        <f>BK232</f>
        <v>0</v>
      </c>
      <c r="K232" s="160"/>
      <c r="L232" s="165"/>
      <c r="M232" s="166"/>
      <c r="N232" s="167"/>
      <c r="O232" s="167"/>
      <c r="P232" s="168">
        <f>SUM(P233:P235)</f>
        <v>0</v>
      </c>
      <c r="Q232" s="167"/>
      <c r="R232" s="168">
        <f>SUM(R233:R235)</f>
        <v>0</v>
      </c>
      <c r="S232" s="167"/>
      <c r="T232" s="169">
        <f>SUM(T233:T235)</f>
        <v>0</v>
      </c>
      <c r="AR232" s="170" t="s">
        <v>124</v>
      </c>
      <c r="AT232" s="171" t="s">
        <v>70</v>
      </c>
      <c r="AU232" s="171" t="s">
        <v>71</v>
      </c>
      <c r="AY232" s="170" t="s">
        <v>118</v>
      </c>
      <c r="BK232" s="172">
        <f>SUM(BK233:BK235)</f>
        <v>0</v>
      </c>
    </row>
    <row r="233" spans="1:65" s="2" customFormat="1" ht="14.45" customHeight="1">
      <c r="A233" s="36"/>
      <c r="B233" s="37"/>
      <c r="C233" s="173" t="s">
        <v>346</v>
      </c>
      <c r="D233" s="173" t="s">
        <v>120</v>
      </c>
      <c r="E233" s="174" t="s">
        <v>347</v>
      </c>
      <c r="F233" s="175" t="s">
        <v>348</v>
      </c>
      <c r="G233" s="176" t="s">
        <v>349</v>
      </c>
      <c r="H233" s="177">
        <v>3</v>
      </c>
      <c r="I233" s="178"/>
      <c r="J233" s="179">
        <f>ROUND(I233*H233,2)</f>
        <v>0</v>
      </c>
      <c r="K233" s="175" t="s">
        <v>143</v>
      </c>
      <c r="L233" s="41"/>
      <c r="M233" s="180" t="s">
        <v>19</v>
      </c>
      <c r="N233" s="181" t="s">
        <v>42</v>
      </c>
      <c r="O233" s="66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4" t="s">
        <v>350</v>
      </c>
      <c r="AT233" s="184" t="s">
        <v>120</v>
      </c>
      <c r="AU233" s="184" t="s">
        <v>79</v>
      </c>
      <c r="AY233" s="19" t="s">
        <v>118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9" t="s">
        <v>79</v>
      </c>
      <c r="BK233" s="185">
        <f>ROUND(I233*H233,2)</f>
        <v>0</v>
      </c>
      <c r="BL233" s="19" t="s">
        <v>350</v>
      </c>
      <c r="BM233" s="184" t="s">
        <v>351</v>
      </c>
    </row>
    <row r="234" spans="1:65" s="2" customFormat="1" ht="11.25">
      <c r="A234" s="36"/>
      <c r="B234" s="37"/>
      <c r="C234" s="38"/>
      <c r="D234" s="186" t="s">
        <v>126</v>
      </c>
      <c r="E234" s="38"/>
      <c r="F234" s="187" t="s">
        <v>352</v>
      </c>
      <c r="G234" s="38"/>
      <c r="H234" s="38"/>
      <c r="I234" s="188"/>
      <c r="J234" s="38"/>
      <c r="K234" s="38"/>
      <c r="L234" s="41"/>
      <c r="M234" s="189"/>
      <c r="N234" s="190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126</v>
      </c>
      <c r="AU234" s="19" t="s">
        <v>79</v>
      </c>
    </row>
    <row r="235" spans="1:65" s="2" customFormat="1" ht="11.25">
      <c r="A235" s="36"/>
      <c r="B235" s="37"/>
      <c r="C235" s="38"/>
      <c r="D235" s="215" t="s">
        <v>146</v>
      </c>
      <c r="E235" s="38"/>
      <c r="F235" s="216" t="s">
        <v>353</v>
      </c>
      <c r="G235" s="38"/>
      <c r="H235" s="38"/>
      <c r="I235" s="188"/>
      <c r="J235" s="38"/>
      <c r="K235" s="38"/>
      <c r="L235" s="41"/>
      <c r="M235" s="238"/>
      <c r="N235" s="239"/>
      <c r="O235" s="240"/>
      <c r="P235" s="240"/>
      <c r="Q235" s="240"/>
      <c r="R235" s="240"/>
      <c r="S235" s="240"/>
      <c r="T235" s="241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146</v>
      </c>
      <c r="AU235" s="19" t="s">
        <v>79</v>
      </c>
    </row>
    <row r="236" spans="1:65" s="2" customFormat="1" ht="6.95" customHeight="1">
      <c r="A236" s="36"/>
      <c r="B236" s="49"/>
      <c r="C236" s="50"/>
      <c r="D236" s="50"/>
      <c r="E236" s="50"/>
      <c r="F236" s="50"/>
      <c r="G236" s="50"/>
      <c r="H236" s="50"/>
      <c r="I236" s="50"/>
      <c r="J236" s="50"/>
      <c r="K236" s="50"/>
      <c r="L236" s="41"/>
      <c r="M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</row>
  </sheetData>
  <sheetProtection algorithmName="SHA-512" hashValue="2WzQOnT2HpwidRlyDH72RFNDH4wWVuAMGL0DBCarDkZKEcYIh6m9O9JHDc6yghRoBgdtcFSP7i1f/v27MPOXGw==" saltValue="781P69TLFRTKV5suRXwLZs1OZtfzEMAKpqwhmQgWTT2EaOgwV1Y/GlgV6MzffzSECppiObe1J1XaQIDgsJhn2Q==" spinCount="100000" sheet="1" objects="1" scenarios="1" formatColumns="0" formatRows="0" autoFilter="0"/>
  <autoFilter ref="C88:K235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102" r:id="rId1" xr:uid="{00000000-0004-0000-0100-000000000000}"/>
    <hyperlink ref="F106" r:id="rId2" xr:uid="{00000000-0004-0000-0100-000001000000}"/>
    <hyperlink ref="F112" r:id="rId3" xr:uid="{00000000-0004-0000-0100-000002000000}"/>
    <hyperlink ref="F117" r:id="rId4" xr:uid="{00000000-0004-0000-0100-000003000000}"/>
    <hyperlink ref="F122" r:id="rId5" xr:uid="{00000000-0004-0000-0100-000004000000}"/>
    <hyperlink ref="F131" r:id="rId6" xr:uid="{00000000-0004-0000-0100-000005000000}"/>
    <hyperlink ref="F135" r:id="rId7" xr:uid="{00000000-0004-0000-0100-000006000000}"/>
    <hyperlink ref="F138" r:id="rId8" xr:uid="{00000000-0004-0000-0100-000007000000}"/>
    <hyperlink ref="F142" r:id="rId9" xr:uid="{00000000-0004-0000-0100-000008000000}"/>
    <hyperlink ref="F146" r:id="rId10" xr:uid="{00000000-0004-0000-0100-000009000000}"/>
    <hyperlink ref="F155" r:id="rId11" xr:uid="{00000000-0004-0000-0100-00000A000000}"/>
    <hyperlink ref="F170" r:id="rId12" xr:uid="{00000000-0004-0000-0100-00000B000000}"/>
    <hyperlink ref="F175" r:id="rId13" xr:uid="{00000000-0004-0000-0100-00000C000000}"/>
    <hyperlink ref="F180" r:id="rId14" xr:uid="{00000000-0004-0000-0100-00000D000000}"/>
    <hyperlink ref="F183" r:id="rId15" xr:uid="{00000000-0004-0000-0100-00000E000000}"/>
    <hyperlink ref="F191" r:id="rId16" xr:uid="{00000000-0004-0000-0100-00000F000000}"/>
    <hyperlink ref="F198" r:id="rId17" xr:uid="{00000000-0004-0000-0100-000010000000}"/>
    <hyperlink ref="F202" r:id="rId18" xr:uid="{00000000-0004-0000-0100-000011000000}"/>
    <hyperlink ref="F206" r:id="rId19" xr:uid="{00000000-0004-0000-0100-000012000000}"/>
    <hyperlink ref="F213" r:id="rId20" xr:uid="{00000000-0004-0000-0100-000013000000}"/>
    <hyperlink ref="F229" r:id="rId21" xr:uid="{00000000-0004-0000-0100-000014000000}"/>
    <hyperlink ref="F235" r:id="rId22" xr:uid="{00000000-0004-0000-01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85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5" customHeight="1">
      <c r="B7" s="22"/>
      <c r="E7" s="369" t="str">
        <f>'Rekapitulace stavby'!K6</f>
        <v>Údržba HOZ Benešovsko - Dalovy, Olbramovice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" customHeight="1">
      <c r="A9" s="36"/>
      <c r="B9" s="41"/>
      <c r="C9" s="36"/>
      <c r="D9" s="36"/>
      <c r="E9" s="371" t="s">
        <v>354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355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34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4.45" customHeight="1">
      <c r="A27" s="111"/>
      <c r="B27" s="112"/>
      <c r="C27" s="111"/>
      <c r="D27" s="111"/>
      <c r="E27" s="375" t="s">
        <v>19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ROUND((SUM(BE90:BE175)),  2)</f>
        <v>0</v>
      </c>
      <c r="G33" s="36"/>
      <c r="H33" s="36"/>
      <c r="I33" s="120">
        <v>0.21</v>
      </c>
      <c r="J33" s="119">
        <f>ROUND(((SUM(BE90:BE175))*I33),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ROUND((SUM(BF90:BF175)),  2)</f>
        <v>0</v>
      </c>
      <c r="G34" s="36"/>
      <c r="H34" s="36"/>
      <c r="I34" s="120">
        <v>0.12</v>
      </c>
      <c r="J34" s="119">
        <f>ROUND(((SUM(BF90:BF175))*I34),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ROUND((SUM(BG90:BG175)),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ROUND((SUM(BH90:BH175)),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ROUND((SUM(BI90:BI175)),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5" customHeight="1">
      <c r="A48" s="36"/>
      <c r="B48" s="37"/>
      <c r="C48" s="38"/>
      <c r="D48" s="38"/>
      <c r="E48" s="376" t="str">
        <f>E7</f>
        <v>Údržba HOZ Benešovsko - Dalovy, Olbramovice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" customHeight="1">
      <c r="A50" s="36"/>
      <c r="B50" s="37"/>
      <c r="C50" s="38"/>
      <c r="D50" s="38"/>
      <c r="E50" s="348" t="str">
        <f>E9</f>
        <v>201_329 - SO 2 - Údržba HOZ Benešovsko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 Olbramovice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6" customHeight="1">
      <c r="A54" s="36"/>
      <c r="B54" s="37"/>
      <c r="C54" s="31" t="s">
        <v>24</v>
      </c>
      <c r="D54" s="38"/>
      <c r="E54" s="38"/>
      <c r="F54" s="29" t="str">
        <f>E15</f>
        <v>Státní pozemkový úřad, OVHS ČB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Ing. Pavel Vilím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90</v>
      </c>
      <c r="D57" s="133"/>
      <c r="E57" s="133"/>
      <c r="F57" s="133"/>
      <c r="G57" s="133"/>
      <c r="H57" s="133"/>
      <c r="I57" s="133"/>
      <c r="J57" s="134" t="s">
        <v>91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92</v>
      </c>
    </row>
    <row r="60" spans="1:47" s="9" customFormat="1" ht="24.95" customHeight="1">
      <c r="B60" s="136"/>
      <c r="C60" s="137"/>
      <c r="D60" s="138" t="s">
        <v>93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94</v>
      </c>
      <c r="E61" s="145"/>
      <c r="F61" s="145"/>
      <c r="G61" s="145"/>
      <c r="H61" s="145"/>
      <c r="I61" s="145"/>
      <c r="J61" s="146">
        <f>J97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356</v>
      </c>
      <c r="E62" s="145"/>
      <c r="F62" s="145"/>
      <c r="G62" s="145"/>
      <c r="H62" s="145"/>
      <c r="I62" s="145"/>
      <c r="J62" s="146">
        <f>J112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95</v>
      </c>
      <c r="E63" s="145"/>
      <c r="F63" s="145"/>
      <c r="G63" s="145"/>
      <c r="H63" s="145"/>
      <c r="I63" s="145"/>
      <c r="J63" s="146">
        <f>J113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96</v>
      </c>
      <c r="E64" s="145"/>
      <c r="F64" s="145"/>
      <c r="G64" s="145"/>
      <c r="H64" s="145"/>
      <c r="I64" s="145"/>
      <c r="J64" s="146">
        <f>J118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97</v>
      </c>
      <c r="E65" s="145"/>
      <c r="F65" s="145"/>
      <c r="G65" s="145"/>
      <c r="H65" s="145"/>
      <c r="I65" s="145"/>
      <c r="J65" s="146">
        <f>J131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98</v>
      </c>
      <c r="E66" s="145"/>
      <c r="F66" s="145"/>
      <c r="G66" s="145"/>
      <c r="H66" s="145"/>
      <c r="I66" s="145"/>
      <c r="J66" s="146">
        <f>J142</f>
        <v>0</v>
      </c>
      <c r="K66" s="143"/>
      <c r="L66" s="147"/>
    </row>
    <row r="67" spans="1:31" s="9" customFormat="1" ht="24.95" customHeight="1">
      <c r="B67" s="136"/>
      <c r="C67" s="137"/>
      <c r="D67" s="138" t="s">
        <v>99</v>
      </c>
      <c r="E67" s="139"/>
      <c r="F67" s="139"/>
      <c r="G67" s="139"/>
      <c r="H67" s="139"/>
      <c r="I67" s="139"/>
      <c r="J67" s="140">
        <f>J148</f>
        <v>0</v>
      </c>
      <c r="K67" s="137"/>
      <c r="L67" s="141"/>
    </row>
    <row r="68" spans="1:31" s="10" customFormat="1" ht="19.899999999999999" customHeight="1">
      <c r="B68" s="142"/>
      <c r="C68" s="143"/>
      <c r="D68" s="144" t="s">
        <v>100</v>
      </c>
      <c r="E68" s="145"/>
      <c r="F68" s="145"/>
      <c r="G68" s="145"/>
      <c r="H68" s="145"/>
      <c r="I68" s="145"/>
      <c r="J68" s="146">
        <f>J149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101</v>
      </c>
      <c r="E69" s="145"/>
      <c r="F69" s="145"/>
      <c r="G69" s="145"/>
      <c r="H69" s="145"/>
      <c r="I69" s="145"/>
      <c r="J69" s="146">
        <f>J162</f>
        <v>0</v>
      </c>
      <c r="K69" s="143"/>
      <c r="L69" s="147"/>
    </row>
    <row r="70" spans="1:31" s="9" customFormat="1" ht="24.95" customHeight="1">
      <c r="B70" s="136"/>
      <c r="C70" s="137"/>
      <c r="D70" s="138" t="s">
        <v>102</v>
      </c>
      <c r="E70" s="139"/>
      <c r="F70" s="139"/>
      <c r="G70" s="139"/>
      <c r="H70" s="139"/>
      <c r="I70" s="139"/>
      <c r="J70" s="140">
        <f>J172</f>
        <v>0</v>
      </c>
      <c r="K70" s="137"/>
      <c r="L70" s="141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103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4.45" customHeight="1">
      <c r="A80" s="36"/>
      <c r="B80" s="37"/>
      <c r="C80" s="38"/>
      <c r="D80" s="38"/>
      <c r="E80" s="376" t="str">
        <f>E7</f>
        <v>Údržba HOZ Benešovsko - Dalovy, Olbramovice</v>
      </c>
      <c r="F80" s="377"/>
      <c r="G80" s="377"/>
      <c r="H80" s="377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86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6" customHeight="1">
      <c r="A82" s="36"/>
      <c r="B82" s="37"/>
      <c r="C82" s="38"/>
      <c r="D82" s="38"/>
      <c r="E82" s="348" t="str">
        <f>E9</f>
        <v>201_329 - SO 2 - Údržba HOZ Benešovsko</v>
      </c>
      <c r="F82" s="378"/>
      <c r="G82" s="378"/>
      <c r="H82" s="37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F12</f>
        <v>k.ú. Olbramovice</v>
      </c>
      <c r="G84" s="38"/>
      <c r="H84" s="38"/>
      <c r="I84" s="31" t="s">
        <v>23</v>
      </c>
      <c r="J84" s="61" t="str">
        <f>IF(J12="","",J12)</f>
        <v>Vyplň údaj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6" customHeight="1">
      <c r="A86" s="36"/>
      <c r="B86" s="37"/>
      <c r="C86" s="31" t="s">
        <v>24</v>
      </c>
      <c r="D86" s="38"/>
      <c r="E86" s="38"/>
      <c r="F86" s="29" t="str">
        <f>E15</f>
        <v>Státní pozemkový úřad, OVHS ČB</v>
      </c>
      <c r="G86" s="38"/>
      <c r="H86" s="38"/>
      <c r="I86" s="31" t="s">
        <v>30</v>
      </c>
      <c r="J86" s="34" t="str">
        <f>E21</f>
        <v xml:space="preserve"> 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6" customHeight="1">
      <c r="A87" s="36"/>
      <c r="B87" s="37"/>
      <c r="C87" s="31" t="s">
        <v>28</v>
      </c>
      <c r="D87" s="38"/>
      <c r="E87" s="38"/>
      <c r="F87" s="29" t="str">
        <f>IF(E18="","",E18)</f>
        <v>Vyplň údaj</v>
      </c>
      <c r="G87" s="38"/>
      <c r="H87" s="38"/>
      <c r="I87" s="31" t="s">
        <v>33</v>
      </c>
      <c r="J87" s="34" t="str">
        <f>E24</f>
        <v>Ing. Pavel Vilím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104</v>
      </c>
      <c r="D89" s="151" t="s">
        <v>56</v>
      </c>
      <c r="E89" s="151" t="s">
        <v>52</v>
      </c>
      <c r="F89" s="151" t="s">
        <v>53</v>
      </c>
      <c r="G89" s="151" t="s">
        <v>105</v>
      </c>
      <c r="H89" s="151" t="s">
        <v>106</v>
      </c>
      <c r="I89" s="151" t="s">
        <v>107</v>
      </c>
      <c r="J89" s="151" t="s">
        <v>91</v>
      </c>
      <c r="K89" s="152" t="s">
        <v>108</v>
      </c>
      <c r="L89" s="153"/>
      <c r="M89" s="70" t="s">
        <v>19</v>
      </c>
      <c r="N89" s="71" t="s">
        <v>41</v>
      </c>
      <c r="O89" s="71" t="s">
        <v>109</v>
      </c>
      <c r="P89" s="71" t="s">
        <v>110</v>
      </c>
      <c r="Q89" s="71" t="s">
        <v>111</v>
      </c>
      <c r="R89" s="71" t="s">
        <v>112</v>
      </c>
      <c r="S89" s="71" t="s">
        <v>113</v>
      </c>
      <c r="T89" s="72" t="s">
        <v>114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6"/>
      <c r="B90" s="37"/>
      <c r="C90" s="77" t="s">
        <v>115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P91+P148+P172</f>
        <v>0</v>
      </c>
      <c r="Q90" s="74"/>
      <c r="R90" s="156">
        <f>R91+R148+R172</f>
        <v>0.74325750000000002</v>
      </c>
      <c r="S90" s="74"/>
      <c r="T90" s="157">
        <f>T91+T148+T172</f>
        <v>6.7814999999999994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70</v>
      </c>
      <c r="AU90" s="19" t="s">
        <v>92</v>
      </c>
      <c r="BK90" s="158">
        <f>BK91+BK148+BK172</f>
        <v>0</v>
      </c>
    </row>
    <row r="91" spans="1:65" s="12" customFormat="1" ht="25.9" customHeight="1">
      <c r="B91" s="159"/>
      <c r="C91" s="160"/>
      <c r="D91" s="161" t="s">
        <v>70</v>
      </c>
      <c r="E91" s="162" t="s">
        <v>116</v>
      </c>
      <c r="F91" s="162" t="s">
        <v>117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P92+SUM(P93:P97)+P112+P113+P118+P131+P142</f>
        <v>0</v>
      </c>
      <c r="Q91" s="167"/>
      <c r="R91" s="168">
        <f>R92+SUM(R93:R97)+R112+R113+R118+R131+R142</f>
        <v>0.36236000000000002</v>
      </c>
      <c r="S91" s="167"/>
      <c r="T91" s="169">
        <f>T92+SUM(T93:T97)+T112+T113+T118+T131+T142</f>
        <v>6.7814999999999994</v>
      </c>
      <c r="AR91" s="170" t="s">
        <v>79</v>
      </c>
      <c r="AT91" s="171" t="s">
        <v>70</v>
      </c>
      <c r="AU91" s="171" t="s">
        <v>71</v>
      </c>
      <c r="AY91" s="170" t="s">
        <v>118</v>
      </c>
      <c r="BK91" s="172">
        <f>BK92+SUM(BK93:BK97)+BK112+BK113+BK118+BK131+BK142</f>
        <v>0</v>
      </c>
    </row>
    <row r="92" spans="1:65" s="2" customFormat="1" ht="22.15" customHeight="1">
      <c r="A92" s="36"/>
      <c r="B92" s="37"/>
      <c r="C92" s="173" t="s">
        <v>186</v>
      </c>
      <c r="D92" s="173" t="s">
        <v>120</v>
      </c>
      <c r="E92" s="174" t="s">
        <v>130</v>
      </c>
      <c r="F92" s="175" t="s">
        <v>357</v>
      </c>
      <c r="G92" s="176" t="s">
        <v>132</v>
      </c>
      <c r="H92" s="177">
        <v>0.221</v>
      </c>
      <c r="I92" s="178"/>
      <c r="J92" s="179">
        <f>ROUND(I92*H92,2)</f>
        <v>0</v>
      </c>
      <c r="K92" s="175" t="s">
        <v>19</v>
      </c>
      <c r="L92" s="41"/>
      <c r="M92" s="180" t="s">
        <v>19</v>
      </c>
      <c r="N92" s="181" t="s">
        <v>42</v>
      </c>
      <c r="O92" s="66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4" t="s">
        <v>124</v>
      </c>
      <c r="AT92" s="184" t="s">
        <v>120</v>
      </c>
      <c r="AU92" s="184" t="s">
        <v>79</v>
      </c>
      <c r="AY92" s="19" t="s">
        <v>118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9" t="s">
        <v>79</v>
      </c>
      <c r="BK92" s="185">
        <f>ROUND(I92*H92,2)</f>
        <v>0</v>
      </c>
      <c r="BL92" s="19" t="s">
        <v>124</v>
      </c>
      <c r="BM92" s="184" t="s">
        <v>358</v>
      </c>
    </row>
    <row r="93" spans="1:65" s="2" customFormat="1" ht="11.25">
      <c r="A93" s="36"/>
      <c r="B93" s="37"/>
      <c r="C93" s="38"/>
      <c r="D93" s="186" t="s">
        <v>126</v>
      </c>
      <c r="E93" s="38"/>
      <c r="F93" s="187" t="s">
        <v>131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126</v>
      </c>
      <c r="AU93" s="19" t="s">
        <v>79</v>
      </c>
    </row>
    <row r="94" spans="1:65" s="2" customFormat="1" ht="68.25">
      <c r="A94" s="36"/>
      <c r="B94" s="37"/>
      <c r="C94" s="38"/>
      <c r="D94" s="186" t="s">
        <v>127</v>
      </c>
      <c r="E94" s="38"/>
      <c r="F94" s="191" t="s">
        <v>359</v>
      </c>
      <c r="G94" s="38"/>
      <c r="H94" s="38"/>
      <c r="I94" s="188"/>
      <c r="J94" s="38"/>
      <c r="K94" s="38"/>
      <c r="L94" s="41"/>
      <c r="M94" s="189"/>
      <c r="N94" s="190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127</v>
      </c>
      <c r="AU94" s="19" t="s">
        <v>79</v>
      </c>
    </row>
    <row r="95" spans="1:65" s="13" customFormat="1" ht="11.25">
      <c r="B95" s="192"/>
      <c r="C95" s="193"/>
      <c r="D95" s="186" t="s">
        <v>135</v>
      </c>
      <c r="E95" s="194" t="s">
        <v>19</v>
      </c>
      <c r="F95" s="195" t="s">
        <v>360</v>
      </c>
      <c r="G95" s="193"/>
      <c r="H95" s="194" t="s">
        <v>19</v>
      </c>
      <c r="I95" s="196"/>
      <c r="J95" s="193"/>
      <c r="K95" s="193"/>
      <c r="L95" s="197"/>
      <c r="M95" s="198"/>
      <c r="N95" s="199"/>
      <c r="O95" s="199"/>
      <c r="P95" s="199"/>
      <c r="Q95" s="199"/>
      <c r="R95" s="199"/>
      <c r="S95" s="199"/>
      <c r="T95" s="200"/>
      <c r="AT95" s="201" t="s">
        <v>135</v>
      </c>
      <c r="AU95" s="201" t="s">
        <v>79</v>
      </c>
      <c r="AV95" s="13" t="s">
        <v>79</v>
      </c>
      <c r="AW95" s="13" t="s">
        <v>32</v>
      </c>
      <c r="AX95" s="13" t="s">
        <v>71</v>
      </c>
      <c r="AY95" s="201" t="s">
        <v>118</v>
      </c>
    </row>
    <row r="96" spans="1:65" s="14" customFormat="1" ht="11.25">
      <c r="B96" s="202"/>
      <c r="C96" s="203"/>
      <c r="D96" s="186" t="s">
        <v>135</v>
      </c>
      <c r="E96" s="204" t="s">
        <v>19</v>
      </c>
      <c r="F96" s="205" t="s">
        <v>361</v>
      </c>
      <c r="G96" s="203"/>
      <c r="H96" s="206">
        <v>0.221</v>
      </c>
      <c r="I96" s="207"/>
      <c r="J96" s="203"/>
      <c r="K96" s="203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135</v>
      </c>
      <c r="AU96" s="212" t="s">
        <v>79</v>
      </c>
      <c r="AV96" s="14" t="s">
        <v>81</v>
      </c>
      <c r="AW96" s="14" t="s">
        <v>32</v>
      </c>
      <c r="AX96" s="14" t="s">
        <v>79</v>
      </c>
      <c r="AY96" s="212" t="s">
        <v>118</v>
      </c>
    </row>
    <row r="97" spans="1:65" s="12" customFormat="1" ht="22.9" customHeight="1">
      <c r="B97" s="159"/>
      <c r="C97" s="160"/>
      <c r="D97" s="161" t="s">
        <v>70</v>
      </c>
      <c r="E97" s="213" t="s">
        <v>79</v>
      </c>
      <c r="F97" s="213" t="s">
        <v>138</v>
      </c>
      <c r="G97" s="160"/>
      <c r="H97" s="160"/>
      <c r="I97" s="163"/>
      <c r="J97" s="214">
        <f>BK97</f>
        <v>0</v>
      </c>
      <c r="K97" s="160"/>
      <c r="L97" s="165"/>
      <c r="M97" s="166"/>
      <c r="N97" s="167"/>
      <c r="O97" s="167"/>
      <c r="P97" s="168">
        <f>SUM(P98:P111)</f>
        <v>0</v>
      </c>
      <c r="Q97" s="167"/>
      <c r="R97" s="168">
        <f>SUM(R98:R111)</f>
        <v>0</v>
      </c>
      <c r="S97" s="167"/>
      <c r="T97" s="169">
        <f>SUM(T98:T111)</f>
        <v>0</v>
      </c>
      <c r="AR97" s="170" t="s">
        <v>79</v>
      </c>
      <c r="AT97" s="171" t="s">
        <v>70</v>
      </c>
      <c r="AU97" s="171" t="s">
        <v>79</v>
      </c>
      <c r="AY97" s="170" t="s">
        <v>118</v>
      </c>
      <c r="BK97" s="172">
        <f>SUM(BK98:BK111)</f>
        <v>0</v>
      </c>
    </row>
    <row r="98" spans="1:65" s="2" customFormat="1" ht="19.899999999999999" customHeight="1">
      <c r="A98" s="36"/>
      <c r="B98" s="37"/>
      <c r="C98" s="173" t="s">
        <v>346</v>
      </c>
      <c r="D98" s="173" t="s">
        <v>120</v>
      </c>
      <c r="E98" s="174" t="s">
        <v>362</v>
      </c>
      <c r="F98" s="175" t="s">
        <v>363</v>
      </c>
      <c r="G98" s="176" t="s">
        <v>142</v>
      </c>
      <c r="H98" s="177">
        <v>3.0139999999999998</v>
      </c>
      <c r="I98" s="178"/>
      <c r="J98" s="179">
        <f>ROUND(I98*H98,2)</f>
        <v>0</v>
      </c>
      <c r="K98" s="175" t="s">
        <v>143</v>
      </c>
      <c r="L98" s="41"/>
      <c r="M98" s="180" t="s">
        <v>19</v>
      </c>
      <c r="N98" s="181" t="s">
        <v>42</v>
      </c>
      <c r="O98" s="66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124</v>
      </c>
      <c r="AT98" s="184" t="s">
        <v>120</v>
      </c>
      <c r="AU98" s="184" t="s">
        <v>81</v>
      </c>
      <c r="AY98" s="19" t="s">
        <v>118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79</v>
      </c>
      <c r="BK98" s="185">
        <f>ROUND(I98*H98,2)</f>
        <v>0</v>
      </c>
      <c r="BL98" s="19" t="s">
        <v>124</v>
      </c>
      <c r="BM98" s="184" t="s">
        <v>364</v>
      </c>
    </row>
    <row r="99" spans="1:65" s="2" customFormat="1" ht="19.5">
      <c r="A99" s="36"/>
      <c r="B99" s="37"/>
      <c r="C99" s="38"/>
      <c r="D99" s="186" t="s">
        <v>126</v>
      </c>
      <c r="E99" s="38"/>
      <c r="F99" s="187" t="s">
        <v>365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126</v>
      </c>
      <c r="AU99" s="19" t="s">
        <v>81</v>
      </c>
    </row>
    <row r="100" spans="1:65" s="2" customFormat="1" ht="11.25">
      <c r="A100" s="36"/>
      <c r="B100" s="37"/>
      <c r="C100" s="38"/>
      <c r="D100" s="215" t="s">
        <v>146</v>
      </c>
      <c r="E100" s="38"/>
      <c r="F100" s="216" t="s">
        <v>366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146</v>
      </c>
      <c r="AU100" s="19" t="s">
        <v>81</v>
      </c>
    </row>
    <row r="101" spans="1:65" s="2" customFormat="1" ht="19.5">
      <c r="A101" s="36"/>
      <c r="B101" s="37"/>
      <c r="C101" s="38"/>
      <c r="D101" s="186" t="s">
        <v>127</v>
      </c>
      <c r="E101" s="38"/>
      <c r="F101" s="191" t="s">
        <v>367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127</v>
      </c>
      <c r="AU101" s="19" t="s">
        <v>81</v>
      </c>
    </row>
    <row r="102" spans="1:65" s="2" customFormat="1" ht="14.45" customHeight="1">
      <c r="A102" s="36"/>
      <c r="B102" s="37"/>
      <c r="C102" s="173" t="s">
        <v>177</v>
      </c>
      <c r="D102" s="173" t="s">
        <v>120</v>
      </c>
      <c r="E102" s="174" t="s">
        <v>368</v>
      </c>
      <c r="F102" s="175" t="s">
        <v>369</v>
      </c>
      <c r="G102" s="176" t="s">
        <v>142</v>
      </c>
      <c r="H102" s="177">
        <v>4.5209999999999999</v>
      </c>
      <c r="I102" s="178"/>
      <c r="J102" s="179">
        <f>ROUND(I102*H102,2)</f>
        <v>0</v>
      </c>
      <c r="K102" s="175" t="s">
        <v>143</v>
      </c>
      <c r="L102" s="41"/>
      <c r="M102" s="180" t="s">
        <v>19</v>
      </c>
      <c r="N102" s="181" t="s">
        <v>42</v>
      </c>
      <c r="O102" s="66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4" t="s">
        <v>124</v>
      </c>
      <c r="AT102" s="184" t="s">
        <v>120</v>
      </c>
      <c r="AU102" s="184" t="s">
        <v>81</v>
      </c>
      <c r="AY102" s="19" t="s">
        <v>118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9" t="s">
        <v>79</v>
      </c>
      <c r="BK102" s="185">
        <f>ROUND(I102*H102,2)</f>
        <v>0</v>
      </c>
      <c r="BL102" s="19" t="s">
        <v>124</v>
      </c>
      <c r="BM102" s="184" t="s">
        <v>370</v>
      </c>
    </row>
    <row r="103" spans="1:65" s="2" customFormat="1" ht="11.25">
      <c r="A103" s="36"/>
      <c r="B103" s="37"/>
      <c r="C103" s="38"/>
      <c r="D103" s="186" t="s">
        <v>126</v>
      </c>
      <c r="E103" s="38"/>
      <c r="F103" s="187" t="s">
        <v>371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126</v>
      </c>
      <c r="AU103" s="19" t="s">
        <v>81</v>
      </c>
    </row>
    <row r="104" spans="1:65" s="2" customFormat="1" ht="11.25">
      <c r="A104" s="36"/>
      <c r="B104" s="37"/>
      <c r="C104" s="38"/>
      <c r="D104" s="215" t="s">
        <v>146</v>
      </c>
      <c r="E104" s="38"/>
      <c r="F104" s="216" t="s">
        <v>372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146</v>
      </c>
      <c r="AU104" s="19" t="s">
        <v>81</v>
      </c>
    </row>
    <row r="105" spans="1:65" s="2" customFormat="1" ht="19.5">
      <c r="A105" s="36"/>
      <c r="B105" s="37"/>
      <c r="C105" s="38"/>
      <c r="D105" s="186" t="s">
        <v>127</v>
      </c>
      <c r="E105" s="38"/>
      <c r="F105" s="191" t="s">
        <v>373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127</v>
      </c>
      <c r="AU105" s="19" t="s">
        <v>81</v>
      </c>
    </row>
    <row r="106" spans="1:65" s="14" customFormat="1" ht="11.25">
      <c r="B106" s="202"/>
      <c r="C106" s="203"/>
      <c r="D106" s="186" t="s">
        <v>135</v>
      </c>
      <c r="E106" s="204" t="s">
        <v>19</v>
      </c>
      <c r="F106" s="205" t="s">
        <v>374</v>
      </c>
      <c r="G106" s="203"/>
      <c r="H106" s="206">
        <v>4.5209999999999999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135</v>
      </c>
      <c r="AU106" s="212" t="s">
        <v>81</v>
      </c>
      <c r="AV106" s="14" t="s">
        <v>81</v>
      </c>
      <c r="AW106" s="14" t="s">
        <v>32</v>
      </c>
      <c r="AX106" s="14" t="s">
        <v>79</v>
      </c>
      <c r="AY106" s="212" t="s">
        <v>118</v>
      </c>
    </row>
    <row r="107" spans="1:65" s="2" customFormat="1" ht="14.45" customHeight="1">
      <c r="A107" s="36"/>
      <c r="B107" s="37"/>
      <c r="C107" s="173" t="s">
        <v>206</v>
      </c>
      <c r="D107" s="173" t="s">
        <v>120</v>
      </c>
      <c r="E107" s="174" t="s">
        <v>375</v>
      </c>
      <c r="F107" s="175" t="s">
        <v>376</v>
      </c>
      <c r="G107" s="176" t="s">
        <v>151</v>
      </c>
      <c r="H107" s="177">
        <v>50</v>
      </c>
      <c r="I107" s="178"/>
      <c r="J107" s="179">
        <f>ROUND(I107*H107,2)</f>
        <v>0</v>
      </c>
      <c r="K107" s="175" t="s">
        <v>143</v>
      </c>
      <c r="L107" s="41"/>
      <c r="M107" s="180" t="s">
        <v>19</v>
      </c>
      <c r="N107" s="181" t="s">
        <v>42</v>
      </c>
      <c r="O107" s="66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124</v>
      </c>
      <c r="AT107" s="184" t="s">
        <v>120</v>
      </c>
      <c r="AU107" s="184" t="s">
        <v>81</v>
      </c>
      <c r="AY107" s="19" t="s">
        <v>118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79</v>
      </c>
      <c r="BK107" s="185">
        <f>ROUND(I107*H107,2)</f>
        <v>0</v>
      </c>
      <c r="BL107" s="19" t="s">
        <v>124</v>
      </c>
      <c r="BM107" s="184" t="s">
        <v>377</v>
      </c>
    </row>
    <row r="108" spans="1:65" s="2" customFormat="1" ht="11.25">
      <c r="A108" s="36"/>
      <c r="B108" s="37"/>
      <c r="C108" s="38"/>
      <c r="D108" s="186" t="s">
        <v>126</v>
      </c>
      <c r="E108" s="38"/>
      <c r="F108" s="187" t="s">
        <v>378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126</v>
      </c>
      <c r="AU108" s="19" t="s">
        <v>81</v>
      </c>
    </row>
    <row r="109" spans="1:65" s="2" customFormat="1" ht="11.25">
      <c r="A109" s="36"/>
      <c r="B109" s="37"/>
      <c r="C109" s="38"/>
      <c r="D109" s="215" t="s">
        <v>146</v>
      </c>
      <c r="E109" s="38"/>
      <c r="F109" s="216" t="s">
        <v>379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146</v>
      </c>
      <c r="AU109" s="19" t="s">
        <v>81</v>
      </c>
    </row>
    <row r="110" spans="1:65" s="2" customFormat="1" ht="19.5">
      <c r="A110" s="36"/>
      <c r="B110" s="37"/>
      <c r="C110" s="38"/>
      <c r="D110" s="186" t="s">
        <v>127</v>
      </c>
      <c r="E110" s="38"/>
      <c r="F110" s="191" t="s">
        <v>380</v>
      </c>
      <c r="G110" s="38"/>
      <c r="H110" s="38"/>
      <c r="I110" s="188"/>
      <c r="J110" s="38"/>
      <c r="K110" s="38"/>
      <c r="L110" s="41"/>
      <c r="M110" s="189"/>
      <c r="N110" s="190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127</v>
      </c>
      <c r="AU110" s="19" t="s">
        <v>81</v>
      </c>
    </row>
    <row r="111" spans="1:65" s="14" customFormat="1" ht="11.25">
      <c r="B111" s="202"/>
      <c r="C111" s="203"/>
      <c r="D111" s="186" t="s">
        <v>135</v>
      </c>
      <c r="E111" s="204" t="s">
        <v>19</v>
      </c>
      <c r="F111" s="205" t="s">
        <v>381</v>
      </c>
      <c r="G111" s="203"/>
      <c r="H111" s="206">
        <v>50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135</v>
      </c>
      <c r="AU111" s="212" t="s">
        <v>81</v>
      </c>
      <c r="AV111" s="14" t="s">
        <v>81</v>
      </c>
      <c r="AW111" s="14" t="s">
        <v>32</v>
      </c>
      <c r="AX111" s="14" t="s">
        <v>79</v>
      </c>
      <c r="AY111" s="212" t="s">
        <v>118</v>
      </c>
    </row>
    <row r="112" spans="1:65" s="12" customFormat="1" ht="22.9" customHeight="1">
      <c r="B112" s="159"/>
      <c r="C112" s="160"/>
      <c r="D112" s="161" t="s">
        <v>70</v>
      </c>
      <c r="E112" s="213" t="s">
        <v>81</v>
      </c>
      <c r="F112" s="213" t="s">
        <v>382</v>
      </c>
      <c r="G112" s="160"/>
      <c r="H112" s="160"/>
      <c r="I112" s="163"/>
      <c r="J112" s="214">
        <f>BK112</f>
        <v>0</v>
      </c>
      <c r="K112" s="160"/>
      <c r="L112" s="165"/>
      <c r="M112" s="166"/>
      <c r="N112" s="167"/>
      <c r="O112" s="167"/>
      <c r="P112" s="168">
        <v>0</v>
      </c>
      <c r="Q112" s="167"/>
      <c r="R112" s="168">
        <v>0</v>
      </c>
      <c r="S112" s="167"/>
      <c r="T112" s="169">
        <v>0</v>
      </c>
      <c r="AR112" s="170" t="s">
        <v>79</v>
      </c>
      <c r="AT112" s="171" t="s">
        <v>70</v>
      </c>
      <c r="AU112" s="171" t="s">
        <v>79</v>
      </c>
      <c r="AY112" s="170" t="s">
        <v>118</v>
      </c>
      <c r="BK112" s="172">
        <v>0</v>
      </c>
    </row>
    <row r="113" spans="1:65" s="12" customFormat="1" ht="22.9" customHeight="1">
      <c r="B113" s="159"/>
      <c r="C113" s="160"/>
      <c r="D113" s="161" t="s">
        <v>70</v>
      </c>
      <c r="E113" s="213" t="s">
        <v>204</v>
      </c>
      <c r="F113" s="213" t="s">
        <v>205</v>
      </c>
      <c r="G113" s="160"/>
      <c r="H113" s="160"/>
      <c r="I113" s="163"/>
      <c r="J113" s="21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1.2E-4</v>
      </c>
      <c r="S113" s="167"/>
      <c r="T113" s="169">
        <f>SUM(T114:T117)</f>
        <v>0</v>
      </c>
      <c r="AR113" s="170" t="s">
        <v>79</v>
      </c>
      <c r="AT113" s="171" t="s">
        <v>70</v>
      </c>
      <c r="AU113" s="171" t="s">
        <v>79</v>
      </c>
      <c r="AY113" s="170" t="s">
        <v>118</v>
      </c>
      <c r="BK113" s="172">
        <f>SUM(BK114:BK117)</f>
        <v>0</v>
      </c>
    </row>
    <row r="114" spans="1:65" s="2" customFormat="1" ht="14.45" customHeight="1">
      <c r="A114" s="36"/>
      <c r="B114" s="37"/>
      <c r="C114" s="173" t="s">
        <v>198</v>
      </c>
      <c r="D114" s="173" t="s">
        <v>120</v>
      </c>
      <c r="E114" s="174" t="s">
        <v>207</v>
      </c>
      <c r="F114" s="175" t="s">
        <v>208</v>
      </c>
      <c r="G114" s="176" t="s">
        <v>209</v>
      </c>
      <c r="H114" s="177">
        <v>4</v>
      </c>
      <c r="I114" s="178"/>
      <c r="J114" s="179">
        <f>ROUND(I114*H114,2)</f>
        <v>0</v>
      </c>
      <c r="K114" s="175" t="s">
        <v>143</v>
      </c>
      <c r="L114" s="41"/>
      <c r="M114" s="180" t="s">
        <v>19</v>
      </c>
      <c r="N114" s="181" t="s">
        <v>42</v>
      </c>
      <c r="O114" s="66"/>
      <c r="P114" s="182">
        <f>O114*H114</f>
        <v>0</v>
      </c>
      <c r="Q114" s="182">
        <v>3.0000000000000001E-5</v>
      </c>
      <c r="R114" s="182">
        <f>Q114*H114</f>
        <v>1.2E-4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124</v>
      </c>
      <c r="AT114" s="184" t="s">
        <v>120</v>
      </c>
      <c r="AU114" s="184" t="s">
        <v>81</v>
      </c>
      <c r="AY114" s="19" t="s">
        <v>118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79</v>
      </c>
      <c r="BK114" s="185">
        <f>ROUND(I114*H114,2)</f>
        <v>0</v>
      </c>
      <c r="BL114" s="19" t="s">
        <v>124</v>
      </c>
      <c r="BM114" s="184" t="s">
        <v>383</v>
      </c>
    </row>
    <row r="115" spans="1:65" s="2" customFormat="1" ht="11.25">
      <c r="A115" s="36"/>
      <c r="B115" s="37"/>
      <c r="C115" s="38"/>
      <c r="D115" s="186" t="s">
        <v>126</v>
      </c>
      <c r="E115" s="38"/>
      <c r="F115" s="187" t="s">
        <v>211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126</v>
      </c>
      <c r="AU115" s="19" t="s">
        <v>81</v>
      </c>
    </row>
    <row r="116" spans="1:65" s="2" customFormat="1" ht="11.25">
      <c r="A116" s="36"/>
      <c r="B116" s="37"/>
      <c r="C116" s="38"/>
      <c r="D116" s="215" t="s">
        <v>146</v>
      </c>
      <c r="E116" s="38"/>
      <c r="F116" s="216" t="s">
        <v>212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146</v>
      </c>
      <c r="AU116" s="19" t="s">
        <v>81</v>
      </c>
    </row>
    <row r="117" spans="1:65" s="2" customFormat="1" ht="19.5">
      <c r="A117" s="36"/>
      <c r="B117" s="37"/>
      <c r="C117" s="38"/>
      <c r="D117" s="186" t="s">
        <v>127</v>
      </c>
      <c r="E117" s="38"/>
      <c r="F117" s="191" t="s">
        <v>213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127</v>
      </c>
      <c r="AU117" s="19" t="s">
        <v>81</v>
      </c>
    </row>
    <row r="118" spans="1:65" s="12" customFormat="1" ht="22.9" customHeight="1">
      <c r="B118" s="159"/>
      <c r="C118" s="160"/>
      <c r="D118" s="161" t="s">
        <v>70</v>
      </c>
      <c r="E118" s="213" t="s">
        <v>182</v>
      </c>
      <c r="F118" s="213" t="s">
        <v>245</v>
      </c>
      <c r="G118" s="160"/>
      <c r="H118" s="160"/>
      <c r="I118" s="163"/>
      <c r="J118" s="214">
        <f>BK118</f>
        <v>0</v>
      </c>
      <c r="K118" s="160"/>
      <c r="L118" s="165"/>
      <c r="M118" s="166"/>
      <c r="N118" s="167"/>
      <c r="O118" s="167"/>
      <c r="P118" s="168">
        <f>SUM(P119:P130)</f>
        <v>0</v>
      </c>
      <c r="Q118" s="167"/>
      <c r="R118" s="168">
        <f>SUM(R119:R130)</f>
        <v>0.35272999999999999</v>
      </c>
      <c r="S118" s="167"/>
      <c r="T118" s="169">
        <f>SUM(T119:T130)</f>
        <v>0</v>
      </c>
      <c r="AR118" s="170" t="s">
        <v>79</v>
      </c>
      <c r="AT118" s="171" t="s">
        <v>70</v>
      </c>
      <c r="AU118" s="171" t="s">
        <v>79</v>
      </c>
      <c r="AY118" s="170" t="s">
        <v>118</v>
      </c>
      <c r="BK118" s="172">
        <f>SUM(BK119:BK130)</f>
        <v>0</v>
      </c>
    </row>
    <row r="119" spans="1:65" s="2" customFormat="1" ht="14.45" customHeight="1">
      <c r="A119" s="36"/>
      <c r="B119" s="37"/>
      <c r="C119" s="173" t="s">
        <v>279</v>
      </c>
      <c r="D119" s="173" t="s">
        <v>120</v>
      </c>
      <c r="E119" s="174" t="s">
        <v>247</v>
      </c>
      <c r="F119" s="175" t="s">
        <v>248</v>
      </c>
      <c r="G119" s="176" t="s">
        <v>209</v>
      </c>
      <c r="H119" s="177">
        <v>1</v>
      </c>
      <c r="I119" s="178"/>
      <c r="J119" s="179">
        <f>ROUND(I119*H119,2)</f>
        <v>0</v>
      </c>
      <c r="K119" s="175" t="s">
        <v>143</v>
      </c>
      <c r="L119" s="41"/>
      <c r="M119" s="180" t="s">
        <v>19</v>
      </c>
      <c r="N119" s="181" t="s">
        <v>42</v>
      </c>
      <c r="O119" s="66"/>
      <c r="P119" s="182">
        <f>O119*H119</f>
        <v>0</v>
      </c>
      <c r="Q119" s="182">
        <v>1.0189999999999999E-2</v>
      </c>
      <c r="R119" s="182">
        <f>Q119*H119</f>
        <v>1.0189999999999999E-2</v>
      </c>
      <c r="S119" s="182">
        <v>0</v>
      </c>
      <c r="T119" s="18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4" t="s">
        <v>124</v>
      </c>
      <c r="AT119" s="184" t="s">
        <v>120</v>
      </c>
      <c r="AU119" s="184" t="s">
        <v>81</v>
      </c>
      <c r="AY119" s="19" t="s">
        <v>118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9" t="s">
        <v>79</v>
      </c>
      <c r="BK119" s="185">
        <f>ROUND(I119*H119,2)</f>
        <v>0</v>
      </c>
      <c r="BL119" s="19" t="s">
        <v>124</v>
      </c>
      <c r="BM119" s="184" t="s">
        <v>384</v>
      </c>
    </row>
    <row r="120" spans="1:65" s="2" customFormat="1" ht="11.25">
      <c r="A120" s="36"/>
      <c r="B120" s="37"/>
      <c r="C120" s="38"/>
      <c r="D120" s="186" t="s">
        <v>126</v>
      </c>
      <c r="E120" s="38"/>
      <c r="F120" s="187" t="s">
        <v>248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126</v>
      </c>
      <c r="AU120" s="19" t="s">
        <v>81</v>
      </c>
    </row>
    <row r="121" spans="1:65" s="2" customFormat="1" ht="11.25">
      <c r="A121" s="36"/>
      <c r="B121" s="37"/>
      <c r="C121" s="38"/>
      <c r="D121" s="215" t="s">
        <v>146</v>
      </c>
      <c r="E121" s="38"/>
      <c r="F121" s="216" t="s">
        <v>250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146</v>
      </c>
      <c r="AU121" s="19" t="s">
        <v>81</v>
      </c>
    </row>
    <row r="122" spans="1:65" s="2" customFormat="1" ht="19.5">
      <c r="A122" s="36"/>
      <c r="B122" s="37"/>
      <c r="C122" s="38"/>
      <c r="D122" s="186" t="s">
        <v>127</v>
      </c>
      <c r="E122" s="38"/>
      <c r="F122" s="191" t="s">
        <v>385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127</v>
      </c>
      <c r="AU122" s="19" t="s">
        <v>81</v>
      </c>
    </row>
    <row r="123" spans="1:65" s="2" customFormat="1" ht="14.45" customHeight="1">
      <c r="A123" s="36"/>
      <c r="B123" s="37"/>
      <c r="C123" s="228" t="s">
        <v>336</v>
      </c>
      <c r="D123" s="228" t="s">
        <v>178</v>
      </c>
      <c r="E123" s="229" t="s">
        <v>386</v>
      </c>
      <c r="F123" s="230" t="s">
        <v>387</v>
      </c>
      <c r="G123" s="231" t="s">
        <v>209</v>
      </c>
      <c r="H123" s="232">
        <v>1</v>
      </c>
      <c r="I123" s="233"/>
      <c r="J123" s="234">
        <f>ROUND(I123*H123,2)</f>
        <v>0</v>
      </c>
      <c r="K123" s="230" t="s">
        <v>143</v>
      </c>
      <c r="L123" s="235"/>
      <c r="M123" s="236" t="s">
        <v>19</v>
      </c>
      <c r="N123" s="237" t="s">
        <v>42</v>
      </c>
      <c r="O123" s="66"/>
      <c r="P123" s="182">
        <f>O123*H123</f>
        <v>0</v>
      </c>
      <c r="Q123" s="182">
        <v>0.26400000000000001</v>
      </c>
      <c r="R123" s="182">
        <f>Q123*H123</f>
        <v>0.26400000000000001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182</v>
      </c>
      <c r="AT123" s="184" t="s">
        <v>178</v>
      </c>
      <c r="AU123" s="184" t="s">
        <v>81</v>
      </c>
      <c r="AY123" s="19" t="s">
        <v>118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79</v>
      </c>
      <c r="BK123" s="185">
        <f>ROUND(I123*H123,2)</f>
        <v>0</v>
      </c>
      <c r="BL123" s="19" t="s">
        <v>124</v>
      </c>
      <c r="BM123" s="184" t="s">
        <v>388</v>
      </c>
    </row>
    <row r="124" spans="1:65" s="2" customFormat="1" ht="11.25">
      <c r="A124" s="36"/>
      <c r="B124" s="37"/>
      <c r="C124" s="38"/>
      <c r="D124" s="186" t="s">
        <v>126</v>
      </c>
      <c r="E124" s="38"/>
      <c r="F124" s="187" t="s">
        <v>387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126</v>
      </c>
      <c r="AU124" s="19" t="s">
        <v>81</v>
      </c>
    </row>
    <row r="125" spans="1:65" s="2" customFormat="1" ht="19.5">
      <c r="A125" s="36"/>
      <c r="B125" s="37"/>
      <c r="C125" s="38"/>
      <c r="D125" s="186" t="s">
        <v>127</v>
      </c>
      <c r="E125" s="38"/>
      <c r="F125" s="191" t="s">
        <v>385</v>
      </c>
      <c r="G125" s="38"/>
      <c r="H125" s="38"/>
      <c r="I125" s="188"/>
      <c r="J125" s="38"/>
      <c r="K125" s="38"/>
      <c r="L125" s="41"/>
      <c r="M125" s="189"/>
      <c r="N125" s="190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127</v>
      </c>
      <c r="AU125" s="19" t="s">
        <v>81</v>
      </c>
    </row>
    <row r="126" spans="1:65" s="2" customFormat="1" ht="14.45" customHeight="1">
      <c r="A126" s="36"/>
      <c r="B126" s="37"/>
      <c r="C126" s="173" t="s">
        <v>182</v>
      </c>
      <c r="D126" s="173" t="s">
        <v>120</v>
      </c>
      <c r="E126" s="174" t="s">
        <v>255</v>
      </c>
      <c r="F126" s="175" t="s">
        <v>256</v>
      </c>
      <c r="G126" s="176" t="s">
        <v>209</v>
      </c>
      <c r="H126" s="177">
        <v>2</v>
      </c>
      <c r="I126" s="178"/>
      <c r="J126" s="179">
        <f>ROUND(I126*H126,2)</f>
        <v>0</v>
      </c>
      <c r="K126" s="175" t="s">
        <v>143</v>
      </c>
      <c r="L126" s="41"/>
      <c r="M126" s="180" t="s">
        <v>19</v>
      </c>
      <c r="N126" s="181" t="s">
        <v>42</v>
      </c>
      <c r="O126" s="66"/>
      <c r="P126" s="182">
        <f>O126*H126</f>
        <v>0</v>
      </c>
      <c r="Q126" s="182">
        <v>3.9269999999999999E-2</v>
      </c>
      <c r="R126" s="182">
        <f>Q126*H126</f>
        <v>7.8539999999999999E-2</v>
      </c>
      <c r="S126" s="182">
        <v>0</v>
      </c>
      <c r="T126" s="18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4" t="s">
        <v>265</v>
      </c>
      <c r="AT126" s="184" t="s">
        <v>120</v>
      </c>
      <c r="AU126" s="184" t="s">
        <v>81</v>
      </c>
      <c r="AY126" s="19" t="s">
        <v>118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9" t="s">
        <v>79</v>
      </c>
      <c r="BK126" s="185">
        <f>ROUND(I126*H126,2)</f>
        <v>0</v>
      </c>
      <c r="BL126" s="19" t="s">
        <v>265</v>
      </c>
      <c r="BM126" s="184" t="s">
        <v>389</v>
      </c>
    </row>
    <row r="127" spans="1:65" s="2" customFormat="1" ht="11.25">
      <c r="A127" s="36"/>
      <c r="B127" s="37"/>
      <c r="C127" s="38"/>
      <c r="D127" s="186" t="s">
        <v>126</v>
      </c>
      <c r="E127" s="38"/>
      <c r="F127" s="187" t="s">
        <v>256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126</v>
      </c>
      <c r="AU127" s="19" t="s">
        <v>81</v>
      </c>
    </row>
    <row r="128" spans="1:65" s="2" customFormat="1" ht="11.25">
      <c r="A128" s="36"/>
      <c r="B128" s="37"/>
      <c r="C128" s="38"/>
      <c r="D128" s="215" t="s">
        <v>146</v>
      </c>
      <c r="E128" s="38"/>
      <c r="F128" s="216" t="s">
        <v>258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146</v>
      </c>
      <c r="AU128" s="19" t="s">
        <v>81</v>
      </c>
    </row>
    <row r="129" spans="1:65" s="2" customFormat="1" ht="19.5">
      <c r="A129" s="36"/>
      <c r="B129" s="37"/>
      <c r="C129" s="38"/>
      <c r="D129" s="186" t="s">
        <v>127</v>
      </c>
      <c r="E129" s="38"/>
      <c r="F129" s="191" t="s">
        <v>390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127</v>
      </c>
      <c r="AU129" s="19" t="s">
        <v>81</v>
      </c>
    </row>
    <row r="130" spans="1:65" s="14" customFormat="1" ht="11.25">
      <c r="B130" s="202"/>
      <c r="C130" s="203"/>
      <c r="D130" s="186" t="s">
        <v>135</v>
      </c>
      <c r="E130" s="204" t="s">
        <v>19</v>
      </c>
      <c r="F130" s="205" t="s">
        <v>81</v>
      </c>
      <c r="G130" s="203"/>
      <c r="H130" s="206">
        <v>2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135</v>
      </c>
      <c r="AU130" s="212" t="s">
        <v>81</v>
      </c>
      <c r="AV130" s="14" t="s">
        <v>81</v>
      </c>
      <c r="AW130" s="14" t="s">
        <v>32</v>
      </c>
      <c r="AX130" s="14" t="s">
        <v>79</v>
      </c>
      <c r="AY130" s="212" t="s">
        <v>118</v>
      </c>
    </row>
    <row r="131" spans="1:65" s="12" customFormat="1" ht="22.9" customHeight="1">
      <c r="B131" s="159"/>
      <c r="C131" s="160"/>
      <c r="D131" s="161" t="s">
        <v>70</v>
      </c>
      <c r="E131" s="213" t="s">
        <v>260</v>
      </c>
      <c r="F131" s="213" t="s">
        <v>261</v>
      </c>
      <c r="G131" s="160"/>
      <c r="H131" s="160"/>
      <c r="I131" s="163"/>
      <c r="J131" s="214">
        <f>BK131</f>
        <v>0</v>
      </c>
      <c r="K131" s="160"/>
      <c r="L131" s="165"/>
      <c r="M131" s="166"/>
      <c r="N131" s="167"/>
      <c r="O131" s="167"/>
      <c r="P131" s="168">
        <f>SUM(P132:P141)</f>
        <v>0</v>
      </c>
      <c r="Q131" s="167"/>
      <c r="R131" s="168">
        <f>SUM(R132:R141)</f>
        <v>9.5099999999999994E-3</v>
      </c>
      <c r="S131" s="167"/>
      <c r="T131" s="169">
        <f>SUM(T132:T141)</f>
        <v>6.7814999999999994</v>
      </c>
      <c r="AR131" s="170" t="s">
        <v>79</v>
      </c>
      <c r="AT131" s="171" t="s">
        <v>70</v>
      </c>
      <c r="AU131" s="171" t="s">
        <v>79</v>
      </c>
      <c r="AY131" s="170" t="s">
        <v>118</v>
      </c>
      <c r="BK131" s="172">
        <f>SUM(BK132:BK141)</f>
        <v>0</v>
      </c>
    </row>
    <row r="132" spans="1:65" s="2" customFormat="1" ht="14.45" customHeight="1">
      <c r="A132" s="36"/>
      <c r="B132" s="37"/>
      <c r="C132" s="173" t="s">
        <v>79</v>
      </c>
      <c r="D132" s="173" t="s">
        <v>120</v>
      </c>
      <c r="E132" s="174" t="s">
        <v>263</v>
      </c>
      <c r="F132" s="175" t="s">
        <v>264</v>
      </c>
      <c r="G132" s="176" t="s">
        <v>209</v>
      </c>
      <c r="H132" s="177">
        <v>1</v>
      </c>
      <c r="I132" s="178"/>
      <c r="J132" s="179">
        <f>ROUND(I132*H132,2)</f>
        <v>0</v>
      </c>
      <c r="K132" s="175" t="s">
        <v>143</v>
      </c>
      <c r="L132" s="41"/>
      <c r="M132" s="180" t="s">
        <v>19</v>
      </c>
      <c r="N132" s="181" t="s">
        <v>42</v>
      </c>
      <c r="O132" s="66"/>
      <c r="P132" s="182">
        <f>O132*H132</f>
        <v>0</v>
      </c>
      <c r="Q132" s="182">
        <v>9.5099999999999994E-3</v>
      </c>
      <c r="R132" s="182">
        <f>Q132*H132</f>
        <v>9.5099999999999994E-3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265</v>
      </c>
      <c r="AT132" s="184" t="s">
        <v>120</v>
      </c>
      <c r="AU132" s="184" t="s">
        <v>81</v>
      </c>
      <c r="AY132" s="19" t="s">
        <v>118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79</v>
      </c>
      <c r="BK132" s="185">
        <f>ROUND(I132*H132,2)</f>
        <v>0</v>
      </c>
      <c r="BL132" s="19" t="s">
        <v>265</v>
      </c>
      <c r="BM132" s="184" t="s">
        <v>391</v>
      </c>
    </row>
    <row r="133" spans="1:65" s="2" customFormat="1" ht="11.25">
      <c r="A133" s="36"/>
      <c r="B133" s="37"/>
      <c r="C133" s="38"/>
      <c r="D133" s="186" t="s">
        <v>126</v>
      </c>
      <c r="E133" s="38"/>
      <c r="F133" s="187" t="s">
        <v>267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126</v>
      </c>
      <c r="AU133" s="19" t="s">
        <v>81</v>
      </c>
    </row>
    <row r="134" spans="1:65" s="2" customFormat="1" ht="11.25">
      <c r="A134" s="36"/>
      <c r="B134" s="37"/>
      <c r="C134" s="38"/>
      <c r="D134" s="215" t="s">
        <v>146</v>
      </c>
      <c r="E134" s="38"/>
      <c r="F134" s="216" t="s">
        <v>268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146</v>
      </c>
      <c r="AU134" s="19" t="s">
        <v>81</v>
      </c>
    </row>
    <row r="135" spans="1:65" s="2" customFormat="1" ht="14.45" customHeight="1">
      <c r="A135" s="36"/>
      <c r="B135" s="37"/>
      <c r="C135" s="173" t="s">
        <v>262</v>
      </c>
      <c r="D135" s="173" t="s">
        <v>120</v>
      </c>
      <c r="E135" s="174" t="s">
        <v>270</v>
      </c>
      <c r="F135" s="175" t="s">
        <v>271</v>
      </c>
      <c r="G135" s="176" t="s">
        <v>142</v>
      </c>
      <c r="H135" s="177">
        <v>4.5209999999999999</v>
      </c>
      <c r="I135" s="178"/>
      <c r="J135" s="179">
        <f>ROUND(I135*H135,2)</f>
        <v>0</v>
      </c>
      <c r="K135" s="175" t="s">
        <v>143</v>
      </c>
      <c r="L135" s="41"/>
      <c r="M135" s="180" t="s">
        <v>19</v>
      </c>
      <c r="N135" s="181" t="s">
        <v>42</v>
      </c>
      <c r="O135" s="66"/>
      <c r="P135" s="182">
        <f>O135*H135</f>
        <v>0</v>
      </c>
      <c r="Q135" s="182">
        <v>0</v>
      </c>
      <c r="R135" s="182">
        <f>Q135*H135</f>
        <v>0</v>
      </c>
      <c r="S135" s="182">
        <v>1.5</v>
      </c>
      <c r="T135" s="183">
        <f>S135*H135</f>
        <v>6.7814999999999994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124</v>
      </c>
      <c r="AT135" s="184" t="s">
        <v>120</v>
      </c>
      <c r="AU135" s="184" t="s">
        <v>81</v>
      </c>
      <c r="AY135" s="19" t="s">
        <v>118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79</v>
      </c>
      <c r="BK135" s="185">
        <f>ROUND(I135*H135,2)</f>
        <v>0</v>
      </c>
      <c r="BL135" s="19" t="s">
        <v>124</v>
      </c>
      <c r="BM135" s="184" t="s">
        <v>392</v>
      </c>
    </row>
    <row r="136" spans="1:65" s="2" customFormat="1" ht="19.5">
      <c r="A136" s="36"/>
      <c r="B136" s="37"/>
      <c r="C136" s="38"/>
      <c r="D136" s="186" t="s">
        <v>126</v>
      </c>
      <c r="E136" s="38"/>
      <c r="F136" s="187" t="s">
        <v>273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126</v>
      </c>
      <c r="AU136" s="19" t="s">
        <v>81</v>
      </c>
    </row>
    <row r="137" spans="1:65" s="2" customFormat="1" ht="11.25">
      <c r="A137" s="36"/>
      <c r="B137" s="37"/>
      <c r="C137" s="38"/>
      <c r="D137" s="215" t="s">
        <v>146</v>
      </c>
      <c r="E137" s="38"/>
      <c r="F137" s="216" t="s">
        <v>274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146</v>
      </c>
      <c r="AU137" s="19" t="s">
        <v>81</v>
      </c>
    </row>
    <row r="138" spans="1:65" s="2" customFormat="1" ht="39">
      <c r="A138" s="36"/>
      <c r="B138" s="37"/>
      <c r="C138" s="38"/>
      <c r="D138" s="186" t="s">
        <v>127</v>
      </c>
      <c r="E138" s="38"/>
      <c r="F138" s="191" t="s">
        <v>393</v>
      </c>
      <c r="G138" s="38"/>
      <c r="H138" s="38"/>
      <c r="I138" s="188"/>
      <c r="J138" s="38"/>
      <c r="K138" s="38"/>
      <c r="L138" s="41"/>
      <c r="M138" s="189"/>
      <c r="N138" s="190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127</v>
      </c>
      <c r="AU138" s="19" t="s">
        <v>81</v>
      </c>
    </row>
    <row r="139" spans="1:65" s="14" customFormat="1" ht="11.25">
      <c r="B139" s="202"/>
      <c r="C139" s="203"/>
      <c r="D139" s="186" t="s">
        <v>135</v>
      </c>
      <c r="E139" s="204" t="s">
        <v>19</v>
      </c>
      <c r="F139" s="205" t="s">
        <v>394</v>
      </c>
      <c r="G139" s="203"/>
      <c r="H139" s="206">
        <v>3.0139999999999998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135</v>
      </c>
      <c r="AU139" s="212" t="s">
        <v>81</v>
      </c>
      <c r="AV139" s="14" t="s">
        <v>81</v>
      </c>
      <c r="AW139" s="14" t="s">
        <v>32</v>
      </c>
      <c r="AX139" s="14" t="s">
        <v>71</v>
      </c>
      <c r="AY139" s="212" t="s">
        <v>118</v>
      </c>
    </row>
    <row r="140" spans="1:65" s="14" customFormat="1" ht="11.25">
      <c r="B140" s="202"/>
      <c r="C140" s="203"/>
      <c r="D140" s="186" t="s">
        <v>135</v>
      </c>
      <c r="E140" s="204" t="s">
        <v>19</v>
      </c>
      <c r="F140" s="205" t="s">
        <v>395</v>
      </c>
      <c r="G140" s="203"/>
      <c r="H140" s="206">
        <v>1.5069999999999999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135</v>
      </c>
      <c r="AU140" s="212" t="s">
        <v>81</v>
      </c>
      <c r="AV140" s="14" t="s">
        <v>81</v>
      </c>
      <c r="AW140" s="14" t="s">
        <v>32</v>
      </c>
      <c r="AX140" s="14" t="s">
        <v>71</v>
      </c>
      <c r="AY140" s="212" t="s">
        <v>118</v>
      </c>
    </row>
    <row r="141" spans="1:65" s="15" customFormat="1" ht="11.25">
      <c r="B141" s="217"/>
      <c r="C141" s="218"/>
      <c r="D141" s="186" t="s">
        <v>135</v>
      </c>
      <c r="E141" s="219" t="s">
        <v>19</v>
      </c>
      <c r="F141" s="220" t="s">
        <v>157</v>
      </c>
      <c r="G141" s="218"/>
      <c r="H141" s="221">
        <v>4.5209999999999999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135</v>
      </c>
      <c r="AU141" s="227" t="s">
        <v>81</v>
      </c>
      <c r="AV141" s="15" t="s">
        <v>124</v>
      </c>
      <c r="AW141" s="15" t="s">
        <v>32</v>
      </c>
      <c r="AX141" s="15" t="s">
        <v>79</v>
      </c>
      <c r="AY141" s="227" t="s">
        <v>118</v>
      </c>
    </row>
    <row r="142" spans="1:65" s="12" customFormat="1" ht="22.9" customHeight="1">
      <c r="B142" s="159"/>
      <c r="C142" s="160"/>
      <c r="D142" s="161" t="s">
        <v>70</v>
      </c>
      <c r="E142" s="213" t="s">
        <v>302</v>
      </c>
      <c r="F142" s="213" t="s">
        <v>303</v>
      </c>
      <c r="G142" s="160"/>
      <c r="H142" s="160"/>
      <c r="I142" s="163"/>
      <c r="J142" s="214">
        <f>BK142</f>
        <v>0</v>
      </c>
      <c r="K142" s="160"/>
      <c r="L142" s="165"/>
      <c r="M142" s="166"/>
      <c r="N142" s="167"/>
      <c r="O142" s="167"/>
      <c r="P142" s="168">
        <f>SUM(P143:P147)</f>
        <v>0</v>
      </c>
      <c r="Q142" s="167"/>
      <c r="R142" s="168">
        <f>SUM(R143:R147)</f>
        <v>0</v>
      </c>
      <c r="S142" s="167"/>
      <c r="T142" s="169">
        <f>SUM(T143:T147)</f>
        <v>0</v>
      </c>
      <c r="AR142" s="170" t="s">
        <v>79</v>
      </c>
      <c r="AT142" s="171" t="s">
        <v>70</v>
      </c>
      <c r="AU142" s="171" t="s">
        <v>79</v>
      </c>
      <c r="AY142" s="170" t="s">
        <v>118</v>
      </c>
      <c r="BK142" s="172">
        <f>SUM(BK143:BK147)</f>
        <v>0</v>
      </c>
    </row>
    <row r="143" spans="1:65" s="2" customFormat="1" ht="14.45" customHeight="1">
      <c r="A143" s="36"/>
      <c r="B143" s="37"/>
      <c r="C143" s="173" t="s">
        <v>251</v>
      </c>
      <c r="D143" s="173" t="s">
        <v>120</v>
      </c>
      <c r="E143" s="174" t="s">
        <v>304</v>
      </c>
      <c r="F143" s="175" t="s">
        <v>305</v>
      </c>
      <c r="G143" s="176" t="s">
        <v>132</v>
      </c>
      <c r="H143" s="177">
        <v>7.6859999999999999</v>
      </c>
      <c r="I143" s="178"/>
      <c r="J143" s="179">
        <f>ROUND(I143*H143,2)</f>
        <v>0</v>
      </c>
      <c r="K143" s="175" t="s">
        <v>143</v>
      </c>
      <c r="L143" s="41"/>
      <c r="M143" s="180" t="s">
        <v>19</v>
      </c>
      <c r="N143" s="181" t="s">
        <v>42</v>
      </c>
      <c r="O143" s="6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4" t="s">
        <v>124</v>
      </c>
      <c r="AT143" s="184" t="s">
        <v>120</v>
      </c>
      <c r="AU143" s="184" t="s">
        <v>81</v>
      </c>
      <c r="AY143" s="19" t="s">
        <v>118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79</v>
      </c>
      <c r="BK143" s="185">
        <f>ROUND(I143*H143,2)</f>
        <v>0</v>
      </c>
      <c r="BL143" s="19" t="s">
        <v>124</v>
      </c>
      <c r="BM143" s="184" t="s">
        <v>396</v>
      </c>
    </row>
    <row r="144" spans="1:65" s="2" customFormat="1" ht="11.25">
      <c r="A144" s="36"/>
      <c r="B144" s="37"/>
      <c r="C144" s="38"/>
      <c r="D144" s="186" t="s">
        <v>126</v>
      </c>
      <c r="E144" s="38"/>
      <c r="F144" s="187" t="s">
        <v>307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126</v>
      </c>
      <c r="AU144" s="19" t="s">
        <v>81</v>
      </c>
    </row>
    <row r="145" spans="1:65" s="2" customFormat="1" ht="11.25">
      <c r="A145" s="36"/>
      <c r="B145" s="37"/>
      <c r="C145" s="38"/>
      <c r="D145" s="215" t="s">
        <v>146</v>
      </c>
      <c r="E145" s="38"/>
      <c r="F145" s="216" t="s">
        <v>308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146</v>
      </c>
      <c r="AU145" s="19" t="s">
        <v>81</v>
      </c>
    </row>
    <row r="146" spans="1:65" s="2" customFormat="1" ht="19.5">
      <c r="A146" s="36"/>
      <c r="B146" s="37"/>
      <c r="C146" s="38"/>
      <c r="D146" s="186" t="s">
        <v>127</v>
      </c>
      <c r="E146" s="38"/>
      <c r="F146" s="191" t="s">
        <v>397</v>
      </c>
      <c r="G146" s="38"/>
      <c r="H146" s="38"/>
      <c r="I146" s="188"/>
      <c r="J146" s="38"/>
      <c r="K146" s="38"/>
      <c r="L146" s="41"/>
      <c r="M146" s="189"/>
      <c r="N146" s="190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127</v>
      </c>
      <c r="AU146" s="19" t="s">
        <v>81</v>
      </c>
    </row>
    <row r="147" spans="1:65" s="14" customFormat="1" ht="11.25">
      <c r="B147" s="202"/>
      <c r="C147" s="203"/>
      <c r="D147" s="186" t="s">
        <v>135</v>
      </c>
      <c r="E147" s="204" t="s">
        <v>19</v>
      </c>
      <c r="F147" s="205" t="s">
        <v>398</v>
      </c>
      <c r="G147" s="203"/>
      <c r="H147" s="206">
        <v>7.6859999999999999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135</v>
      </c>
      <c r="AU147" s="212" t="s">
        <v>81</v>
      </c>
      <c r="AV147" s="14" t="s">
        <v>81</v>
      </c>
      <c r="AW147" s="14" t="s">
        <v>32</v>
      </c>
      <c r="AX147" s="14" t="s">
        <v>79</v>
      </c>
      <c r="AY147" s="212" t="s">
        <v>118</v>
      </c>
    </row>
    <row r="148" spans="1:65" s="12" customFormat="1" ht="25.9" customHeight="1">
      <c r="B148" s="159"/>
      <c r="C148" s="160"/>
      <c r="D148" s="161" t="s">
        <v>70</v>
      </c>
      <c r="E148" s="162" t="s">
        <v>311</v>
      </c>
      <c r="F148" s="162" t="s">
        <v>312</v>
      </c>
      <c r="G148" s="160"/>
      <c r="H148" s="160"/>
      <c r="I148" s="163"/>
      <c r="J148" s="164">
        <f>BK148</f>
        <v>0</v>
      </c>
      <c r="K148" s="160"/>
      <c r="L148" s="165"/>
      <c r="M148" s="166"/>
      <c r="N148" s="167"/>
      <c r="O148" s="167"/>
      <c r="P148" s="168">
        <f>P149+P162</f>
        <v>0</v>
      </c>
      <c r="Q148" s="167"/>
      <c r="R148" s="168">
        <f>R149+R162</f>
        <v>0.3808975</v>
      </c>
      <c r="S148" s="167"/>
      <c r="T148" s="169">
        <f>T149+T162</f>
        <v>0</v>
      </c>
      <c r="AR148" s="170" t="s">
        <v>81</v>
      </c>
      <c r="AT148" s="171" t="s">
        <v>70</v>
      </c>
      <c r="AU148" s="171" t="s">
        <v>71</v>
      </c>
      <c r="AY148" s="170" t="s">
        <v>118</v>
      </c>
      <c r="BK148" s="172">
        <f>BK149+BK162</f>
        <v>0</v>
      </c>
    </row>
    <row r="149" spans="1:65" s="12" customFormat="1" ht="22.9" customHeight="1">
      <c r="B149" s="159"/>
      <c r="C149" s="160"/>
      <c r="D149" s="161" t="s">
        <v>70</v>
      </c>
      <c r="E149" s="213" t="s">
        <v>313</v>
      </c>
      <c r="F149" s="213" t="s">
        <v>314</v>
      </c>
      <c r="G149" s="160"/>
      <c r="H149" s="160"/>
      <c r="I149" s="163"/>
      <c r="J149" s="214">
        <f>BK149</f>
        <v>0</v>
      </c>
      <c r="K149" s="160"/>
      <c r="L149" s="165"/>
      <c r="M149" s="166"/>
      <c r="N149" s="167"/>
      <c r="O149" s="167"/>
      <c r="P149" s="168">
        <f>SUM(P150:P161)</f>
        <v>0</v>
      </c>
      <c r="Q149" s="167"/>
      <c r="R149" s="168">
        <f>SUM(R150:R161)</f>
        <v>5.4599999999999996E-2</v>
      </c>
      <c r="S149" s="167"/>
      <c r="T149" s="169">
        <f>SUM(T150:T161)</f>
        <v>0</v>
      </c>
      <c r="AR149" s="170" t="s">
        <v>81</v>
      </c>
      <c r="AT149" s="171" t="s">
        <v>70</v>
      </c>
      <c r="AU149" s="171" t="s">
        <v>79</v>
      </c>
      <c r="AY149" s="170" t="s">
        <v>118</v>
      </c>
      <c r="BK149" s="172">
        <f>SUM(BK150:BK161)</f>
        <v>0</v>
      </c>
    </row>
    <row r="150" spans="1:65" s="2" customFormat="1" ht="14.45" customHeight="1">
      <c r="A150" s="36"/>
      <c r="B150" s="37"/>
      <c r="C150" s="173" t="s">
        <v>81</v>
      </c>
      <c r="D150" s="173" t="s">
        <v>120</v>
      </c>
      <c r="E150" s="174" t="s">
        <v>315</v>
      </c>
      <c r="F150" s="175" t="s">
        <v>316</v>
      </c>
      <c r="G150" s="176" t="s">
        <v>181</v>
      </c>
      <c r="H150" s="177">
        <v>52</v>
      </c>
      <c r="I150" s="178"/>
      <c r="J150" s="179">
        <f>ROUND(I150*H150,2)</f>
        <v>0</v>
      </c>
      <c r="K150" s="175" t="s">
        <v>143</v>
      </c>
      <c r="L150" s="41"/>
      <c r="M150" s="180" t="s">
        <v>19</v>
      </c>
      <c r="N150" s="181" t="s">
        <v>42</v>
      </c>
      <c r="O150" s="66"/>
      <c r="P150" s="182">
        <f>O150*H150</f>
        <v>0</v>
      </c>
      <c r="Q150" s="182">
        <v>5.0000000000000002E-5</v>
      </c>
      <c r="R150" s="182">
        <f>Q150*H150</f>
        <v>2.6000000000000003E-3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265</v>
      </c>
      <c r="AT150" s="184" t="s">
        <v>120</v>
      </c>
      <c r="AU150" s="184" t="s">
        <v>81</v>
      </c>
      <c r="AY150" s="19" t="s">
        <v>118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79</v>
      </c>
      <c r="BK150" s="185">
        <f>ROUND(I150*H150,2)</f>
        <v>0</v>
      </c>
      <c r="BL150" s="19" t="s">
        <v>265</v>
      </c>
      <c r="BM150" s="184" t="s">
        <v>399</v>
      </c>
    </row>
    <row r="151" spans="1:65" s="2" customFormat="1" ht="11.25">
      <c r="A151" s="36"/>
      <c r="B151" s="37"/>
      <c r="C151" s="38"/>
      <c r="D151" s="186" t="s">
        <v>126</v>
      </c>
      <c r="E151" s="38"/>
      <c r="F151" s="187" t="s">
        <v>318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126</v>
      </c>
      <c r="AU151" s="19" t="s">
        <v>81</v>
      </c>
    </row>
    <row r="152" spans="1:65" s="2" customFormat="1" ht="11.25">
      <c r="A152" s="36"/>
      <c r="B152" s="37"/>
      <c r="C152" s="38"/>
      <c r="D152" s="215" t="s">
        <v>146</v>
      </c>
      <c r="E152" s="38"/>
      <c r="F152" s="216" t="s">
        <v>319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146</v>
      </c>
      <c r="AU152" s="19" t="s">
        <v>81</v>
      </c>
    </row>
    <row r="153" spans="1:65" s="2" customFormat="1" ht="19.5">
      <c r="A153" s="36"/>
      <c r="B153" s="37"/>
      <c r="C153" s="38"/>
      <c r="D153" s="186" t="s">
        <v>127</v>
      </c>
      <c r="E153" s="38"/>
      <c r="F153" s="191" t="s">
        <v>400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127</v>
      </c>
      <c r="AU153" s="19" t="s">
        <v>81</v>
      </c>
    </row>
    <row r="154" spans="1:65" s="14" customFormat="1" ht="11.25">
      <c r="B154" s="202"/>
      <c r="C154" s="203"/>
      <c r="D154" s="186" t="s">
        <v>135</v>
      </c>
      <c r="E154" s="204" t="s">
        <v>19</v>
      </c>
      <c r="F154" s="205" t="s">
        <v>401</v>
      </c>
      <c r="G154" s="203"/>
      <c r="H154" s="206">
        <v>52</v>
      </c>
      <c r="I154" s="207"/>
      <c r="J154" s="203"/>
      <c r="K154" s="203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135</v>
      </c>
      <c r="AU154" s="212" t="s">
        <v>81</v>
      </c>
      <c r="AV154" s="14" t="s">
        <v>81</v>
      </c>
      <c r="AW154" s="14" t="s">
        <v>32</v>
      </c>
      <c r="AX154" s="14" t="s">
        <v>71</v>
      </c>
      <c r="AY154" s="212" t="s">
        <v>118</v>
      </c>
    </row>
    <row r="155" spans="1:65" s="15" customFormat="1" ht="11.25">
      <c r="B155" s="217"/>
      <c r="C155" s="218"/>
      <c r="D155" s="186" t="s">
        <v>135</v>
      </c>
      <c r="E155" s="219" t="s">
        <v>19</v>
      </c>
      <c r="F155" s="220" t="s">
        <v>157</v>
      </c>
      <c r="G155" s="218"/>
      <c r="H155" s="221">
        <v>52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135</v>
      </c>
      <c r="AU155" s="227" t="s">
        <v>81</v>
      </c>
      <c r="AV155" s="15" t="s">
        <v>124</v>
      </c>
      <c r="AW155" s="15" t="s">
        <v>32</v>
      </c>
      <c r="AX155" s="15" t="s">
        <v>79</v>
      </c>
      <c r="AY155" s="227" t="s">
        <v>118</v>
      </c>
    </row>
    <row r="156" spans="1:65" s="2" customFormat="1" ht="14.45" customHeight="1">
      <c r="A156" s="36"/>
      <c r="B156" s="37"/>
      <c r="C156" s="228" t="s">
        <v>204</v>
      </c>
      <c r="D156" s="228" t="s">
        <v>178</v>
      </c>
      <c r="E156" s="229" t="s">
        <v>326</v>
      </c>
      <c r="F156" s="230" t="s">
        <v>327</v>
      </c>
      <c r="G156" s="231" t="s">
        <v>132</v>
      </c>
      <c r="H156" s="232">
        <v>5.1999999999999998E-2</v>
      </c>
      <c r="I156" s="233"/>
      <c r="J156" s="234">
        <f>ROUND(I156*H156,2)</f>
        <v>0</v>
      </c>
      <c r="K156" s="230" t="s">
        <v>143</v>
      </c>
      <c r="L156" s="235"/>
      <c r="M156" s="236" t="s">
        <v>19</v>
      </c>
      <c r="N156" s="237" t="s">
        <v>42</v>
      </c>
      <c r="O156" s="66"/>
      <c r="P156" s="182">
        <f>O156*H156</f>
        <v>0</v>
      </c>
      <c r="Q156" s="182">
        <v>1</v>
      </c>
      <c r="R156" s="182">
        <f>Q156*H156</f>
        <v>5.1999999999999998E-2</v>
      </c>
      <c r="S156" s="182">
        <v>0</v>
      </c>
      <c r="T156" s="18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251</v>
      </c>
      <c r="AT156" s="184" t="s">
        <v>178</v>
      </c>
      <c r="AU156" s="184" t="s">
        <v>81</v>
      </c>
      <c r="AY156" s="19" t="s">
        <v>118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79</v>
      </c>
      <c r="BK156" s="185">
        <f>ROUND(I156*H156,2)</f>
        <v>0</v>
      </c>
      <c r="BL156" s="19" t="s">
        <v>265</v>
      </c>
      <c r="BM156" s="184" t="s">
        <v>402</v>
      </c>
    </row>
    <row r="157" spans="1:65" s="2" customFormat="1" ht="11.25">
      <c r="A157" s="36"/>
      <c r="B157" s="37"/>
      <c r="C157" s="38"/>
      <c r="D157" s="186" t="s">
        <v>126</v>
      </c>
      <c r="E157" s="38"/>
      <c r="F157" s="187" t="s">
        <v>327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126</v>
      </c>
      <c r="AU157" s="19" t="s">
        <v>81</v>
      </c>
    </row>
    <row r="158" spans="1:65" s="2" customFormat="1" ht="48.75">
      <c r="A158" s="36"/>
      <c r="B158" s="37"/>
      <c r="C158" s="38"/>
      <c r="D158" s="186" t="s">
        <v>127</v>
      </c>
      <c r="E158" s="38"/>
      <c r="F158" s="191" t="s">
        <v>403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127</v>
      </c>
      <c r="AU158" s="19" t="s">
        <v>81</v>
      </c>
    </row>
    <row r="159" spans="1:65" s="14" customFormat="1" ht="11.25">
      <c r="B159" s="202"/>
      <c r="C159" s="203"/>
      <c r="D159" s="186" t="s">
        <v>135</v>
      </c>
      <c r="E159" s="204" t="s">
        <v>19</v>
      </c>
      <c r="F159" s="205" t="s">
        <v>404</v>
      </c>
      <c r="G159" s="203"/>
      <c r="H159" s="206">
        <v>4.9000000000000002E-2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135</v>
      </c>
      <c r="AU159" s="212" t="s">
        <v>81</v>
      </c>
      <c r="AV159" s="14" t="s">
        <v>81</v>
      </c>
      <c r="AW159" s="14" t="s">
        <v>32</v>
      </c>
      <c r="AX159" s="14" t="s">
        <v>71</v>
      </c>
      <c r="AY159" s="212" t="s">
        <v>118</v>
      </c>
    </row>
    <row r="160" spans="1:65" s="14" customFormat="1" ht="11.25">
      <c r="B160" s="202"/>
      <c r="C160" s="203"/>
      <c r="D160" s="186" t="s">
        <v>135</v>
      </c>
      <c r="E160" s="204" t="s">
        <v>19</v>
      </c>
      <c r="F160" s="205" t="s">
        <v>405</v>
      </c>
      <c r="G160" s="203"/>
      <c r="H160" s="206">
        <v>3.0000000000000001E-3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135</v>
      </c>
      <c r="AU160" s="212" t="s">
        <v>81</v>
      </c>
      <c r="AV160" s="14" t="s">
        <v>81</v>
      </c>
      <c r="AW160" s="14" t="s">
        <v>32</v>
      </c>
      <c r="AX160" s="14" t="s">
        <v>71</v>
      </c>
      <c r="AY160" s="212" t="s">
        <v>118</v>
      </c>
    </row>
    <row r="161" spans="1:65" s="15" customFormat="1" ht="11.25">
      <c r="B161" s="217"/>
      <c r="C161" s="218"/>
      <c r="D161" s="186" t="s">
        <v>135</v>
      </c>
      <c r="E161" s="219" t="s">
        <v>19</v>
      </c>
      <c r="F161" s="220" t="s">
        <v>157</v>
      </c>
      <c r="G161" s="218"/>
      <c r="H161" s="221">
        <v>5.2000000000000005E-2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135</v>
      </c>
      <c r="AU161" s="227" t="s">
        <v>81</v>
      </c>
      <c r="AV161" s="15" t="s">
        <v>124</v>
      </c>
      <c r="AW161" s="15" t="s">
        <v>32</v>
      </c>
      <c r="AX161" s="15" t="s">
        <v>79</v>
      </c>
      <c r="AY161" s="227" t="s">
        <v>118</v>
      </c>
    </row>
    <row r="162" spans="1:65" s="12" customFormat="1" ht="22.9" customHeight="1">
      <c r="B162" s="159"/>
      <c r="C162" s="160"/>
      <c r="D162" s="161" t="s">
        <v>70</v>
      </c>
      <c r="E162" s="213" t="s">
        <v>334</v>
      </c>
      <c r="F162" s="213" t="s">
        <v>335</v>
      </c>
      <c r="G162" s="160"/>
      <c r="H162" s="160"/>
      <c r="I162" s="163"/>
      <c r="J162" s="214">
        <f>BK162</f>
        <v>0</v>
      </c>
      <c r="K162" s="160"/>
      <c r="L162" s="165"/>
      <c r="M162" s="166"/>
      <c r="N162" s="167"/>
      <c r="O162" s="167"/>
      <c r="P162" s="168">
        <f>SUM(P163:P171)</f>
        <v>0</v>
      </c>
      <c r="Q162" s="167"/>
      <c r="R162" s="168">
        <f>SUM(R163:R171)</f>
        <v>0.32629750000000002</v>
      </c>
      <c r="S162" s="167"/>
      <c r="T162" s="169">
        <f>SUM(T163:T171)</f>
        <v>0</v>
      </c>
      <c r="AR162" s="170" t="s">
        <v>81</v>
      </c>
      <c r="AT162" s="171" t="s">
        <v>70</v>
      </c>
      <c r="AU162" s="171" t="s">
        <v>79</v>
      </c>
      <c r="AY162" s="170" t="s">
        <v>118</v>
      </c>
      <c r="BK162" s="172">
        <f>SUM(BK163:BK171)</f>
        <v>0</v>
      </c>
    </row>
    <row r="163" spans="1:65" s="2" customFormat="1" ht="14.45" customHeight="1">
      <c r="A163" s="36"/>
      <c r="B163" s="37"/>
      <c r="C163" s="173" t="s">
        <v>124</v>
      </c>
      <c r="D163" s="173" t="s">
        <v>120</v>
      </c>
      <c r="E163" s="174" t="s">
        <v>337</v>
      </c>
      <c r="F163" s="175" t="s">
        <v>338</v>
      </c>
      <c r="G163" s="176" t="s">
        <v>151</v>
      </c>
      <c r="H163" s="177">
        <v>2.125</v>
      </c>
      <c r="I163" s="178"/>
      <c r="J163" s="179">
        <f>ROUND(I163*H163,2)</f>
        <v>0</v>
      </c>
      <c r="K163" s="175" t="s">
        <v>143</v>
      </c>
      <c r="L163" s="41"/>
      <c r="M163" s="180" t="s">
        <v>19</v>
      </c>
      <c r="N163" s="181" t="s">
        <v>42</v>
      </c>
      <c r="O163" s="66"/>
      <c r="P163" s="182">
        <f>O163*H163</f>
        <v>0</v>
      </c>
      <c r="Q163" s="182">
        <v>1.3999999999999999E-4</v>
      </c>
      <c r="R163" s="182">
        <f>Q163*H163</f>
        <v>2.9749999999999997E-4</v>
      </c>
      <c r="S163" s="182">
        <v>0</v>
      </c>
      <c r="T163" s="18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4" t="s">
        <v>265</v>
      </c>
      <c r="AT163" s="184" t="s">
        <v>120</v>
      </c>
      <c r="AU163" s="184" t="s">
        <v>81</v>
      </c>
      <c r="AY163" s="19" t="s">
        <v>118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79</v>
      </c>
      <c r="BK163" s="185">
        <f>ROUND(I163*H163,2)</f>
        <v>0</v>
      </c>
      <c r="BL163" s="19" t="s">
        <v>265</v>
      </c>
      <c r="BM163" s="184" t="s">
        <v>406</v>
      </c>
    </row>
    <row r="164" spans="1:65" s="2" customFormat="1" ht="11.25">
      <c r="A164" s="36"/>
      <c r="B164" s="37"/>
      <c r="C164" s="38"/>
      <c r="D164" s="186" t="s">
        <v>126</v>
      </c>
      <c r="E164" s="38"/>
      <c r="F164" s="187" t="s">
        <v>340</v>
      </c>
      <c r="G164" s="38"/>
      <c r="H164" s="38"/>
      <c r="I164" s="188"/>
      <c r="J164" s="38"/>
      <c r="K164" s="38"/>
      <c r="L164" s="41"/>
      <c r="M164" s="189"/>
      <c r="N164" s="190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126</v>
      </c>
      <c r="AU164" s="19" t="s">
        <v>81</v>
      </c>
    </row>
    <row r="165" spans="1:65" s="2" customFormat="1" ht="11.25">
      <c r="A165" s="36"/>
      <c r="B165" s="37"/>
      <c r="C165" s="38"/>
      <c r="D165" s="215" t="s">
        <v>146</v>
      </c>
      <c r="E165" s="38"/>
      <c r="F165" s="216" t="s">
        <v>341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146</v>
      </c>
      <c r="AU165" s="19" t="s">
        <v>81</v>
      </c>
    </row>
    <row r="166" spans="1:65" s="2" customFormat="1" ht="19.5">
      <c r="A166" s="36"/>
      <c r="B166" s="37"/>
      <c r="C166" s="38"/>
      <c r="D166" s="186" t="s">
        <v>127</v>
      </c>
      <c r="E166" s="38"/>
      <c r="F166" s="191" t="s">
        <v>342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127</v>
      </c>
      <c r="AU166" s="19" t="s">
        <v>81</v>
      </c>
    </row>
    <row r="167" spans="1:65" s="14" customFormat="1" ht="11.25">
      <c r="B167" s="202"/>
      <c r="C167" s="203"/>
      <c r="D167" s="186" t="s">
        <v>135</v>
      </c>
      <c r="E167" s="204" t="s">
        <v>19</v>
      </c>
      <c r="F167" s="205" t="s">
        <v>407</v>
      </c>
      <c r="G167" s="203"/>
      <c r="H167" s="206">
        <v>2.125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135</v>
      </c>
      <c r="AU167" s="212" t="s">
        <v>81</v>
      </c>
      <c r="AV167" s="14" t="s">
        <v>81</v>
      </c>
      <c r="AW167" s="14" t="s">
        <v>32</v>
      </c>
      <c r="AX167" s="14" t="s">
        <v>79</v>
      </c>
      <c r="AY167" s="212" t="s">
        <v>118</v>
      </c>
    </row>
    <row r="168" spans="1:65" s="2" customFormat="1" ht="14.45" customHeight="1">
      <c r="A168" s="36"/>
      <c r="B168" s="37"/>
      <c r="C168" s="228" t="s">
        <v>260</v>
      </c>
      <c r="D168" s="228" t="s">
        <v>178</v>
      </c>
      <c r="E168" s="229" t="s">
        <v>408</v>
      </c>
      <c r="F168" s="230" t="s">
        <v>409</v>
      </c>
      <c r="G168" s="231" t="s">
        <v>209</v>
      </c>
      <c r="H168" s="232">
        <v>2</v>
      </c>
      <c r="I168" s="233"/>
      <c r="J168" s="234">
        <f>ROUND(I168*H168,2)</f>
        <v>0</v>
      </c>
      <c r="K168" s="230" t="s">
        <v>143</v>
      </c>
      <c r="L168" s="235"/>
      <c r="M168" s="236" t="s">
        <v>19</v>
      </c>
      <c r="N168" s="237" t="s">
        <v>42</v>
      </c>
      <c r="O168" s="66"/>
      <c r="P168" s="182">
        <f>O168*H168</f>
        <v>0</v>
      </c>
      <c r="Q168" s="182">
        <v>0.16300000000000001</v>
      </c>
      <c r="R168" s="182">
        <f>Q168*H168</f>
        <v>0.32600000000000001</v>
      </c>
      <c r="S168" s="182">
        <v>0</v>
      </c>
      <c r="T168" s="18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4" t="s">
        <v>251</v>
      </c>
      <c r="AT168" s="184" t="s">
        <v>178</v>
      </c>
      <c r="AU168" s="184" t="s">
        <v>81</v>
      </c>
      <c r="AY168" s="19" t="s">
        <v>118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79</v>
      </c>
      <c r="BK168" s="185">
        <f>ROUND(I168*H168,2)</f>
        <v>0</v>
      </c>
      <c r="BL168" s="19" t="s">
        <v>265</v>
      </c>
      <c r="BM168" s="184" t="s">
        <v>410</v>
      </c>
    </row>
    <row r="169" spans="1:65" s="2" customFormat="1" ht="11.25">
      <c r="A169" s="36"/>
      <c r="B169" s="37"/>
      <c r="C169" s="38"/>
      <c r="D169" s="186" t="s">
        <v>126</v>
      </c>
      <c r="E169" s="38"/>
      <c r="F169" s="187" t="s">
        <v>409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126</v>
      </c>
      <c r="AU169" s="19" t="s">
        <v>81</v>
      </c>
    </row>
    <row r="170" spans="1:65" s="2" customFormat="1" ht="19.5">
      <c r="A170" s="36"/>
      <c r="B170" s="37"/>
      <c r="C170" s="38"/>
      <c r="D170" s="186" t="s">
        <v>127</v>
      </c>
      <c r="E170" s="38"/>
      <c r="F170" s="191" t="s">
        <v>411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127</v>
      </c>
      <c r="AU170" s="19" t="s">
        <v>81</v>
      </c>
    </row>
    <row r="171" spans="1:65" s="14" customFormat="1" ht="11.25">
      <c r="B171" s="202"/>
      <c r="C171" s="203"/>
      <c r="D171" s="186" t="s">
        <v>135</v>
      </c>
      <c r="E171" s="204" t="s">
        <v>19</v>
      </c>
      <c r="F171" s="205" t="s">
        <v>81</v>
      </c>
      <c r="G171" s="203"/>
      <c r="H171" s="206">
        <v>2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135</v>
      </c>
      <c r="AU171" s="212" t="s">
        <v>81</v>
      </c>
      <c r="AV171" s="14" t="s">
        <v>81</v>
      </c>
      <c r="AW171" s="14" t="s">
        <v>32</v>
      </c>
      <c r="AX171" s="14" t="s">
        <v>79</v>
      </c>
      <c r="AY171" s="212" t="s">
        <v>118</v>
      </c>
    </row>
    <row r="172" spans="1:65" s="12" customFormat="1" ht="25.9" customHeight="1">
      <c r="B172" s="159"/>
      <c r="C172" s="160"/>
      <c r="D172" s="161" t="s">
        <v>70</v>
      </c>
      <c r="E172" s="162" t="s">
        <v>344</v>
      </c>
      <c r="F172" s="162" t="s">
        <v>345</v>
      </c>
      <c r="G172" s="160"/>
      <c r="H172" s="160"/>
      <c r="I172" s="163"/>
      <c r="J172" s="164">
        <f>BK172</f>
        <v>0</v>
      </c>
      <c r="K172" s="160"/>
      <c r="L172" s="165"/>
      <c r="M172" s="166"/>
      <c r="N172" s="167"/>
      <c r="O172" s="167"/>
      <c r="P172" s="168">
        <f>SUM(P173:P175)</f>
        <v>0</v>
      </c>
      <c r="Q172" s="167"/>
      <c r="R172" s="168">
        <f>SUM(R173:R175)</f>
        <v>0</v>
      </c>
      <c r="S172" s="167"/>
      <c r="T172" s="169">
        <f>SUM(T173:T175)</f>
        <v>0</v>
      </c>
      <c r="AR172" s="170" t="s">
        <v>124</v>
      </c>
      <c r="AT172" s="171" t="s">
        <v>70</v>
      </c>
      <c r="AU172" s="171" t="s">
        <v>71</v>
      </c>
      <c r="AY172" s="170" t="s">
        <v>118</v>
      </c>
      <c r="BK172" s="172">
        <f>SUM(BK173:BK175)</f>
        <v>0</v>
      </c>
    </row>
    <row r="173" spans="1:65" s="2" customFormat="1" ht="14.45" customHeight="1">
      <c r="A173" s="36"/>
      <c r="B173" s="37"/>
      <c r="C173" s="173" t="s">
        <v>412</v>
      </c>
      <c r="D173" s="173" t="s">
        <v>120</v>
      </c>
      <c r="E173" s="174" t="s">
        <v>347</v>
      </c>
      <c r="F173" s="175" t="s">
        <v>348</v>
      </c>
      <c r="G173" s="176" t="s">
        <v>349</v>
      </c>
      <c r="H173" s="177">
        <v>3</v>
      </c>
      <c r="I173" s="178"/>
      <c r="J173" s="179">
        <f>ROUND(I173*H173,2)</f>
        <v>0</v>
      </c>
      <c r="K173" s="175" t="s">
        <v>143</v>
      </c>
      <c r="L173" s="41"/>
      <c r="M173" s="180" t="s">
        <v>19</v>
      </c>
      <c r="N173" s="181" t="s">
        <v>42</v>
      </c>
      <c r="O173" s="6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350</v>
      </c>
      <c r="AT173" s="184" t="s">
        <v>120</v>
      </c>
      <c r="AU173" s="184" t="s">
        <v>79</v>
      </c>
      <c r="AY173" s="19" t="s">
        <v>118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79</v>
      </c>
      <c r="BK173" s="185">
        <f>ROUND(I173*H173,2)</f>
        <v>0</v>
      </c>
      <c r="BL173" s="19" t="s">
        <v>350</v>
      </c>
      <c r="BM173" s="184" t="s">
        <v>413</v>
      </c>
    </row>
    <row r="174" spans="1:65" s="2" customFormat="1" ht="11.25">
      <c r="A174" s="36"/>
      <c r="B174" s="37"/>
      <c r="C174" s="38"/>
      <c r="D174" s="186" t="s">
        <v>126</v>
      </c>
      <c r="E174" s="38"/>
      <c r="F174" s="187" t="s">
        <v>352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126</v>
      </c>
      <c r="AU174" s="19" t="s">
        <v>79</v>
      </c>
    </row>
    <row r="175" spans="1:65" s="2" customFormat="1" ht="11.25">
      <c r="A175" s="36"/>
      <c r="B175" s="37"/>
      <c r="C175" s="38"/>
      <c r="D175" s="215" t="s">
        <v>146</v>
      </c>
      <c r="E175" s="38"/>
      <c r="F175" s="216" t="s">
        <v>353</v>
      </c>
      <c r="G175" s="38"/>
      <c r="H175" s="38"/>
      <c r="I175" s="188"/>
      <c r="J175" s="38"/>
      <c r="K175" s="38"/>
      <c r="L175" s="41"/>
      <c r="M175" s="238"/>
      <c r="N175" s="239"/>
      <c r="O175" s="240"/>
      <c r="P175" s="240"/>
      <c r="Q175" s="240"/>
      <c r="R175" s="240"/>
      <c r="S175" s="240"/>
      <c r="T175" s="241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146</v>
      </c>
      <c r="AU175" s="19" t="s">
        <v>79</v>
      </c>
    </row>
    <row r="176" spans="1:65" s="2" customFormat="1" ht="6.95" customHeight="1">
      <c r="A176" s="36"/>
      <c r="B176" s="49"/>
      <c r="C176" s="50"/>
      <c r="D176" s="50"/>
      <c r="E176" s="50"/>
      <c r="F176" s="50"/>
      <c r="G176" s="50"/>
      <c r="H176" s="50"/>
      <c r="I176" s="50"/>
      <c r="J176" s="50"/>
      <c r="K176" s="50"/>
      <c r="L176" s="41"/>
      <c r="M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</sheetData>
  <sheetProtection algorithmName="SHA-512" hashValue="r8zZFbuhL5yqNWrxdm6j8jl2w81B0L1eQmImXJ+dsZuDSTRn5a3ExyhKeKzq9ZFhDHX1vaTZ5lLZ4QFaNFRipw==" saltValue="gGhxpuWeGz5sMySbyMjD5oNfo87eoup9Mljsvs57jFVdVyoxhnWY1LXqzUZgf8BnRLkdrpczO2ijwYqtsmKI8g==" spinCount="100000" sheet="1" objects="1" scenarios="1" formatColumns="0" formatRows="0" autoFilter="0"/>
  <autoFilter ref="C89:K175" xr:uid="{00000000-0009-0000-0000-000002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200-000000000000}"/>
    <hyperlink ref="F104" r:id="rId2" xr:uid="{00000000-0004-0000-0200-000001000000}"/>
    <hyperlink ref="F109" r:id="rId3" xr:uid="{00000000-0004-0000-0200-000002000000}"/>
    <hyperlink ref="F116" r:id="rId4" xr:uid="{00000000-0004-0000-0200-000003000000}"/>
    <hyperlink ref="F121" r:id="rId5" xr:uid="{00000000-0004-0000-0200-000004000000}"/>
    <hyperlink ref="F128" r:id="rId6" xr:uid="{00000000-0004-0000-0200-000005000000}"/>
    <hyperlink ref="F134" r:id="rId7" xr:uid="{00000000-0004-0000-0200-000006000000}"/>
    <hyperlink ref="F137" r:id="rId8" xr:uid="{00000000-0004-0000-0200-000007000000}"/>
    <hyperlink ref="F145" r:id="rId9" xr:uid="{00000000-0004-0000-0200-000008000000}"/>
    <hyperlink ref="F152" r:id="rId10" xr:uid="{00000000-0004-0000-0200-000009000000}"/>
    <hyperlink ref="F165" r:id="rId11" xr:uid="{00000000-0004-0000-0200-00000A000000}"/>
    <hyperlink ref="F175" r:id="rId12" xr:uid="{00000000-0004-0000-02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42" customWidth="1"/>
    <col min="2" max="2" width="1.6640625" style="242" customWidth="1"/>
    <col min="3" max="4" width="5" style="242" customWidth="1"/>
    <col min="5" max="5" width="11.6640625" style="242" customWidth="1"/>
    <col min="6" max="6" width="9.1640625" style="242" customWidth="1"/>
    <col min="7" max="7" width="5" style="242" customWidth="1"/>
    <col min="8" max="8" width="77.83203125" style="242" customWidth="1"/>
    <col min="9" max="10" width="20" style="242" customWidth="1"/>
    <col min="11" max="11" width="1.6640625" style="242" customWidth="1"/>
  </cols>
  <sheetData>
    <row r="1" spans="2:11" s="1" customFormat="1" ht="37.5" customHeight="1"/>
    <row r="2" spans="2:11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6" customFormat="1" ht="45" customHeight="1">
      <c r="B3" s="246"/>
      <c r="C3" s="381" t="s">
        <v>414</v>
      </c>
      <c r="D3" s="381"/>
      <c r="E3" s="381"/>
      <c r="F3" s="381"/>
      <c r="G3" s="381"/>
      <c r="H3" s="381"/>
      <c r="I3" s="381"/>
      <c r="J3" s="381"/>
      <c r="K3" s="247"/>
    </row>
    <row r="4" spans="2:11" s="1" customFormat="1" ht="25.5" customHeight="1">
      <c r="B4" s="248"/>
      <c r="C4" s="380" t="s">
        <v>415</v>
      </c>
      <c r="D4" s="380"/>
      <c r="E4" s="380"/>
      <c r="F4" s="380"/>
      <c r="G4" s="380"/>
      <c r="H4" s="380"/>
      <c r="I4" s="380"/>
      <c r="J4" s="380"/>
      <c r="K4" s="249"/>
    </row>
    <row r="5" spans="2:11" s="1" customFormat="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s="1" customFormat="1" ht="15" customHeight="1">
      <c r="B6" s="248"/>
      <c r="C6" s="379" t="s">
        <v>416</v>
      </c>
      <c r="D6" s="379"/>
      <c r="E6" s="379"/>
      <c r="F6" s="379"/>
      <c r="G6" s="379"/>
      <c r="H6" s="379"/>
      <c r="I6" s="379"/>
      <c r="J6" s="379"/>
      <c r="K6" s="249"/>
    </row>
    <row r="7" spans="2:11" s="1" customFormat="1" ht="15" customHeight="1">
      <c r="B7" s="252"/>
      <c r="C7" s="379" t="s">
        <v>417</v>
      </c>
      <c r="D7" s="379"/>
      <c r="E7" s="379"/>
      <c r="F7" s="379"/>
      <c r="G7" s="379"/>
      <c r="H7" s="379"/>
      <c r="I7" s="379"/>
      <c r="J7" s="379"/>
      <c r="K7" s="249"/>
    </row>
    <row r="8" spans="2:11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s="1" customFormat="1" ht="15" customHeight="1">
      <c r="B9" s="252"/>
      <c r="C9" s="379" t="s">
        <v>418</v>
      </c>
      <c r="D9" s="379"/>
      <c r="E9" s="379"/>
      <c r="F9" s="379"/>
      <c r="G9" s="379"/>
      <c r="H9" s="379"/>
      <c r="I9" s="379"/>
      <c r="J9" s="379"/>
      <c r="K9" s="249"/>
    </row>
    <row r="10" spans="2:11" s="1" customFormat="1" ht="15" customHeight="1">
      <c r="B10" s="252"/>
      <c r="C10" s="251"/>
      <c r="D10" s="379" t="s">
        <v>419</v>
      </c>
      <c r="E10" s="379"/>
      <c r="F10" s="379"/>
      <c r="G10" s="379"/>
      <c r="H10" s="379"/>
      <c r="I10" s="379"/>
      <c r="J10" s="379"/>
      <c r="K10" s="249"/>
    </row>
    <row r="11" spans="2:11" s="1" customFormat="1" ht="15" customHeight="1">
      <c r="B11" s="252"/>
      <c r="C11" s="253"/>
      <c r="D11" s="379" t="s">
        <v>420</v>
      </c>
      <c r="E11" s="379"/>
      <c r="F11" s="379"/>
      <c r="G11" s="379"/>
      <c r="H11" s="379"/>
      <c r="I11" s="379"/>
      <c r="J11" s="379"/>
      <c r="K11" s="249"/>
    </row>
    <row r="12" spans="2:11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s="1" customFormat="1" ht="15" customHeight="1">
      <c r="B13" s="252"/>
      <c r="C13" s="253"/>
      <c r="D13" s="254" t="s">
        <v>421</v>
      </c>
      <c r="E13" s="251"/>
      <c r="F13" s="251"/>
      <c r="G13" s="251"/>
      <c r="H13" s="251"/>
      <c r="I13" s="251"/>
      <c r="J13" s="251"/>
      <c r="K13" s="249"/>
    </row>
    <row r="14" spans="2:11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s="1" customFormat="1" ht="15" customHeight="1">
      <c r="B15" s="252"/>
      <c r="C15" s="253"/>
      <c r="D15" s="379" t="s">
        <v>422</v>
      </c>
      <c r="E15" s="379"/>
      <c r="F15" s="379"/>
      <c r="G15" s="379"/>
      <c r="H15" s="379"/>
      <c r="I15" s="379"/>
      <c r="J15" s="379"/>
      <c r="K15" s="249"/>
    </row>
    <row r="16" spans="2:11" s="1" customFormat="1" ht="15" customHeight="1">
      <c r="B16" s="252"/>
      <c r="C16" s="253"/>
      <c r="D16" s="379" t="s">
        <v>423</v>
      </c>
      <c r="E16" s="379"/>
      <c r="F16" s="379"/>
      <c r="G16" s="379"/>
      <c r="H16" s="379"/>
      <c r="I16" s="379"/>
      <c r="J16" s="379"/>
      <c r="K16" s="249"/>
    </row>
    <row r="17" spans="2:11" s="1" customFormat="1" ht="15" customHeight="1">
      <c r="B17" s="252"/>
      <c r="C17" s="253"/>
      <c r="D17" s="379" t="s">
        <v>424</v>
      </c>
      <c r="E17" s="379"/>
      <c r="F17" s="379"/>
      <c r="G17" s="379"/>
      <c r="H17" s="379"/>
      <c r="I17" s="379"/>
      <c r="J17" s="379"/>
      <c r="K17" s="249"/>
    </row>
    <row r="18" spans="2:11" s="1" customFormat="1" ht="15" customHeight="1">
      <c r="B18" s="252"/>
      <c r="C18" s="253"/>
      <c r="D18" s="253"/>
      <c r="E18" s="255" t="s">
        <v>78</v>
      </c>
      <c r="F18" s="379" t="s">
        <v>425</v>
      </c>
      <c r="G18" s="379"/>
      <c r="H18" s="379"/>
      <c r="I18" s="379"/>
      <c r="J18" s="379"/>
      <c r="K18" s="249"/>
    </row>
    <row r="19" spans="2:11" s="1" customFormat="1" ht="15" customHeight="1">
      <c r="B19" s="252"/>
      <c r="C19" s="253"/>
      <c r="D19" s="253"/>
      <c r="E19" s="255" t="s">
        <v>426</v>
      </c>
      <c r="F19" s="379" t="s">
        <v>427</v>
      </c>
      <c r="G19" s="379"/>
      <c r="H19" s="379"/>
      <c r="I19" s="379"/>
      <c r="J19" s="379"/>
      <c r="K19" s="249"/>
    </row>
    <row r="20" spans="2:11" s="1" customFormat="1" ht="15" customHeight="1">
      <c r="B20" s="252"/>
      <c r="C20" s="253"/>
      <c r="D20" s="253"/>
      <c r="E20" s="255" t="s">
        <v>428</v>
      </c>
      <c r="F20" s="379" t="s">
        <v>429</v>
      </c>
      <c r="G20" s="379"/>
      <c r="H20" s="379"/>
      <c r="I20" s="379"/>
      <c r="J20" s="379"/>
      <c r="K20" s="249"/>
    </row>
    <row r="21" spans="2:11" s="1" customFormat="1" ht="15" customHeight="1">
      <c r="B21" s="252"/>
      <c r="C21" s="253"/>
      <c r="D21" s="253"/>
      <c r="E21" s="255" t="s">
        <v>430</v>
      </c>
      <c r="F21" s="379" t="s">
        <v>431</v>
      </c>
      <c r="G21" s="379"/>
      <c r="H21" s="379"/>
      <c r="I21" s="379"/>
      <c r="J21" s="379"/>
      <c r="K21" s="249"/>
    </row>
    <row r="22" spans="2:11" s="1" customFormat="1" ht="15" customHeight="1">
      <c r="B22" s="252"/>
      <c r="C22" s="253"/>
      <c r="D22" s="253"/>
      <c r="E22" s="255" t="s">
        <v>432</v>
      </c>
      <c r="F22" s="379" t="s">
        <v>433</v>
      </c>
      <c r="G22" s="379"/>
      <c r="H22" s="379"/>
      <c r="I22" s="379"/>
      <c r="J22" s="379"/>
      <c r="K22" s="249"/>
    </row>
    <row r="23" spans="2:11" s="1" customFormat="1" ht="15" customHeight="1">
      <c r="B23" s="252"/>
      <c r="C23" s="253"/>
      <c r="D23" s="253"/>
      <c r="E23" s="255" t="s">
        <v>434</v>
      </c>
      <c r="F23" s="379" t="s">
        <v>435</v>
      </c>
      <c r="G23" s="379"/>
      <c r="H23" s="379"/>
      <c r="I23" s="379"/>
      <c r="J23" s="379"/>
      <c r="K23" s="249"/>
    </row>
    <row r="24" spans="2:11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s="1" customFormat="1" ht="15" customHeight="1">
      <c r="B25" s="252"/>
      <c r="C25" s="379" t="s">
        <v>436</v>
      </c>
      <c r="D25" s="379"/>
      <c r="E25" s="379"/>
      <c r="F25" s="379"/>
      <c r="G25" s="379"/>
      <c r="H25" s="379"/>
      <c r="I25" s="379"/>
      <c r="J25" s="379"/>
      <c r="K25" s="249"/>
    </row>
    <row r="26" spans="2:11" s="1" customFormat="1" ht="15" customHeight="1">
      <c r="B26" s="252"/>
      <c r="C26" s="379" t="s">
        <v>437</v>
      </c>
      <c r="D26" s="379"/>
      <c r="E26" s="379"/>
      <c r="F26" s="379"/>
      <c r="G26" s="379"/>
      <c r="H26" s="379"/>
      <c r="I26" s="379"/>
      <c r="J26" s="379"/>
      <c r="K26" s="249"/>
    </row>
    <row r="27" spans="2:11" s="1" customFormat="1" ht="15" customHeight="1">
      <c r="B27" s="252"/>
      <c r="C27" s="251"/>
      <c r="D27" s="379" t="s">
        <v>438</v>
      </c>
      <c r="E27" s="379"/>
      <c r="F27" s="379"/>
      <c r="G27" s="379"/>
      <c r="H27" s="379"/>
      <c r="I27" s="379"/>
      <c r="J27" s="379"/>
      <c r="K27" s="249"/>
    </row>
    <row r="28" spans="2:11" s="1" customFormat="1" ht="15" customHeight="1">
      <c r="B28" s="252"/>
      <c r="C28" s="253"/>
      <c r="D28" s="379" t="s">
        <v>439</v>
      </c>
      <c r="E28" s="379"/>
      <c r="F28" s="379"/>
      <c r="G28" s="379"/>
      <c r="H28" s="379"/>
      <c r="I28" s="379"/>
      <c r="J28" s="379"/>
      <c r="K28" s="249"/>
    </row>
    <row r="29" spans="2:11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s="1" customFormat="1" ht="15" customHeight="1">
      <c r="B30" s="252"/>
      <c r="C30" s="253"/>
      <c r="D30" s="379" t="s">
        <v>440</v>
      </c>
      <c r="E30" s="379"/>
      <c r="F30" s="379"/>
      <c r="G30" s="379"/>
      <c r="H30" s="379"/>
      <c r="I30" s="379"/>
      <c r="J30" s="379"/>
      <c r="K30" s="249"/>
    </row>
    <row r="31" spans="2:11" s="1" customFormat="1" ht="15" customHeight="1">
      <c r="B31" s="252"/>
      <c r="C31" s="253"/>
      <c r="D31" s="379" t="s">
        <v>441</v>
      </c>
      <c r="E31" s="379"/>
      <c r="F31" s="379"/>
      <c r="G31" s="379"/>
      <c r="H31" s="379"/>
      <c r="I31" s="379"/>
      <c r="J31" s="379"/>
      <c r="K31" s="249"/>
    </row>
    <row r="32" spans="2:11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s="1" customFormat="1" ht="15" customHeight="1">
      <c r="B33" s="252"/>
      <c r="C33" s="253"/>
      <c r="D33" s="379" t="s">
        <v>442</v>
      </c>
      <c r="E33" s="379"/>
      <c r="F33" s="379"/>
      <c r="G33" s="379"/>
      <c r="H33" s="379"/>
      <c r="I33" s="379"/>
      <c r="J33" s="379"/>
      <c r="K33" s="249"/>
    </row>
    <row r="34" spans="2:11" s="1" customFormat="1" ht="15" customHeight="1">
      <c r="B34" s="252"/>
      <c r="C34" s="253"/>
      <c r="D34" s="379" t="s">
        <v>443</v>
      </c>
      <c r="E34" s="379"/>
      <c r="F34" s="379"/>
      <c r="G34" s="379"/>
      <c r="H34" s="379"/>
      <c r="I34" s="379"/>
      <c r="J34" s="379"/>
      <c r="K34" s="249"/>
    </row>
    <row r="35" spans="2:11" s="1" customFormat="1" ht="15" customHeight="1">
      <c r="B35" s="252"/>
      <c r="C35" s="253"/>
      <c r="D35" s="379" t="s">
        <v>444</v>
      </c>
      <c r="E35" s="379"/>
      <c r="F35" s="379"/>
      <c r="G35" s="379"/>
      <c r="H35" s="379"/>
      <c r="I35" s="379"/>
      <c r="J35" s="379"/>
      <c r="K35" s="249"/>
    </row>
    <row r="36" spans="2:11" s="1" customFormat="1" ht="15" customHeight="1">
      <c r="B36" s="252"/>
      <c r="C36" s="253"/>
      <c r="D36" s="251"/>
      <c r="E36" s="254" t="s">
        <v>104</v>
      </c>
      <c r="F36" s="251"/>
      <c r="G36" s="379" t="s">
        <v>445</v>
      </c>
      <c r="H36" s="379"/>
      <c r="I36" s="379"/>
      <c r="J36" s="379"/>
      <c r="K36" s="249"/>
    </row>
    <row r="37" spans="2:11" s="1" customFormat="1" ht="30.75" customHeight="1">
      <c r="B37" s="252"/>
      <c r="C37" s="253"/>
      <c r="D37" s="251"/>
      <c r="E37" s="254" t="s">
        <v>446</v>
      </c>
      <c r="F37" s="251"/>
      <c r="G37" s="379" t="s">
        <v>447</v>
      </c>
      <c r="H37" s="379"/>
      <c r="I37" s="379"/>
      <c r="J37" s="379"/>
      <c r="K37" s="249"/>
    </row>
    <row r="38" spans="2:11" s="1" customFormat="1" ht="15" customHeight="1">
      <c r="B38" s="252"/>
      <c r="C38" s="253"/>
      <c r="D38" s="251"/>
      <c r="E38" s="254" t="s">
        <v>52</v>
      </c>
      <c r="F38" s="251"/>
      <c r="G38" s="379" t="s">
        <v>448</v>
      </c>
      <c r="H38" s="379"/>
      <c r="I38" s="379"/>
      <c r="J38" s="379"/>
      <c r="K38" s="249"/>
    </row>
    <row r="39" spans="2:11" s="1" customFormat="1" ht="15" customHeight="1">
      <c r="B39" s="252"/>
      <c r="C39" s="253"/>
      <c r="D39" s="251"/>
      <c r="E39" s="254" t="s">
        <v>53</v>
      </c>
      <c r="F39" s="251"/>
      <c r="G39" s="379" t="s">
        <v>449</v>
      </c>
      <c r="H39" s="379"/>
      <c r="I39" s="379"/>
      <c r="J39" s="379"/>
      <c r="K39" s="249"/>
    </row>
    <row r="40" spans="2:11" s="1" customFormat="1" ht="15" customHeight="1">
      <c r="B40" s="252"/>
      <c r="C40" s="253"/>
      <c r="D40" s="251"/>
      <c r="E40" s="254" t="s">
        <v>105</v>
      </c>
      <c r="F40" s="251"/>
      <c r="G40" s="379" t="s">
        <v>450</v>
      </c>
      <c r="H40" s="379"/>
      <c r="I40" s="379"/>
      <c r="J40" s="379"/>
      <c r="K40" s="249"/>
    </row>
    <row r="41" spans="2:11" s="1" customFormat="1" ht="15" customHeight="1">
      <c r="B41" s="252"/>
      <c r="C41" s="253"/>
      <c r="D41" s="251"/>
      <c r="E41" s="254" t="s">
        <v>106</v>
      </c>
      <c r="F41" s="251"/>
      <c r="G41" s="379" t="s">
        <v>451</v>
      </c>
      <c r="H41" s="379"/>
      <c r="I41" s="379"/>
      <c r="J41" s="379"/>
      <c r="K41" s="249"/>
    </row>
    <row r="42" spans="2:11" s="1" customFormat="1" ht="15" customHeight="1">
      <c r="B42" s="252"/>
      <c r="C42" s="253"/>
      <c r="D42" s="251"/>
      <c r="E42" s="254" t="s">
        <v>452</v>
      </c>
      <c r="F42" s="251"/>
      <c r="G42" s="379" t="s">
        <v>453</v>
      </c>
      <c r="H42" s="379"/>
      <c r="I42" s="379"/>
      <c r="J42" s="379"/>
      <c r="K42" s="249"/>
    </row>
    <row r="43" spans="2:11" s="1" customFormat="1" ht="15" customHeight="1">
      <c r="B43" s="252"/>
      <c r="C43" s="253"/>
      <c r="D43" s="251"/>
      <c r="E43" s="254"/>
      <c r="F43" s="251"/>
      <c r="G43" s="379" t="s">
        <v>454</v>
      </c>
      <c r="H43" s="379"/>
      <c r="I43" s="379"/>
      <c r="J43" s="379"/>
      <c r="K43" s="249"/>
    </row>
    <row r="44" spans="2:11" s="1" customFormat="1" ht="15" customHeight="1">
      <c r="B44" s="252"/>
      <c r="C44" s="253"/>
      <c r="D44" s="251"/>
      <c r="E44" s="254" t="s">
        <v>455</v>
      </c>
      <c r="F44" s="251"/>
      <c r="G44" s="379" t="s">
        <v>456</v>
      </c>
      <c r="H44" s="379"/>
      <c r="I44" s="379"/>
      <c r="J44" s="379"/>
      <c r="K44" s="249"/>
    </row>
    <row r="45" spans="2:11" s="1" customFormat="1" ht="15" customHeight="1">
      <c r="B45" s="252"/>
      <c r="C45" s="253"/>
      <c r="D45" s="251"/>
      <c r="E45" s="254" t="s">
        <v>108</v>
      </c>
      <c r="F45" s="251"/>
      <c r="G45" s="379" t="s">
        <v>457</v>
      </c>
      <c r="H45" s="379"/>
      <c r="I45" s="379"/>
      <c r="J45" s="379"/>
      <c r="K45" s="249"/>
    </row>
    <row r="46" spans="2:11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s="1" customFormat="1" ht="15" customHeight="1">
      <c r="B47" s="252"/>
      <c r="C47" s="253"/>
      <c r="D47" s="379" t="s">
        <v>458</v>
      </c>
      <c r="E47" s="379"/>
      <c r="F47" s="379"/>
      <c r="G47" s="379"/>
      <c r="H47" s="379"/>
      <c r="I47" s="379"/>
      <c r="J47" s="379"/>
      <c r="K47" s="249"/>
    </row>
    <row r="48" spans="2:11" s="1" customFormat="1" ht="15" customHeight="1">
      <c r="B48" s="252"/>
      <c r="C48" s="253"/>
      <c r="D48" s="253"/>
      <c r="E48" s="379" t="s">
        <v>459</v>
      </c>
      <c r="F48" s="379"/>
      <c r="G48" s="379"/>
      <c r="H48" s="379"/>
      <c r="I48" s="379"/>
      <c r="J48" s="379"/>
      <c r="K48" s="249"/>
    </row>
    <row r="49" spans="2:11" s="1" customFormat="1" ht="15" customHeight="1">
      <c r="B49" s="252"/>
      <c r="C49" s="253"/>
      <c r="D49" s="253"/>
      <c r="E49" s="379" t="s">
        <v>460</v>
      </c>
      <c r="F49" s="379"/>
      <c r="G49" s="379"/>
      <c r="H49" s="379"/>
      <c r="I49" s="379"/>
      <c r="J49" s="379"/>
      <c r="K49" s="249"/>
    </row>
    <row r="50" spans="2:11" s="1" customFormat="1" ht="15" customHeight="1">
      <c r="B50" s="252"/>
      <c r="C50" s="253"/>
      <c r="D50" s="253"/>
      <c r="E50" s="379" t="s">
        <v>461</v>
      </c>
      <c r="F50" s="379"/>
      <c r="G50" s="379"/>
      <c r="H50" s="379"/>
      <c r="I50" s="379"/>
      <c r="J50" s="379"/>
      <c r="K50" s="249"/>
    </row>
    <row r="51" spans="2:11" s="1" customFormat="1" ht="15" customHeight="1">
      <c r="B51" s="252"/>
      <c r="C51" s="253"/>
      <c r="D51" s="379" t="s">
        <v>462</v>
      </c>
      <c r="E51" s="379"/>
      <c r="F51" s="379"/>
      <c r="G51" s="379"/>
      <c r="H51" s="379"/>
      <c r="I51" s="379"/>
      <c r="J51" s="379"/>
      <c r="K51" s="249"/>
    </row>
    <row r="52" spans="2:11" s="1" customFormat="1" ht="25.5" customHeight="1">
      <c r="B52" s="248"/>
      <c r="C52" s="380" t="s">
        <v>463</v>
      </c>
      <c r="D52" s="380"/>
      <c r="E52" s="380"/>
      <c r="F52" s="380"/>
      <c r="G52" s="380"/>
      <c r="H52" s="380"/>
      <c r="I52" s="380"/>
      <c r="J52" s="380"/>
      <c r="K52" s="249"/>
    </row>
    <row r="53" spans="2:11" s="1" customFormat="1" ht="5.25" customHeight="1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s="1" customFormat="1" ht="15" customHeight="1">
      <c r="B54" s="248"/>
      <c r="C54" s="379" t="s">
        <v>464</v>
      </c>
      <c r="D54" s="379"/>
      <c r="E54" s="379"/>
      <c r="F54" s="379"/>
      <c r="G54" s="379"/>
      <c r="H54" s="379"/>
      <c r="I54" s="379"/>
      <c r="J54" s="379"/>
      <c r="K54" s="249"/>
    </row>
    <row r="55" spans="2:11" s="1" customFormat="1" ht="15" customHeight="1">
      <c r="B55" s="248"/>
      <c r="C55" s="379" t="s">
        <v>465</v>
      </c>
      <c r="D55" s="379"/>
      <c r="E55" s="379"/>
      <c r="F55" s="379"/>
      <c r="G55" s="379"/>
      <c r="H55" s="379"/>
      <c r="I55" s="379"/>
      <c r="J55" s="379"/>
      <c r="K55" s="249"/>
    </row>
    <row r="56" spans="2:11" s="1" customFormat="1" ht="12.75" customHeight="1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s="1" customFormat="1" ht="15" customHeight="1">
      <c r="B57" s="248"/>
      <c r="C57" s="379" t="s">
        <v>466</v>
      </c>
      <c r="D57" s="379"/>
      <c r="E57" s="379"/>
      <c r="F57" s="379"/>
      <c r="G57" s="379"/>
      <c r="H57" s="379"/>
      <c r="I57" s="379"/>
      <c r="J57" s="379"/>
      <c r="K57" s="249"/>
    </row>
    <row r="58" spans="2:11" s="1" customFormat="1" ht="15" customHeight="1">
      <c r="B58" s="248"/>
      <c r="C58" s="253"/>
      <c r="D58" s="379" t="s">
        <v>467</v>
      </c>
      <c r="E58" s="379"/>
      <c r="F58" s="379"/>
      <c r="G58" s="379"/>
      <c r="H58" s="379"/>
      <c r="I58" s="379"/>
      <c r="J58" s="379"/>
      <c r="K58" s="249"/>
    </row>
    <row r="59" spans="2:11" s="1" customFormat="1" ht="15" customHeight="1">
      <c r="B59" s="248"/>
      <c r="C59" s="253"/>
      <c r="D59" s="379" t="s">
        <v>468</v>
      </c>
      <c r="E59" s="379"/>
      <c r="F59" s="379"/>
      <c r="G59" s="379"/>
      <c r="H59" s="379"/>
      <c r="I59" s="379"/>
      <c r="J59" s="379"/>
      <c r="K59" s="249"/>
    </row>
    <row r="60" spans="2:11" s="1" customFormat="1" ht="15" customHeight="1">
      <c r="B60" s="248"/>
      <c r="C60" s="253"/>
      <c r="D60" s="379" t="s">
        <v>469</v>
      </c>
      <c r="E60" s="379"/>
      <c r="F60" s="379"/>
      <c r="G60" s="379"/>
      <c r="H60" s="379"/>
      <c r="I60" s="379"/>
      <c r="J60" s="379"/>
      <c r="K60" s="249"/>
    </row>
    <row r="61" spans="2:11" s="1" customFormat="1" ht="15" customHeight="1">
      <c r="B61" s="248"/>
      <c r="C61" s="253"/>
      <c r="D61" s="379" t="s">
        <v>470</v>
      </c>
      <c r="E61" s="379"/>
      <c r="F61" s="379"/>
      <c r="G61" s="379"/>
      <c r="H61" s="379"/>
      <c r="I61" s="379"/>
      <c r="J61" s="379"/>
      <c r="K61" s="249"/>
    </row>
    <row r="62" spans="2:11" s="1" customFormat="1" ht="15" customHeight="1">
      <c r="B62" s="248"/>
      <c r="C62" s="253"/>
      <c r="D62" s="382" t="s">
        <v>471</v>
      </c>
      <c r="E62" s="382"/>
      <c r="F62" s="382"/>
      <c r="G62" s="382"/>
      <c r="H62" s="382"/>
      <c r="I62" s="382"/>
      <c r="J62" s="382"/>
      <c r="K62" s="249"/>
    </row>
    <row r="63" spans="2:11" s="1" customFormat="1" ht="15" customHeight="1">
      <c r="B63" s="248"/>
      <c r="C63" s="253"/>
      <c r="D63" s="379" t="s">
        <v>472</v>
      </c>
      <c r="E63" s="379"/>
      <c r="F63" s="379"/>
      <c r="G63" s="379"/>
      <c r="H63" s="379"/>
      <c r="I63" s="379"/>
      <c r="J63" s="379"/>
      <c r="K63" s="249"/>
    </row>
    <row r="64" spans="2:11" s="1" customFormat="1" ht="12.75" customHeight="1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s="1" customFormat="1" ht="15" customHeight="1">
      <c r="B65" s="248"/>
      <c r="C65" s="253"/>
      <c r="D65" s="379" t="s">
        <v>473</v>
      </c>
      <c r="E65" s="379"/>
      <c r="F65" s="379"/>
      <c r="G65" s="379"/>
      <c r="H65" s="379"/>
      <c r="I65" s="379"/>
      <c r="J65" s="379"/>
      <c r="K65" s="249"/>
    </row>
    <row r="66" spans="2:11" s="1" customFormat="1" ht="15" customHeight="1">
      <c r="B66" s="248"/>
      <c r="C66" s="253"/>
      <c r="D66" s="382" t="s">
        <v>474</v>
      </c>
      <c r="E66" s="382"/>
      <c r="F66" s="382"/>
      <c r="G66" s="382"/>
      <c r="H66" s="382"/>
      <c r="I66" s="382"/>
      <c r="J66" s="382"/>
      <c r="K66" s="249"/>
    </row>
    <row r="67" spans="2:11" s="1" customFormat="1" ht="15" customHeight="1">
      <c r="B67" s="248"/>
      <c r="C67" s="253"/>
      <c r="D67" s="379" t="s">
        <v>475</v>
      </c>
      <c r="E67" s="379"/>
      <c r="F67" s="379"/>
      <c r="G67" s="379"/>
      <c r="H67" s="379"/>
      <c r="I67" s="379"/>
      <c r="J67" s="379"/>
      <c r="K67" s="249"/>
    </row>
    <row r="68" spans="2:11" s="1" customFormat="1" ht="15" customHeight="1">
      <c r="B68" s="248"/>
      <c r="C68" s="253"/>
      <c r="D68" s="379" t="s">
        <v>476</v>
      </c>
      <c r="E68" s="379"/>
      <c r="F68" s="379"/>
      <c r="G68" s="379"/>
      <c r="H68" s="379"/>
      <c r="I68" s="379"/>
      <c r="J68" s="379"/>
      <c r="K68" s="249"/>
    </row>
    <row r="69" spans="2:11" s="1" customFormat="1" ht="15" customHeight="1">
      <c r="B69" s="248"/>
      <c r="C69" s="253"/>
      <c r="D69" s="379" t="s">
        <v>477</v>
      </c>
      <c r="E69" s="379"/>
      <c r="F69" s="379"/>
      <c r="G69" s="379"/>
      <c r="H69" s="379"/>
      <c r="I69" s="379"/>
      <c r="J69" s="379"/>
      <c r="K69" s="249"/>
    </row>
    <row r="70" spans="2:11" s="1" customFormat="1" ht="15" customHeight="1">
      <c r="B70" s="248"/>
      <c r="C70" s="253"/>
      <c r="D70" s="379" t="s">
        <v>478</v>
      </c>
      <c r="E70" s="379"/>
      <c r="F70" s="379"/>
      <c r="G70" s="379"/>
      <c r="H70" s="379"/>
      <c r="I70" s="379"/>
      <c r="J70" s="379"/>
      <c r="K70" s="249"/>
    </row>
    <row r="71" spans="2:1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s="1" customFormat="1" ht="45" customHeight="1">
      <c r="B75" s="265"/>
      <c r="C75" s="383" t="s">
        <v>479</v>
      </c>
      <c r="D75" s="383"/>
      <c r="E75" s="383"/>
      <c r="F75" s="383"/>
      <c r="G75" s="383"/>
      <c r="H75" s="383"/>
      <c r="I75" s="383"/>
      <c r="J75" s="383"/>
      <c r="K75" s="266"/>
    </row>
    <row r="76" spans="2:11" s="1" customFormat="1" ht="17.25" customHeight="1">
      <c r="B76" s="265"/>
      <c r="C76" s="267" t="s">
        <v>480</v>
      </c>
      <c r="D76" s="267"/>
      <c r="E76" s="267"/>
      <c r="F76" s="267" t="s">
        <v>481</v>
      </c>
      <c r="G76" s="268"/>
      <c r="H76" s="267" t="s">
        <v>53</v>
      </c>
      <c r="I76" s="267" t="s">
        <v>56</v>
      </c>
      <c r="J76" s="267" t="s">
        <v>482</v>
      </c>
      <c r="K76" s="266"/>
    </row>
    <row r="77" spans="2:11" s="1" customFormat="1" ht="17.25" customHeight="1">
      <c r="B77" s="265"/>
      <c r="C77" s="269" t="s">
        <v>483</v>
      </c>
      <c r="D77" s="269"/>
      <c r="E77" s="269"/>
      <c r="F77" s="270" t="s">
        <v>484</v>
      </c>
      <c r="G77" s="271"/>
      <c r="H77" s="269"/>
      <c r="I77" s="269"/>
      <c r="J77" s="269" t="s">
        <v>485</v>
      </c>
      <c r="K77" s="266"/>
    </row>
    <row r="78" spans="2:11" s="1" customFormat="1" ht="5.25" customHeight="1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s="1" customFormat="1" ht="15" customHeight="1">
      <c r="B79" s="265"/>
      <c r="C79" s="254" t="s">
        <v>52</v>
      </c>
      <c r="D79" s="274"/>
      <c r="E79" s="274"/>
      <c r="F79" s="275" t="s">
        <v>486</v>
      </c>
      <c r="G79" s="276"/>
      <c r="H79" s="254" t="s">
        <v>487</v>
      </c>
      <c r="I79" s="254" t="s">
        <v>488</v>
      </c>
      <c r="J79" s="254">
        <v>20</v>
      </c>
      <c r="K79" s="266"/>
    </row>
    <row r="80" spans="2:11" s="1" customFormat="1" ht="15" customHeight="1">
      <c r="B80" s="265"/>
      <c r="C80" s="254" t="s">
        <v>489</v>
      </c>
      <c r="D80" s="254"/>
      <c r="E80" s="254"/>
      <c r="F80" s="275" t="s">
        <v>486</v>
      </c>
      <c r="G80" s="276"/>
      <c r="H80" s="254" t="s">
        <v>490</v>
      </c>
      <c r="I80" s="254" t="s">
        <v>488</v>
      </c>
      <c r="J80" s="254">
        <v>120</v>
      </c>
      <c r="K80" s="266"/>
    </row>
    <row r="81" spans="2:11" s="1" customFormat="1" ht="15" customHeight="1">
      <c r="B81" s="277"/>
      <c r="C81" s="254" t="s">
        <v>491</v>
      </c>
      <c r="D81" s="254"/>
      <c r="E81" s="254"/>
      <c r="F81" s="275" t="s">
        <v>492</v>
      </c>
      <c r="G81" s="276"/>
      <c r="H81" s="254" t="s">
        <v>493</v>
      </c>
      <c r="I81" s="254" t="s">
        <v>488</v>
      </c>
      <c r="J81" s="254">
        <v>50</v>
      </c>
      <c r="K81" s="266"/>
    </row>
    <row r="82" spans="2:11" s="1" customFormat="1" ht="15" customHeight="1">
      <c r="B82" s="277"/>
      <c r="C82" s="254" t="s">
        <v>494</v>
      </c>
      <c r="D82" s="254"/>
      <c r="E82" s="254"/>
      <c r="F82" s="275" t="s">
        <v>486</v>
      </c>
      <c r="G82" s="276"/>
      <c r="H82" s="254" t="s">
        <v>495</v>
      </c>
      <c r="I82" s="254" t="s">
        <v>496</v>
      </c>
      <c r="J82" s="254"/>
      <c r="K82" s="266"/>
    </row>
    <row r="83" spans="2:11" s="1" customFormat="1" ht="15" customHeight="1">
      <c r="B83" s="277"/>
      <c r="C83" s="278" t="s">
        <v>497</v>
      </c>
      <c r="D83" s="278"/>
      <c r="E83" s="278"/>
      <c r="F83" s="279" t="s">
        <v>492</v>
      </c>
      <c r="G83" s="278"/>
      <c r="H83" s="278" t="s">
        <v>498</v>
      </c>
      <c r="I83" s="278" t="s">
        <v>488</v>
      </c>
      <c r="J83" s="278">
        <v>15</v>
      </c>
      <c r="K83" s="266"/>
    </row>
    <row r="84" spans="2:11" s="1" customFormat="1" ht="15" customHeight="1">
      <c r="B84" s="277"/>
      <c r="C84" s="278" t="s">
        <v>499</v>
      </c>
      <c r="D84" s="278"/>
      <c r="E84" s="278"/>
      <c r="F84" s="279" t="s">
        <v>492</v>
      </c>
      <c r="G84" s="278"/>
      <c r="H84" s="278" t="s">
        <v>500</v>
      </c>
      <c r="I84" s="278" t="s">
        <v>488</v>
      </c>
      <c r="J84" s="278">
        <v>15</v>
      </c>
      <c r="K84" s="266"/>
    </row>
    <row r="85" spans="2:11" s="1" customFormat="1" ht="15" customHeight="1">
      <c r="B85" s="277"/>
      <c r="C85" s="278" t="s">
        <v>501</v>
      </c>
      <c r="D85" s="278"/>
      <c r="E85" s="278"/>
      <c r="F85" s="279" t="s">
        <v>492</v>
      </c>
      <c r="G85" s="278"/>
      <c r="H85" s="278" t="s">
        <v>502</v>
      </c>
      <c r="I85" s="278" t="s">
        <v>488</v>
      </c>
      <c r="J85" s="278">
        <v>20</v>
      </c>
      <c r="K85" s="266"/>
    </row>
    <row r="86" spans="2:11" s="1" customFormat="1" ht="15" customHeight="1">
      <c r="B86" s="277"/>
      <c r="C86" s="278" t="s">
        <v>503</v>
      </c>
      <c r="D86" s="278"/>
      <c r="E86" s="278"/>
      <c r="F86" s="279" t="s">
        <v>492</v>
      </c>
      <c r="G86" s="278"/>
      <c r="H86" s="278" t="s">
        <v>504</v>
      </c>
      <c r="I86" s="278" t="s">
        <v>488</v>
      </c>
      <c r="J86" s="278">
        <v>20</v>
      </c>
      <c r="K86" s="266"/>
    </row>
    <row r="87" spans="2:11" s="1" customFormat="1" ht="15" customHeight="1">
      <c r="B87" s="277"/>
      <c r="C87" s="254" t="s">
        <v>505</v>
      </c>
      <c r="D87" s="254"/>
      <c r="E87" s="254"/>
      <c r="F87" s="275" t="s">
        <v>492</v>
      </c>
      <c r="G87" s="276"/>
      <c r="H87" s="254" t="s">
        <v>506</v>
      </c>
      <c r="I87" s="254" t="s">
        <v>488</v>
      </c>
      <c r="J87" s="254">
        <v>50</v>
      </c>
      <c r="K87" s="266"/>
    </row>
    <row r="88" spans="2:11" s="1" customFormat="1" ht="15" customHeight="1">
      <c r="B88" s="277"/>
      <c r="C88" s="254" t="s">
        <v>507</v>
      </c>
      <c r="D88" s="254"/>
      <c r="E88" s="254"/>
      <c r="F88" s="275" t="s">
        <v>492</v>
      </c>
      <c r="G88" s="276"/>
      <c r="H88" s="254" t="s">
        <v>508</v>
      </c>
      <c r="I88" s="254" t="s">
        <v>488</v>
      </c>
      <c r="J88" s="254">
        <v>20</v>
      </c>
      <c r="K88" s="266"/>
    </row>
    <row r="89" spans="2:11" s="1" customFormat="1" ht="15" customHeight="1">
      <c r="B89" s="277"/>
      <c r="C89" s="254" t="s">
        <v>509</v>
      </c>
      <c r="D89" s="254"/>
      <c r="E89" s="254"/>
      <c r="F89" s="275" t="s">
        <v>492</v>
      </c>
      <c r="G89" s="276"/>
      <c r="H89" s="254" t="s">
        <v>510</v>
      </c>
      <c r="I89" s="254" t="s">
        <v>488</v>
      </c>
      <c r="J89" s="254">
        <v>20</v>
      </c>
      <c r="K89" s="266"/>
    </row>
    <row r="90" spans="2:11" s="1" customFormat="1" ht="15" customHeight="1">
      <c r="B90" s="277"/>
      <c r="C90" s="254" t="s">
        <v>511</v>
      </c>
      <c r="D90" s="254"/>
      <c r="E90" s="254"/>
      <c r="F90" s="275" t="s">
        <v>492</v>
      </c>
      <c r="G90" s="276"/>
      <c r="H90" s="254" t="s">
        <v>512</v>
      </c>
      <c r="I90" s="254" t="s">
        <v>488</v>
      </c>
      <c r="J90" s="254">
        <v>50</v>
      </c>
      <c r="K90" s="266"/>
    </row>
    <row r="91" spans="2:11" s="1" customFormat="1" ht="15" customHeight="1">
      <c r="B91" s="277"/>
      <c r="C91" s="254" t="s">
        <v>513</v>
      </c>
      <c r="D91" s="254"/>
      <c r="E91" s="254"/>
      <c r="F91" s="275" t="s">
        <v>492</v>
      </c>
      <c r="G91" s="276"/>
      <c r="H91" s="254" t="s">
        <v>513</v>
      </c>
      <c r="I91" s="254" t="s">
        <v>488</v>
      </c>
      <c r="J91" s="254">
        <v>50</v>
      </c>
      <c r="K91" s="266"/>
    </row>
    <row r="92" spans="2:11" s="1" customFormat="1" ht="15" customHeight="1">
      <c r="B92" s="277"/>
      <c r="C92" s="254" t="s">
        <v>514</v>
      </c>
      <c r="D92" s="254"/>
      <c r="E92" s="254"/>
      <c r="F92" s="275" t="s">
        <v>492</v>
      </c>
      <c r="G92" s="276"/>
      <c r="H92" s="254" t="s">
        <v>515</v>
      </c>
      <c r="I92" s="254" t="s">
        <v>488</v>
      </c>
      <c r="J92" s="254">
        <v>255</v>
      </c>
      <c r="K92" s="266"/>
    </row>
    <row r="93" spans="2:11" s="1" customFormat="1" ht="15" customHeight="1">
      <c r="B93" s="277"/>
      <c r="C93" s="254" t="s">
        <v>516</v>
      </c>
      <c r="D93" s="254"/>
      <c r="E93" s="254"/>
      <c r="F93" s="275" t="s">
        <v>486</v>
      </c>
      <c r="G93" s="276"/>
      <c r="H93" s="254" t="s">
        <v>517</v>
      </c>
      <c r="I93" s="254" t="s">
        <v>518</v>
      </c>
      <c r="J93" s="254"/>
      <c r="K93" s="266"/>
    </row>
    <row r="94" spans="2:11" s="1" customFormat="1" ht="15" customHeight="1">
      <c r="B94" s="277"/>
      <c r="C94" s="254" t="s">
        <v>519</v>
      </c>
      <c r="D94" s="254"/>
      <c r="E94" s="254"/>
      <c r="F94" s="275" t="s">
        <v>486</v>
      </c>
      <c r="G94" s="276"/>
      <c r="H94" s="254" t="s">
        <v>520</v>
      </c>
      <c r="I94" s="254" t="s">
        <v>521</v>
      </c>
      <c r="J94" s="254"/>
      <c r="K94" s="266"/>
    </row>
    <row r="95" spans="2:11" s="1" customFormat="1" ht="15" customHeight="1">
      <c r="B95" s="277"/>
      <c r="C95" s="254" t="s">
        <v>522</v>
      </c>
      <c r="D95" s="254"/>
      <c r="E95" s="254"/>
      <c r="F95" s="275" t="s">
        <v>486</v>
      </c>
      <c r="G95" s="276"/>
      <c r="H95" s="254" t="s">
        <v>522</v>
      </c>
      <c r="I95" s="254" t="s">
        <v>521</v>
      </c>
      <c r="J95" s="254"/>
      <c r="K95" s="266"/>
    </row>
    <row r="96" spans="2:11" s="1" customFormat="1" ht="15" customHeight="1">
      <c r="B96" s="277"/>
      <c r="C96" s="254" t="s">
        <v>37</v>
      </c>
      <c r="D96" s="254"/>
      <c r="E96" s="254"/>
      <c r="F96" s="275" t="s">
        <v>486</v>
      </c>
      <c r="G96" s="276"/>
      <c r="H96" s="254" t="s">
        <v>523</v>
      </c>
      <c r="I96" s="254" t="s">
        <v>521</v>
      </c>
      <c r="J96" s="254"/>
      <c r="K96" s="266"/>
    </row>
    <row r="97" spans="2:11" s="1" customFormat="1" ht="15" customHeight="1">
      <c r="B97" s="277"/>
      <c r="C97" s="254" t="s">
        <v>47</v>
      </c>
      <c r="D97" s="254"/>
      <c r="E97" s="254"/>
      <c r="F97" s="275" t="s">
        <v>486</v>
      </c>
      <c r="G97" s="276"/>
      <c r="H97" s="254" t="s">
        <v>524</v>
      </c>
      <c r="I97" s="254" t="s">
        <v>521</v>
      </c>
      <c r="J97" s="254"/>
      <c r="K97" s="266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s="1" customFormat="1" ht="45" customHeight="1">
      <c r="B102" s="265"/>
      <c r="C102" s="383" t="s">
        <v>525</v>
      </c>
      <c r="D102" s="383"/>
      <c r="E102" s="383"/>
      <c r="F102" s="383"/>
      <c r="G102" s="383"/>
      <c r="H102" s="383"/>
      <c r="I102" s="383"/>
      <c r="J102" s="383"/>
      <c r="K102" s="266"/>
    </row>
    <row r="103" spans="2:11" s="1" customFormat="1" ht="17.25" customHeight="1">
      <c r="B103" s="265"/>
      <c r="C103" s="267" t="s">
        <v>480</v>
      </c>
      <c r="D103" s="267"/>
      <c r="E103" s="267"/>
      <c r="F103" s="267" t="s">
        <v>481</v>
      </c>
      <c r="G103" s="268"/>
      <c r="H103" s="267" t="s">
        <v>53</v>
      </c>
      <c r="I103" s="267" t="s">
        <v>56</v>
      </c>
      <c r="J103" s="267" t="s">
        <v>482</v>
      </c>
      <c r="K103" s="266"/>
    </row>
    <row r="104" spans="2:11" s="1" customFormat="1" ht="17.25" customHeight="1">
      <c r="B104" s="265"/>
      <c r="C104" s="269" t="s">
        <v>483</v>
      </c>
      <c r="D104" s="269"/>
      <c r="E104" s="269"/>
      <c r="F104" s="270" t="s">
        <v>484</v>
      </c>
      <c r="G104" s="271"/>
      <c r="H104" s="269"/>
      <c r="I104" s="269"/>
      <c r="J104" s="269" t="s">
        <v>485</v>
      </c>
      <c r="K104" s="266"/>
    </row>
    <row r="105" spans="2:11" s="1" customFormat="1" ht="5.25" customHeight="1">
      <c r="B105" s="265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pans="2:11" s="1" customFormat="1" ht="15" customHeight="1">
      <c r="B106" s="265"/>
      <c r="C106" s="254" t="s">
        <v>52</v>
      </c>
      <c r="D106" s="274"/>
      <c r="E106" s="274"/>
      <c r="F106" s="275" t="s">
        <v>486</v>
      </c>
      <c r="G106" s="254"/>
      <c r="H106" s="254" t="s">
        <v>526</v>
      </c>
      <c r="I106" s="254" t="s">
        <v>488</v>
      </c>
      <c r="J106" s="254">
        <v>20</v>
      </c>
      <c r="K106" s="266"/>
    </row>
    <row r="107" spans="2:11" s="1" customFormat="1" ht="15" customHeight="1">
      <c r="B107" s="265"/>
      <c r="C107" s="254" t="s">
        <v>489</v>
      </c>
      <c r="D107" s="254"/>
      <c r="E107" s="254"/>
      <c r="F107" s="275" t="s">
        <v>486</v>
      </c>
      <c r="G107" s="254"/>
      <c r="H107" s="254" t="s">
        <v>526</v>
      </c>
      <c r="I107" s="254" t="s">
        <v>488</v>
      </c>
      <c r="J107" s="254">
        <v>120</v>
      </c>
      <c r="K107" s="266"/>
    </row>
    <row r="108" spans="2:11" s="1" customFormat="1" ht="15" customHeight="1">
      <c r="B108" s="277"/>
      <c r="C108" s="254" t="s">
        <v>491</v>
      </c>
      <c r="D108" s="254"/>
      <c r="E108" s="254"/>
      <c r="F108" s="275" t="s">
        <v>492</v>
      </c>
      <c r="G108" s="254"/>
      <c r="H108" s="254" t="s">
        <v>526</v>
      </c>
      <c r="I108" s="254" t="s">
        <v>488</v>
      </c>
      <c r="J108" s="254">
        <v>50</v>
      </c>
      <c r="K108" s="266"/>
    </row>
    <row r="109" spans="2:11" s="1" customFormat="1" ht="15" customHeight="1">
      <c r="B109" s="277"/>
      <c r="C109" s="254" t="s">
        <v>494</v>
      </c>
      <c r="D109" s="254"/>
      <c r="E109" s="254"/>
      <c r="F109" s="275" t="s">
        <v>486</v>
      </c>
      <c r="G109" s="254"/>
      <c r="H109" s="254" t="s">
        <v>526</v>
      </c>
      <c r="I109" s="254" t="s">
        <v>496</v>
      </c>
      <c r="J109" s="254"/>
      <c r="K109" s="266"/>
    </row>
    <row r="110" spans="2:11" s="1" customFormat="1" ht="15" customHeight="1">
      <c r="B110" s="277"/>
      <c r="C110" s="254" t="s">
        <v>505</v>
      </c>
      <c r="D110" s="254"/>
      <c r="E110" s="254"/>
      <c r="F110" s="275" t="s">
        <v>492</v>
      </c>
      <c r="G110" s="254"/>
      <c r="H110" s="254" t="s">
        <v>526</v>
      </c>
      <c r="I110" s="254" t="s">
        <v>488</v>
      </c>
      <c r="J110" s="254">
        <v>50</v>
      </c>
      <c r="K110" s="266"/>
    </row>
    <row r="111" spans="2:11" s="1" customFormat="1" ht="15" customHeight="1">
      <c r="B111" s="277"/>
      <c r="C111" s="254" t="s">
        <v>513</v>
      </c>
      <c r="D111" s="254"/>
      <c r="E111" s="254"/>
      <c r="F111" s="275" t="s">
        <v>492</v>
      </c>
      <c r="G111" s="254"/>
      <c r="H111" s="254" t="s">
        <v>526</v>
      </c>
      <c r="I111" s="254" t="s">
        <v>488</v>
      </c>
      <c r="J111" s="254">
        <v>50</v>
      </c>
      <c r="K111" s="266"/>
    </row>
    <row r="112" spans="2:11" s="1" customFormat="1" ht="15" customHeight="1">
      <c r="B112" s="277"/>
      <c r="C112" s="254" t="s">
        <v>511</v>
      </c>
      <c r="D112" s="254"/>
      <c r="E112" s="254"/>
      <c r="F112" s="275" t="s">
        <v>492</v>
      </c>
      <c r="G112" s="254"/>
      <c r="H112" s="254" t="s">
        <v>526</v>
      </c>
      <c r="I112" s="254" t="s">
        <v>488</v>
      </c>
      <c r="J112" s="254">
        <v>50</v>
      </c>
      <c r="K112" s="266"/>
    </row>
    <row r="113" spans="2:11" s="1" customFormat="1" ht="15" customHeight="1">
      <c r="B113" s="277"/>
      <c r="C113" s="254" t="s">
        <v>52</v>
      </c>
      <c r="D113" s="254"/>
      <c r="E113" s="254"/>
      <c r="F113" s="275" t="s">
        <v>486</v>
      </c>
      <c r="G113" s="254"/>
      <c r="H113" s="254" t="s">
        <v>527</v>
      </c>
      <c r="I113" s="254" t="s">
        <v>488</v>
      </c>
      <c r="J113" s="254">
        <v>20</v>
      </c>
      <c r="K113" s="266"/>
    </row>
    <row r="114" spans="2:11" s="1" customFormat="1" ht="15" customHeight="1">
      <c r="B114" s="277"/>
      <c r="C114" s="254" t="s">
        <v>528</v>
      </c>
      <c r="D114" s="254"/>
      <c r="E114" s="254"/>
      <c r="F114" s="275" t="s">
        <v>486</v>
      </c>
      <c r="G114" s="254"/>
      <c r="H114" s="254" t="s">
        <v>529</v>
      </c>
      <c r="I114" s="254" t="s">
        <v>488</v>
      </c>
      <c r="J114" s="254">
        <v>120</v>
      </c>
      <c r="K114" s="266"/>
    </row>
    <row r="115" spans="2:11" s="1" customFormat="1" ht="15" customHeight="1">
      <c r="B115" s="277"/>
      <c r="C115" s="254" t="s">
        <v>37</v>
      </c>
      <c r="D115" s="254"/>
      <c r="E115" s="254"/>
      <c r="F115" s="275" t="s">
        <v>486</v>
      </c>
      <c r="G115" s="254"/>
      <c r="H115" s="254" t="s">
        <v>530</v>
      </c>
      <c r="I115" s="254" t="s">
        <v>521</v>
      </c>
      <c r="J115" s="254"/>
      <c r="K115" s="266"/>
    </row>
    <row r="116" spans="2:11" s="1" customFormat="1" ht="15" customHeight="1">
      <c r="B116" s="277"/>
      <c r="C116" s="254" t="s">
        <v>47</v>
      </c>
      <c r="D116" s="254"/>
      <c r="E116" s="254"/>
      <c r="F116" s="275" t="s">
        <v>486</v>
      </c>
      <c r="G116" s="254"/>
      <c r="H116" s="254" t="s">
        <v>531</v>
      </c>
      <c r="I116" s="254" t="s">
        <v>521</v>
      </c>
      <c r="J116" s="254"/>
      <c r="K116" s="266"/>
    </row>
    <row r="117" spans="2:11" s="1" customFormat="1" ht="15" customHeight="1">
      <c r="B117" s="277"/>
      <c r="C117" s="254" t="s">
        <v>56</v>
      </c>
      <c r="D117" s="254"/>
      <c r="E117" s="254"/>
      <c r="F117" s="275" t="s">
        <v>486</v>
      </c>
      <c r="G117" s="254"/>
      <c r="H117" s="254" t="s">
        <v>532</v>
      </c>
      <c r="I117" s="254" t="s">
        <v>533</v>
      </c>
      <c r="J117" s="254"/>
      <c r="K117" s="266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pans="2:11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81" t="s">
        <v>534</v>
      </c>
      <c r="D122" s="381"/>
      <c r="E122" s="381"/>
      <c r="F122" s="381"/>
      <c r="G122" s="381"/>
      <c r="H122" s="381"/>
      <c r="I122" s="381"/>
      <c r="J122" s="381"/>
      <c r="K122" s="294"/>
    </row>
    <row r="123" spans="2:11" s="1" customFormat="1" ht="17.25" customHeight="1">
      <c r="B123" s="295"/>
      <c r="C123" s="267" t="s">
        <v>480</v>
      </c>
      <c r="D123" s="267"/>
      <c r="E123" s="267"/>
      <c r="F123" s="267" t="s">
        <v>481</v>
      </c>
      <c r="G123" s="268"/>
      <c r="H123" s="267" t="s">
        <v>53</v>
      </c>
      <c r="I123" s="267" t="s">
        <v>56</v>
      </c>
      <c r="J123" s="267" t="s">
        <v>482</v>
      </c>
      <c r="K123" s="296"/>
    </row>
    <row r="124" spans="2:11" s="1" customFormat="1" ht="17.25" customHeight="1">
      <c r="B124" s="295"/>
      <c r="C124" s="269" t="s">
        <v>483</v>
      </c>
      <c r="D124" s="269"/>
      <c r="E124" s="269"/>
      <c r="F124" s="270" t="s">
        <v>484</v>
      </c>
      <c r="G124" s="271"/>
      <c r="H124" s="269"/>
      <c r="I124" s="269"/>
      <c r="J124" s="269" t="s">
        <v>485</v>
      </c>
      <c r="K124" s="296"/>
    </row>
    <row r="125" spans="2:11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pans="2:11" s="1" customFormat="1" ht="15" customHeight="1">
      <c r="B126" s="297"/>
      <c r="C126" s="254" t="s">
        <v>489</v>
      </c>
      <c r="D126" s="274"/>
      <c r="E126" s="274"/>
      <c r="F126" s="275" t="s">
        <v>486</v>
      </c>
      <c r="G126" s="254"/>
      <c r="H126" s="254" t="s">
        <v>526</v>
      </c>
      <c r="I126" s="254" t="s">
        <v>488</v>
      </c>
      <c r="J126" s="254">
        <v>120</v>
      </c>
      <c r="K126" s="300"/>
    </row>
    <row r="127" spans="2:11" s="1" customFormat="1" ht="15" customHeight="1">
      <c r="B127" s="297"/>
      <c r="C127" s="254" t="s">
        <v>535</v>
      </c>
      <c r="D127" s="254"/>
      <c r="E127" s="254"/>
      <c r="F127" s="275" t="s">
        <v>486</v>
      </c>
      <c r="G127" s="254"/>
      <c r="H127" s="254" t="s">
        <v>536</v>
      </c>
      <c r="I127" s="254" t="s">
        <v>488</v>
      </c>
      <c r="J127" s="254" t="s">
        <v>537</v>
      </c>
      <c r="K127" s="300"/>
    </row>
    <row r="128" spans="2:11" s="1" customFormat="1" ht="15" customHeight="1">
      <c r="B128" s="297"/>
      <c r="C128" s="254" t="s">
        <v>434</v>
      </c>
      <c r="D128" s="254"/>
      <c r="E128" s="254"/>
      <c r="F128" s="275" t="s">
        <v>486</v>
      </c>
      <c r="G128" s="254"/>
      <c r="H128" s="254" t="s">
        <v>538</v>
      </c>
      <c r="I128" s="254" t="s">
        <v>488</v>
      </c>
      <c r="J128" s="254" t="s">
        <v>537</v>
      </c>
      <c r="K128" s="300"/>
    </row>
    <row r="129" spans="2:11" s="1" customFormat="1" ht="15" customHeight="1">
      <c r="B129" s="297"/>
      <c r="C129" s="254" t="s">
        <v>497</v>
      </c>
      <c r="D129" s="254"/>
      <c r="E129" s="254"/>
      <c r="F129" s="275" t="s">
        <v>492</v>
      </c>
      <c r="G129" s="254"/>
      <c r="H129" s="254" t="s">
        <v>498</v>
      </c>
      <c r="I129" s="254" t="s">
        <v>488</v>
      </c>
      <c r="J129" s="254">
        <v>15</v>
      </c>
      <c r="K129" s="300"/>
    </row>
    <row r="130" spans="2:11" s="1" customFormat="1" ht="15" customHeight="1">
      <c r="B130" s="297"/>
      <c r="C130" s="278" t="s">
        <v>499</v>
      </c>
      <c r="D130" s="278"/>
      <c r="E130" s="278"/>
      <c r="F130" s="279" t="s">
        <v>492</v>
      </c>
      <c r="G130" s="278"/>
      <c r="H130" s="278" t="s">
        <v>500</v>
      </c>
      <c r="I130" s="278" t="s">
        <v>488</v>
      </c>
      <c r="J130" s="278">
        <v>15</v>
      </c>
      <c r="K130" s="300"/>
    </row>
    <row r="131" spans="2:11" s="1" customFormat="1" ht="15" customHeight="1">
      <c r="B131" s="297"/>
      <c r="C131" s="278" t="s">
        <v>501</v>
      </c>
      <c r="D131" s="278"/>
      <c r="E131" s="278"/>
      <c r="F131" s="279" t="s">
        <v>492</v>
      </c>
      <c r="G131" s="278"/>
      <c r="H131" s="278" t="s">
        <v>502</v>
      </c>
      <c r="I131" s="278" t="s">
        <v>488</v>
      </c>
      <c r="J131" s="278">
        <v>20</v>
      </c>
      <c r="K131" s="300"/>
    </row>
    <row r="132" spans="2:11" s="1" customFormat="1" ht="15" customHeight="1">
      <c r="B132" s="297"/>
      <c r="C132" s="278" t="s">
        <v>503</v>
      </c>
      <c r="D132" s="278"/>
      <c r="E132" s="278"/>
      <c r="F132" s="279" t="s">
        <v>492</v>
      </c>
      <c r="G132" s="278"/>
      <c r="H132" s="278" t="s">
        <v>504</v>
      </c>
      <c r="I132" s="278" t="s">
        <v>488</v>
      </c>
      <c r="J132" s="278">
        <v>20</v>
      </c>
      <c r="K132" s="300"/>
    </row>
    <row r="133" spans="2:11" s="1" customFormat="1" ht="15" customHeight="1">
      <c r="B133" s="297"/>
      <c r="C133" s="254" t="s">
        <v>491</v>
      </c>
      <c r="D133" s="254"/>
      <c r="E133" s="254"/>
      <c r="F133" s="275" t="s">
        <v>492</v>
      </c>
      <c r="G133" s="254"/>
      <c r="H133" s="254" t="s">
        <v>526</v>
      </c>
      <c r="I133" s="254" t="s">
        <v>488</v>
      </c>
      <c r="J133" s="254">
        <v>50</v>
      </c>
      <c r="K133" s="300"/>
    </row>
    <row r="134" spans="2:11" s="1" customFormat="1" ht="15" customHeight="1">
      <c r="B134" s="297"/>
      <c r="C134" s="254" t="s">
        <v>505</v>
      </c>
      <c r="D134" s="254"/>
      <c r="E134" s="254"/>
      <c r="F134" s="275" t="s">
        <v>492</v>
      </c>
      <c r="G134" s="254"/>
      <c r="H134" s="254" t="s">
        <v>526</v>
      </c>
      <c r="I134" s="254" t="s">
        <v>488</v>
      </c>
      <c r="J134" s="254">
        <v>50</v>
      </c>
      <c r="K134" s="300"/>
    </row>
    <row r="135" spans="2:11" s="1" customFormat="1" ht="15" customHeight="1">
      <c r="B135" s="297"/>
      <c r="C135" s="254" t="s">
        <v>511</v>
      </c>
      <c r="D135" s="254"/>
      <c r="E135" s="254"/>
      <c r="F135" s="275" t="s">
        <v>492</v>
      </c>
      <c r="G135" s="254"/>
      <c r="H135" s="254" t="s">
        <v>526</v>
      </c>
      <c r="I135" s="254" t="s">
        <v>488</v>
      </c>
      <c r="J135" s="254">
        <v>50</v>
      </c>
      <c r="K135" s="300"/>
    </row>
    <row r="136" spans="2:11" s="1" customFormat="1" ht="15" customHeight="1">
      <c r="B136" s="297"/>
      <c r="C136" s="254" t="s">
        <v>513</v>
      </c>
      <c r="D136" s="254"/>
      <c r="E136" s="254"/>
      <c r="F136" s="275" t="s">
        <v>492</v>
      </c>
      <c r="G136" s="254"/>
      <c r="H136" s="254" t="s">
        <v>526</v>
      </c>
      <c r="I136" s="254" t="s">
        <v>488</v>
      </c>
      <c r="J136" s="254">
        <v>50</v>
      </c>
      <c r="K136" s="300"/>
    </row>
    <row r="137" spans="2:11" s="1" customFormat="1" ht="15" customHeight="1">
      <c r="B137" s="297"/>
      <c r="C137" s="254" t="s">
        <v>514</v>
      </c>
      <c r="D137" s="254"/>
      <c r="E137" s="254"/>
      <c r="F137" s="275" t="s">
        <v>492</v>
      </c>
      <c r="G137" s="254"/>
      <c r="H137" s="254" t="s">
        <v>539</v>
      </c>
      <c r="I137" s="254" t="s">
        <v>488</v>
      </c>
      <c r="J137" s="254">
        <v>255</v>
      </c>
      <c r="K137" s="300"/>
    </row>
    <row r="138" spans="2:11" s="1" customFormat="1" ht="15" customHeight="1">
      <c r="B138" s="297"/>
      <c r="C138" s="254" t="s">
        <v>516</v>
      </c>
      <c r="D138" s="254"/>
      <c r="E138" s="254"/>
      <c r="F138" s="275" t="s">
        <v>486</v>
      </c>
      <c r="G138" s="254"/>
      <c r="H138" s="254" t="s">
        <v>540</v>
      </c>
      <c r="I138" s="254" t="s">
        <v>518</v>
      </c>
      <c r="J138" s="254"/>
      <c r="K138" s="300"/>
    </row>
    <row r="139" spans="2:11" s="1" customFormat="1" ht="15" customHeight="1">
      <c r="B139" s="297"/>
      <c r="C139" s="254" t="s">
        <v>519</v>
      </c>
      <c r="D139" s="254"/>
      <c r="E139" s="254"/>
      <c r="F139" s="275" t="s">
        <v>486</v>
      </c>
      <c r="G139" s="254"/>
      <c r="H139" s="254" t="s">
        <v>541</v>
      </c>
      <c r="I139" s="254" t="s">
        <v>521</v>
      </c>
      <c r="J139" s="254"/>
      <c r="K139" s="300"/>
    </row>
    <row r="140" spans="2:11" s="1" customFormat="1" ht="15" customHeight="1">
      <c r="B140" s="297"/>
      <c r="C140" s="254" t="s">
        <v>522</v>
      </c>
      <c r="D140" s="254"/>
      <c r="E140" s="254"/>
      <c r="F140" s="275" t="s">
        <v>486</v>
      </c>
      <c r="G140" s="254"/>
      <c r="H140" s="254" t="s">
        <v>522</v>
      </c>
      <c r="I140" s="254" t="s">
        <v>521</v>
      </c>
      <c r="J140" s="254"/>
      <c r="K140" s="300"/>
    </row>
    <row r="141" spans="2:11" s="1" customFormat="1" ht="15" customHeight="1">
      <c r="B141" s="297"/>
      <c r="C141" s="254" t="s">
        <v>37</v>
      </c>
      <c r="D141" s="254"/>
      <c r="E141" s="254"/>
      <c r="F141" s="275" t="s">
        <v>486</v>
      </c>
      <c r="G141" s="254"/>
      <c r="H141" s="254" t="s">
        <v>542</v>
      </c>
      <c r="I141" s="254" t="s">
        <v>521</v>
      </c>
      <c r="J141" s="254"/>
      <c r="K141" s="300"/>
    </row>
    <row r="142" spans="2:11" s="1" customFormat="1" ht="15" customHeight="1">
      <c r="B142" s="297"/>
      <c r="C142" s="254" t="s">
        <v>543</v>
      </c>
      <c r="D142" s="254"/>
      <c r="E142" s="254"/>
      <c r="F142" s="275" t="s">
        <v>486</v>
      </c>
      <c r="G142" s="254"/>
      <c r="H142" s="254" t="s">
        <v>544</v>
      </c>
      <c r="I142" s="254" t="s">
        <v>521</v>
      </c>
      <c r="J142" s="254"/>
      <c r="K142" s="300"/>
    </row>
    <row r="143" spans="2:11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pans="2:11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s="1" customFormat="1" ht="45" customHeight="1">
      <c r="B147" s="265"/>
      <c r="C147" s="383" t="s">
        <v>545</v>
      </c>
      <c r="D147" s="383"/>
      <c r="E147" s="383"/>
      <c r="F147" s="383"/>
      <c r="G147" s="383"/>
      <c r="H147" s="383"/>
      <c r="I147" s="383"/>
      <c r="J147" s="383"/>
      <c r="K147" s="266"/>
    </row>
    <row r="148" spans="2:11" s="1" customFormat="1" ht="17.25" customHeight="1">
      <c r="B148" s="265"/>
      <c r="C148" s="267" t="s">
        <v>480</v>
      </c>
      <c r="D148" s="267"/>
      <c r="E148" s="267"/>
      <c r="F148" s="267" t="s">
        <v>481</v>
      </c>
      <c r="G148" s="268"/>
      <c r="H148" s="267" t="s">
        <v>53</v>
      </c>
      <c r="I148" s="267" t="s">
        <v>56</v>
      </c>
      <c r="J148" s="267" t="s">
        <v>482</v>
      </c>
      <c r="K148" s="266"/>
    </row>
    <row r="149" spans="2:11" s="1" customFormat="1" ht="17.25" customHeight="1">
      <c r="B149" s="265"/>
      <c r="C149" s="269" t="s">
        <v>483</v>
      </c>
      <c r="D149" s="269"/>
      <c r="E149" s="269"/>
      <c r="F149" s="270" t="s">
        <v>484</v>
      </c>
      <c r="G149" s="271"/>
      <c r="H149" s="269"/>
      <c r="I149" s="269"/>
      <c r="J149" s="269" t="s">
        <v>485</v>
      </c>
      <c r="K149" s="266"/>
    </row>
    <row r="150" spans="2:11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pans="2:11" s="1" customFormat="1" ht="15" customHeight="1">
      <c r="B151" s="277"/>
      <c r="C151" s="304" t="s">
        <v>489</v>
      </c>
      <c r="D151" s="254"/>
      <c r="E151" s="254"/>
      <c r="F151" s="305" t="s">
        <v>486</v>
      </c>
      <c r="G151" s="254"/>
      <c r="H151" s="304" t="s">
        <v>526</v>
      </c>
      <c r="I151" s="304" t="s">
        <v>488</v>
      </c>
      <c r="J151" s="304">
        <v>120</v>
      </c>
      <c r="K151" s="300"/>
    </row>
    <row r="152" spans="2:11" s="1" customFormat="1" ht="15" customHeight="1">
      <c r="B152" s="277"/>
      <c r="C152" s="304" t="s">
        <v>535</v>
      </c>
      <c r="D152" s="254"/>
      <c r="E152" s="254"/>
      <c r="F152" s="305" t="s">
        <v>486</v>
      </c>
      <c r="G152" s="254"/>
      <c r="H152" s="304" t="s">
        <v>546</v>
      </c>
      <c r="I152" s="304" t="s">
        <v>488</v>
      </c>
      <c r="J152" s="304" t="s">
        <v>537</v>
      </c>
      <c r="K152" s="300"/>
    </row>
    <row r="153" spans="2:11" s="1" customFormat="1" ht="15" customHeight="1">
      <c r="B153" s="277"/>
      <c r="C153" s="304" t="s">
        <v>434</v>
      </c>
      <c r="D153" s="254"/>
      <c r="E153" s="254"/>
      <c r="F153" s="305" t="s">
        <v>486</v>
      </c>
      <c r="G153" s="254"/>
      <c r="H153" s="304" t="s">
        <v>547</v>
      </c>
      <c r="I153" s="304" t="s">
        <v>488</v>
      </c>
      <c r="J153" s="304" t="s">
        <v>537</v>
      </c>
      <c r="K153" s="300"/>
    </row>
    <row r="154" spans="2:11" s="1" customFormat="1" ht="15" customHeight="1">
      <c r="B154" s="277"/>
      <c r="C154" s="304" t="s">
        <v>491</v>
      </c>
      <c r="D154" s="254"/>
      <c r="E154" s="254"/>
      <c r="F154" s="305" t="s">
        <v>492</v>
      </c>
      <c r="G154" s="254"/>
      <c r="H154" s="304" t="s">
        <v>526</v>
      </c>
      <c r="I154" s="304" t="s">
        <v>488</v>
      </c>
      <c r="J154" s="304">
        <v>50</v>
      </c>
      <c r="K154" s="300"/>
    </row>
    <row r="155" spans="2:11" s="1" customFormat="1" ht="15" customHeight="1">
      <c r="B155" s="277"/>
      <c r="C155" s="304" t="s">
        <v>494</v>
      </c>
      <c r="D155" s="254"/>
      <c r="E155" s="254"/>
      <c r="F155" s="305" t="s">
        <v>486</v>
      </c>
      <c r="G155" s="254"/>
      <c r="H155" s="304" t="s">
        <v>526</v>
      </c>
      <c r="I155" s="304" t="s">
        <v>496</v>
      </c>
      <c r="J155" s="304"/>
      <c r="K155" s="300"/>
    </row>
    <row r="156" spans="2:11" s="1" customFormat="1" ht="15" customHeight="1">
      <c r="B156" s="277"/>
      <c r="C156" s="304" t="s">
        <v>505</v>
      </c>
      <c r="D156" s="254"/>
      <c r="E156" s="254"/>
      <c r="F156" s="305" t="s">
        <v>492</v>
      </c>
      <c r="G156" s="254"/>
      <c r="H156" s="304" t="s">
        <v>526</v>
      </c>
      <c r="I156" s="304" t="s">
        <v>488</v>
      </c>
      <c r="J156" s="304">
        <v>50</v>
      </c>
      <c r="K156" s="300"/>
    </row>
    <row r="157" spans="2:11" s="1" customFormat="1" ht="15" customHeight="1">
      <c r="B157" s="277"/>
      <c r="C157" s="304" t="s">
        <v>513</v>
      </c>
      <c r="D157" s="254"/>
      <c r="E157" s="254"/>
      <c r="F157" s="305" t="s">
        <v>492</v>
      </c>
      <c r="G157" s="254"/>
      <c r="H157" s="304" t="s">
        <v>526</v>
      </c>
      <c r="I157" s="304" t="s">
        <v>488</v>
      </c>
      <c r="J157" s="304">
        <v>50</v>
      </c>
      <c r="K157" s="300"/>
    </row>
    <row r="158" spans="2:11" s="1" customFormat="1" ht="15" customHeight="1">
      <c r="B158" s="277"/>
      <c r="C158" s="304" t="s">
        <v>511</v>
      </c>
      <c r="D158" s="254"/>
      <c r="E158" s="254"/>
      <c r="F158" s="305" t="s">
        <v>492</v>
      </c>
      <c r="G158" s="254"/>
      <c r="H158" s="304" t="s">
        <v>526</v>
      </c>
      <c r="I158" s="304" t="s">
        <v>488</v>
      </c>
      <c r="J158" s="304">
        <v>50</v>
      </c>
      <c r="K158" s="300"/>
    </row>
    <row r="159" spans="2:11" s="1" customFormat="1" ht="15" customHeight="1">
      <c r="B159" s="277"/>
      <c r="C159" s="304" t="s">
        <v>90</v>
      </c>
      <c r="D159" s="254"/>
      <c r="E159" s="254"/>
      <c r="F159" s="305" t="s">
        <v>486</v>
      </c>
      <c r="G159" s="254"/>
      <c r="H159" s="304" t="s">
        <v>548</v>
      </c>
      <c r="I159" s="304" t="s">
        <v>488</v>
      </c>
      <c r="J159" s="304" t="s">
        <v>549</v>
      </c>
      <c r="K159" s="300"/>
    </row>
    <row r="160" spans="2:11" s="1" customFormat="1" ht="15" customHeight="1">
      <c r="B160" s="277"/>
      <c r="C160" s="304" t="s">
        <v>550</v>
      </c>
      <c r="D160" s="254"/>
      <c r="E160" s="254"/>
      <c r="F160" s="305" t="s">
        <v>486</v>
      </c>
      <c r="G160" s="254"/>
      <c r="H160" s="304" t="s">
        <v>551</v>
      </c>
      <c r="I160" s="304" t="s">
        <v>521</v>
      </c>
      <c r="J160" s="304"/>
      <c r="K160" s="300"/>
    </row>
    <row r="161" spans="2:1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pans="2:11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pans="2:11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s="1" customFormat="1" ht="45" customHeight="1">
      <c r="B165" s="246"/>
      <c r="C165" s="381" t="s">
        <v>552</v>
      </c>
      <c r="D165" s="381"/>
      <c r="E165" s="381"/>
      <c r="F165" s="381"/>
      <c r="G165" s="381"/>
      <c r="H165" s="381"/>
      <c r="I165" s="381"/>
      <c r="J165" s="381"/>
      <c r="K165" s="247"/>
    </row>
    <row r="166" spans="2:11" s="1" customFormat="1" ht="17.25" customHeight="1">
      <c r="B166" s="246"/>
      <c r="C166" s="267" t="s">
        <v>480</v>
      </c>
      <c r="D166" s="267"/>
      <c r="E166" s="267"/>
      <c r="F166" s="267" t="s">
        <v>481</v>
      </c>
      <c r="G166" s="309"/>
      <c r="H166" s="310" t="s">
        <v>53</v>
      </c>
      <c r="I166" s="310" t="s">
        <v>56</v>
      </c>
      <c r="J166" s="267" t="s">
        <v>482</v>
      </c>
      <c r="K166" s="247"/>
    </row>
    <row r="167" spans="2:11" s="1" customFormat="1" ht="17.25" customHeight="1">
      <c r="B167" s="248"/>
      <c r="C167" s="269" t="s">
        <v>483</v>
      </c>
      <c r="D167" s="269"/>
      <c r="E167" s="269"/>
      <c r="F167" s="270" t="s">
        <v>484</v>
      </c>
      <c r="G167" s="311"/>
      <c r="H167" s="312"/>
      <c r="I167" s="312"/>
      <c r="J167" s="269" t="s">
        <v>485</v>
      </c>
      <c r="K167" s="249"/>
    </row>
    <row r="168" spans="2:11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pans="2:11" s="1" customFormat="1" ht="15" customHeight="1">
      <c r="B169" s="277"/>
      <c r="C169" s="254" t="s">
        <v>489</v>
      </c>
      <c r="D169" s="254"/>
      <c r="E169" s="254"/>
      <c r="F169" s="275" t="s">
        <v>486</v>
      </c>
      <c r="G169" s="254"/>
      <c r="H169" s="254" t="s">
        <v>526</v>
      </c>
      <c r="I169" s="254" t="s">
        <v>488</v>
      </c>
      <c r="J169" s="254">
        <v>120</v>
      </c>
      <c r="K169" s="300"/>
    </row>
    <row r="170" spans="2:11" s="1" customFormat="1" ht="15" customHeight="1">
      <c r="B170" s="277"/>
      <c r="C170" s="254" t="s">
        <v>535</v>
      </c>
      <c r="D170" s="254"/>
      <c r="E170" s="254"/>
      <c r="F170" s="275" t="s">
        <v>486</v>
      </c>
      <c r="G170" s="254"/>
      <c r="H170" s="254" t="s">
        <v>536</v>
      </c>
      <c r="I170" s="254" t="s">
        <v>488</v>
      </c>
      <c r="J170" s="254" t="s">
        <v>537</v>
      </c>
      <c r="K170" s="300"/>
    </row>
    <row r="171" spans="2:11" s="1" customFormat="1" ht="15" customHeight="1">
      <c r="B171" s="277"/>
      <c r="C171" s="254" t="s">
        <v>434</v>
      </c>
      <c r="D171" s="254"/>
      <c r="E171" s="254"/>
      <c r="F171" s="275" t="s">
        <v>486</v>
      </c>
      <c r="G171" s="254"/>
      <c r="H171" s="254" t="s">
        <v>553</v>
      </c>
      <c r="I171" s="254" t="s">
        <v>488</v>
      </c>
      <c r="J171" s="254" t="s">
        <v>537</v>
      </c>
      <c r="K171" s="300"/>
    </row>
    <row r="172" spans="2:11" s="1" customFormat="1" ht="15" customHeight="1">
      <c r="B172" s="277"/>
      <c r="C172" s="254" t="s">
        <v>491</v>
      </c>
      <c r="D172" s="254"/>
      <c r="E172" s="254"/>
      <c r="F172" s="275" t="s">
        <v>492</v>
      </c>
      <c r="G172" s="254"/>
      <c r="H172" s="254" t="s">
        <v>553</v>
      </c>
      <c r="I172" s="254" t="s">
        <v>488</v>
      </c>
      <c r="J172" s="254">
        <v>50</v>
      </c>
      <c r="K172" s="300"/>
    </row>
    <row r="173" spans="2:11" s="1" customFormat="1" ht="15" customHeight="1">
      <c r="B173" s="277"/>
      <c r="C173" s="254" t="s">
        <v>494</v>
      </c>
      <c r="D173" s="254"/>
      <c r="E173" s="254"/>
      <c r="F173" s="275" t="s">
        <v>486</v>
      </c>
      <c r="G173" s="254"/>
      <c r="H173" s="254" t="s">
        <v>553</v>
      </c>
      <c r="I173" s="254" t="s">
        <v>496</v>
      </c>
      <c r="J173" s="254"/>
      <c r="K173" s="300"/>
    </row>
    <row r="174" spans="2:11" s="1" customFormat="1" ht="15" customHeight="1">
      <c r="B174" s="277"/>
      <c r="C174" s="254" t="s">
        <v>505</v>
      </c>
      <c r="D174" s="254"/>
      <c r="E174" s="254"/>
      <c r="F174" s="275" t="s">
        <v>492</v>
      </c>
      <c r="G174" s="254"/>
      <c r="H174" s="254" t="s">
        <v>553</v>
      </c>
      <c r="I174" s="254" t="s">
        <v>488</v>
      </c>
      <c r="J174" s="254">
        <v>50</v>
      </c>
      <c r="K174" s="300"/>
    </row>
    <row r="175" spans="2:11" s="1" customFormat="1" ht="15" customHeight="1">
      <c r="B175" s="277"/>
      <c r="C175" s="254" t="s">
        <v>513</v>
      </c>
      <c r="D175" s="254"/>
      <c r="E175" s="254"/>
      <c r="F175" s="275" t="s">
        <v>492</v>
      </c>
      <c r="G175" s="254"/>
      <c r="H175" s="254" t="s">
        <v>553</v>
      </c>
      <c r="I175" s="254" t="s">
        <v>488</v>
      </c>
      <c r="J175" s="254">
        <v>50</v>
      </c>
      <c r="K175" s="300"/>
    </row>
    <row r="176" spans="2:11" s="1" customFormat="1" ht="15" customHeight="1">
      <c r="B176" s="277"/>
      <c r="C176" s="254" t="s">
        <v>511</v>
      </c>
      <c r="D176" s="254"/>
      <c r="E176" s="254"/>
      <c r="F176" s="275" t="s">
        <v>492</v>
      </c>
      <c r="G176" s="254"/>
      <c r="H176" s="254" t="s">
        <v>553</v>
      </c>
      <c r="I176" s="254" t="s">
        <v>488</v>
      </c>
      <c r="J176" s="254">
        <v>50</v>
      </c>
      <c r="K176" s="300"/>
    </row>
    <row r="177" spans="2:11" s="1" customFormat="1" ht="15" customHeight="1">
      <c r="B177" s="277"/>
      <c r="C177" s="254" t="s">
        <v>104</v>
      </c>
      <c r="D177" s="254"/>
      <c r="E177" s="254"/>
      <c r="F177" s="275" t="s">
        <v>486</v>
      </c>
      <c r="G177" s="254"/>
      <c r="H177" s="254" t="s">
        <v>554</v>
      </c>
      <c r="I177" s="254" t="s">
        <v>555</v>
      </c>
      <c r="J177" s="254"/>
      <c r="K177" s="300"/>
    </row>
    <row r="178" spans="2:11" s="1" customFormat="1" ht="15" customHeight="1">
      <c r="B178" s="277"/>
      <c r="C178" s="254" t="s">
        <v>56</v>
      </c>
      <c r="D178" s="254"/>
      <c r="E178" s="254"/>
      <c r="F178" s="275" t="s">
        <v>486</v>
      </c>
      <c r="G178" s="254"/>
      <c r="H178" s="254" t="s">
        <v>556</v>
      </c>
      <c r="I178" s="254" t="s">
        <v>557</v>
      </c>
      <c r="J178" s="254">
        <v>1</v>
      </c>
      <c r="K178" s="300"/>
    </row>
    <row r="179" spans="2:11" s="1" customFormat="1" ht="15" customHeight="1">
      <c r="B179" s="277"/>
      <c r="C179" s="254" t="s">
        <v>52</v>
      </c>
      <c r="D179" s="254"/>
      <c r="E179" s="254"/>
      <c r="F179" s="275" t="s">
        <v>486</v>
      </c>
      <c r="G179" s="254"/>
      <c r="H179" s="254" t="s">
        <v>558</v>
      </c>
      <c r="I179" s="254" t="s">
        <v>488</v>
      </c>
      <c r="J179" s="254">
        <v>20</v>
      </c>
      <c r="K179" s="300"/>
    </row>
    <row r="180" spans="2:11" s="1" customFormat="1" ht="15" customHeight="1">
      <c r="B180" s="277"/>
      <c r="C180" s="254" t="s">
        <v>53</v>
      </c>
      <c r="D180" s="254"/>
      <c r="E180" s="254"/>
      <c r="F180" s="275" t="s">
        <v>486</v>
      </c>
      <c r="G180" s="254"/>
      <c r="H180" s="254" t="s">
        <v>559</v>
      </c>
      <c r="I180" s="254" t="s">
        <v>488</v>
      </c>
      <c r="J180" s="254">
        <v>255</v>
      </c>
      <c r="K180" s="300"/>
    </row>
    <row r="181" spans="2:11" s="1" customFormat="1" ht="15" customHeight="1">
      <c r="B181" s="277"/>
      <c r="C181" s="254" t="s">
        <v>105</v>
      </c>
      <c r="D181" s="254"/>
      <c r="E181" s="254"/>
      <c r="F181" s="275" t="s">
        <v>486</v>
      </c>
      <c r="G181" s="254"/>
      <c r="H181" s="254" t="s">
        <v>450</v>
      </c>
      <c r="I181" s="254" t="s">
        <v>488</v>
      </c>
      <c r="J181" s="254">
        <v>10</v>
      </c>
      <c r="K181" s="300"/>
    </row>
    <row r="182" spans="2:11" s="1" customFormat="1" ht="15" customHeight="1">
      <c r="B182" s="277"/>
      <c r="C182" s="254" t="s">
        <v>106</v>
      </c>
      <c r="D182" s="254"/>
      <c r="E182" s="254"/>
      <c r="F182" s="275" t="s">
        <v>486</v>
      </c>
      <c r="G182" s="254"/>
      <c r="H182" s="254" t="s">
        <v>560</v>
      </c>
      <c r="I182" s="254" t="s">
        <v>521</v>
      </c>
      <c r="J182" s="254"/>
      <c r="K182" s="300"/>
    </row>
    <row r="183" spans="2:11" s="1" customFormat="1" ht="15" customHeight="1">
      <c r="B183" s="277"/>
      <c r="C183" s="254" t="s">
        <v>561</v>
      </c>
      <c r="D183" s="254"/>
      <c r="E183" s="254"/>
      <c r="F183" s="275" t="s">
        <v>486</v>
      </c>
      <c r="G183" s="254"/>
      <c r="H183" s="254" t="s">
        <v>562</v>
      </c>
      <c r="I183" s="254" t="s">
        <v>521</v>
      </c>
      <c r="J183" s="254"/>
      <c r="K183" s="300"/>
    </row>
    <row r="184" spans="2:11" s="1" customFormat="1" ht="15" customHeight="1">
      <c r="B184" s="277"/>
      <c r="C184" s="254" t="s">
        <v>550</v>
      </c>
      <c r="D184" s="254"/>
      <c r="E184" s="254"/>
      <c r="F184" s="275" t="s">
        <v>486</v>
      </c>
      <c r="G184" s="254"/>
      <c r="H184" s="254" t="s">
        <v>563</v>
      </c>
      <c r="I184" s="254" t="s">
        <v>521</v>
      </c>
      <c r="J184" s="254"/>
      <c r="K184" s="300"/>
    </row>
    <row r="185" spans="2:11" s="1" customFormat="1" ht="15" customHeight="1">
      <c r="B185" s="277"/>
      <c r="C185" s="254" t="s">
        <v>108</v>
      </c>
      <c r="D185" s="254"/>
      <c r="E185" s="254"/>
      <c r="F185" s="275" t="s">
        <v>492</v>
      </c>
      <c r="G185" s="254"/>
      <c r="H185" s="254" t="s">
        <v>564</v>
      </c>
      <c r="I185" s="254" t="s">
        <v>488</v>
      </c>
      <c r="J185" s="254">
        <v>50</v>
      </c>
      <c r="K185" s="300"/>
    </row>
    <row r="186" spans="2:11" s="1" customFormat="1" ht="15" customHeight="1">
      <c r="B186" s="277"/>
      <c r="C186" s="254" t="s">
        <v>565</v>
      </c>
      <c r="D186" s="254"/>
      <c r="E186" s="254"/>
      <c r="F186" s="275" t="s">
        <v>492</v>
      </c>
      <c r="G186" s="254"/>
      <c r="H186" s="254" t="s">
        <v>566</v>
      </c>
      <c r="I186" s="254" t="s">
        <v>567</v>
      </c>
      <c r="J186" s="254"/>
      <c r="K186" s="300"/>
    </row>
    <row r="187" spans="2:11" s="1" customFormat="1" ht="15" customHeight="1">
      <c r="B187" s="277"/>
      <c r="C187" s="254" t="s">
        <v>568</v>
      </c>
      <c r="D187" s="254"/>
      <c r="E187" s="254"/>
      <c r="F187" s="275" t="s">
        <v>492</v>
      </c>
      <c r="G187" s="254"/>
      <c r="H187" s="254" t="s">
        <v>569</v>
      </c>
      <c r="I187" s="254" t="s">
        <v>567</v>
      </c>
      <c r="J187" s="254"/>
      <c r="K187" s="300"/>
    </row>
    <row r="188" spans="2:11" s="1" customFormat="1" ht="15" customHeight="1">
      <c r="B188" s="277"/>
      <c r="C188" s="254" t="s">
        <v>570</v>
      </c>
      <c r="D188" s="254"/>
      <c r="E188" s="254"/>
      <c r="F188" s="275" t="s">
        <v>492</v>
      </c>
      <c r="G188" s="254"/>
      <c r="H188" s="254" t="s">
        <v>571</v>
      </c>
      <c r="I188" s="254" t="s">
        <v>567</v>
      </c>
      <c r="J188" s="254"/>
      <c r="K188" s="300"/>
    </row>
    <row r="189" spans="2:11" s="1" customFormat="1" ht="15" customHeight="1">
      <c r="B189" s="277"/>
      <c r="C189" s="313" t="s">
        <v>572</v>
      </c>
      <c r="D189" s="254"/>
      <c r="E189" s="254"/>
      <c r="F189" s="275" t="s">
        <v>492</v>
      </c>
      <c r="G189" s="254"/>
      <c r="H189" s="254" t="s">
        <v>573</v>
      </c>
      <c r="I189" s="254" t="s">
        <v>574</v>
      </c>
      <c r="J189" s="314" t="s">
        <v>575</v>
      </c>
      <c r="K189" s="300"/>
    </row>
    <row r="190" spans="2:11" s="17" customFormat="1" ht="15" customHeight="1">
      <c r="B190" s="315"/>
      <c r="C190" s="316" t="s">
        <v>576</v>
      </c>
      <c r="D190" s="317"/>
      <c r="E190" s="317"/>
      <c r="F190" s="318" t="s">
        <v>492</v>
      </c>
      <c r="G190" s="317"/>
      <c r="H190" s="317" t="s">
        <v>577</v>
      </c>
      <c r="I190" s="317" t="s">
        <v>574</v>
      </c>
      <c r="J190" s="319" t="s">
        <v>575</v>
      </c>
      <c r="K190" s="320"/>
    </row>
    <row r="191" spans="2:11" s="1" customFormat="1" ht="15" customHeight="1">
      <c r="B191" s="277"/>
      <c r="C191" s="313" t="s">
        <v>41</v>
      </c>
      <c r="D191" s="254"/>
      <c r="E191" s="254"/>
      <c r="F191" s="275" t="s">
        <v>486</v>
      </c>
      <c r="G191" s="254"/>
      <c r="H191" s="251" t="s">
        <v>578</v>
      </c>
      <c r="I191" s="254" t="s">
        <v>579</v>
      </c>
      <c r="J191" s="254"/>
      <c r="K191" s="300"/>
    </row>
    <row r="192" spans="2:11" s="1" customFormat="1" ht="15" customHeight="1">
      <c r="B192" s="277"/>
      <c r="C192" s="313" t="s">
        <v>580</v>
      </c>
      <c r="D192" s="254"/>
      <c r="E192" s="254"/>
      <c r="F192" s="275" t="s">
        <v>486</v>
      </c>
      <c r="G192" s="254"/>
      <c r="H192" s="254" t="s">
        <v>581</v>
      </c>
      <c r="I192" s="254" t="s">
        <v>521</v>
      </c>
      <c r="J192" s="254"/>
      <c r="K192" s="300"/>
    </row>
    <row r="193" spans="2:11" s="1" customFormat="1" ht="15" customHeight="1">
      <c r="B193" s="277"/>
      <c r="C193" s="313" t="s">
        <v>582</v>
      </c>
      <c r="D193" s="254"/>
      <c r="E193" s="254"/>
      <c r="F193" s="275" t="s">
        <v>486</v>
      </c>
      <c r="G193" s="254"/>
      <c r="H193" s="254" t="s">
        <v>583</v>
      </c>
      <c r="I193" s="254" t="s">
        <v>521</v>
      </c>
      <c r="J193" s="254"/>
      <c r="K193" s="300"/>
    </row>
    <row r="194" spans="2:11" s="1" customFormat="1" ht="15" customHeight="1">
      <c r="B194" s="277"/>
      <c r="C194" s="313" t="s">
        <v>584</v>
      </c>
      <c r="D194" s="254"/>
      <c r="E194" s="254"/>
      <c r="F194" s="275" t="s">
        <v>492</v>
      </c>
      <c r="G194" s="254"/>
      <c r="H194" s="254" t="s">
        <v>585</v>
      </c>
      <c r="I194" s="254" t="s">
        <v>521</v>
      </c>
      <c r="J194" s="254"/>
      <c r="K194" s="300"/>
    </row>
    <row r="195" spans="2:11" s="1" customFormat="1" ht="15" customHeight="1">
      <c r="B195" s="306"/>
      <c r="C195" s="321"/>
      <c r="D195" s="286"/>
      <c r="E195" s="286"/>
      <c r="F195" s="286"/>
      <c r="G195" s="286"/>
      <c r="H195" s="286"/>
      <c r="I195" s="286"/>
      <c r="J195" s="286"/>
      <c r="K195" s="307"/>
    </row>
    <row r="196" spans="2:11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pans="2:11" s="1" customFormat="1" ht="18.75" customHeight="1">
      <c r="B197" s="288"/>
      <c r="C197" s="298"/>
      <c r="D197" s="298"/>
      <c r="E197" s="298"/>
      <c r="F197" s="308"/>
      <c r="G197" s="298"/>
      <c r="H197" s="298"/>
      <c r="I197" s="298"/>
      <c r="J197" s="298"/>
      <c r="K197" s="288"/>
    </row>
    <row r="198" spans="2:11" s="1" customFormat="1" ht="18.75" customHeight="1"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</row>
    <row r="199" spans="2:11" s="1" customFormat="1" ht="13.5">
      <c r="B199" s="243"/>
      <c r="C199" s="244"/>
      <c r="D199" s="244"/>
      <c r="E199" s="244"/>
      <c r="F199" s="244"/>
      <c r="G199" s="244"/>
      <c r="H199" s="244"/>
      <c r="I199" s="244"/>
      <c r="J199" s="244"/>
      <c r="K199" s="245"/>
    </row>
    <row r="200" spans="2:11" s="1" customFormat="1" ht="21">
      <c r="B200" s="246"/>
      <c r="C200" s="381" t="s">
        <v>586</v>
      </c>
      <c r="D200" s="381"/>
      <c r="E200" s="381"/>
      <c r="F200" s="381"/>
      <c r="G200" s="381"/>
      <c r="H200" s="381"/>
      <c r="I200" s="381"/>
      <c r="J200" s="381"/>
      <c r="K200" s="247"/>
    </row>
    <row r="201" spans="2:11" s="1" customFormat="1" ht="25.5" customHeight="1">
      <c r="B201" s="246"/>
      <c r="C201" s="322" t="s">
        <v>587</v>
      </c>
      <c r="D201" s="322"/>
      <c r="E201" s="322"/>
      <c r="F201" s="322" t="s">
        <v>588</v>
      </c>
      <c r="G201" s="323"/>
      <c r="H201" s="384" t="s">
        <v>589</v>
      </c>
      <c r="I201" s="384"/>
      <c r="J201" s="384"/>
      <c r="K201" s="247"/>
    </row>
    <row r="202" spans="2:11" s="1" customFormat="1" ht="5.25" customHeight="1">
      <c r="B202" s="277"/>
      <c r="C202" s="272"/>
      <c r="D202" s="272"/>
      <c r="E202" s="272"/>
      <c r="F202" s="272"/>
      <c r="G202" s="298"/>
      <c r="H202" s="272"/>
      <c r="I202" s="272"/>
      <c r="J202" s="272"/>
      <c r="K202" s="300"/>
    </row>
    <row r="203" spans="2:11" s="1" customFormat="1" ht="15" customHeight="1">
      <c r="B203" s="277"/>
      <c r="C203" s="254" t="s">
        <v>579</v>
      </c>
      <c r="D203" s="254"/>
      <c r="E203" s="254"/>
      <c r="F203" s="275" t="s">
        <v>42</v>
      </c>
      <c r="G203" s="254"/>
      <c r="H203" s="385" t="s">
        <v>590</v>
      </c>
      <c r="I203" s="385"/>
      <c r="J203" s="385"/>
      <c r="K203" s="300"/>
    </row>
    <row r="204" spans="2:11" s="1" customFormat="1" ht="15" customHeight="1">
      <c r="B204" s="277"/>
      <c r="C204" s="254"/>
      <c r="D204" s="254"/>
      <c r="E204" s="254"/>
      <c r="F204" s="275" t="s">
        <v>43</v>
      </c>
      <c r="G204" s="254"/>
      <c r="H204" s="385" t="s">
        <v>591</v>
      </c>
      <c r="I204" s="385"/>
      <c r="J204" s="385"/>
      <c r="K204" s="300"/>
    </row>
    <row r="205" spans="2:11" s="1" customFormat="1" ht="15" customHeight="1">
      <c r="B205" s="277"/>
      <c r="C205" s="254"/>
      <c r="D205" s="254"/>
      <c r="E205" s="254"/>
      <c r="F205" s="275" t="s">
        <v>46</v>
      </c>
      <c r="G205" s="254"/>
      <c r="H205" s="385" t="s">
        <v>592</v>
      </c>
      <c r="I205" s="385"/>
      <c r="J205" s="385"/>
      <c r="K205" s="300"/>
    </row>
    <row r="206" spans="2:11" s="1" customFormat="1" ht="15" customHeight="1">
      <c r="B206" s="277"/>
      <c r="C206" s="254"/>
      <c r="D206" s="254"/>
      <c r="E206" s="254"/>
      <c r="F206" s="275" t="s">
        <v>44</v>
      </c>
      <c r="G206" s="254"/>
      <c r="H206" s="385" t="s">
        <v>593</v>
      </c>
      <c r="I206" s="385"/>
      <c r="J206" s="385"/>
      <c r="K206" s="300"/>
    </row>
    <row r="207" spans="2:11" s="1" customFormat="1" ht="15" customHeight="1">
      <c r="B207" s="277"/>
      <c r="C207" s="254"/>
      <c r="D207" s="254"/>
      <c r="E207" s="254"/>
      <c r="F207" s="275" t="s">
        <v>45</v>
      </c>
      <c r="G207" s="254"/>
      <c r="H207" s="385" t="s">
        <v>594</v>
      </c>
      <c r="I207" s="385"/>
      <c r="J207" s="385"/>
      <c r="K207" s="300"/>
    </row>
    <row r="208" spans="2:11" s="1" customFormat="1" ht="15" customHeight="1">
      <c r="B208" s="277"/>
      <c r="C208" s="254"/>
      <c r="D208" s="254"/>
      <c r="E208" s="254"/>
      <c r="F208" s="275"/>
      <c r="G208" s="254"/>
      <c r="H208" s="254"/>
      <c r="I208" s="254"/>
      <c r="J208" s="254"/>
      <c r="K208" s="300"/>
    </row>
    <row r="209" spans="2:11" s="1" customFormat="1" ht="15" customHeight="1">
      <c r="B209" s="277"/>
      <c r="C209" s="254" t="s">
        <v>533</v>
      </c>
      <c r="D209" s="254"/>
      <c r="E209" s="254"/>
      <c r="F209" s="275" t="s">
        <v>78</v>
      </c>
      <c r="G209" s="254"/>
      <c r="H209" s="385" t="s">
        <v>595</v>
      </c>
      <c r="I209" s="385"/>
      <c r="J209" s="385"/>
      <c r="K209" s="300"/>
    </row>
    <row r="210" spans="2:11" s="1" customFormat="1" ht="15" customHeight="1">
      <c r="B210" s="277"/>
      <c r="C210" s="254"/>
      <c r="D210" s="254"/>
      <c r="E210" s="254"/>
      <c r="F210" s="275" t="s">
        <v>428</v>
      </c>
      <c r="G210" s="254"/>
      <c r="H210" s="385" t="s">
        <v>429</v>
      </c>
      <c r="I210" s="385"/>
      <c r="J210" s="385"/>
      <c r="K210" s="300"/>
    </row>
    <row r="211" spans="2:11" s="1" customFormat="1" ht="15" customHeight="1">
      <c r="B211" s="277"/>
      <c r="C211" s="254"/>
      <c r="D211" s="254"/>
      <c r="E211" s="254"/>
      <c r="F211" s="275" t="s">
        <v>426</v>
      </c>
      <c r="G211" s="254"/>
      <c r="H211" s="385" t="s">
        <v>596</v>
      </c>
      <c r="I211" s="385"/>
      <c r="J211" s="385"/>
      <c r="K211" s="300"/>
    </row>
    <row r="212" spans="2:11" s="1" customFormat="1" ht="15" customHeight="1">
      <c r="B212" s="324"/>
      <c r="C212" s="254"/>
      <c r="D212" s="254"/>
      <c r="E212" s="254"/>
      <c r="F212" s="275" t="s">
        <v>430</v>
      </c>
      <c r="G212" s="313"/>
      <c r="H212" s="386" t="s">
        <v>431</v>
      </c>
      <c r="I212" s="386"/>
      <c r="J212" s="386"/>
      <c r="K212" s="325"/>
    </row>
    <row r="213" spans="2:11" s="1" customFormat="1" ht="15" customHeight="1">
      <c r="B213" s="324"/>
      <c r="C213" s="254"/>
      <c r="D213" s="254"/>
      <c r="E213" s="254"/>
      <c r="F213" s="275" t="s">
        <v>432</v>
      </c>
      <c r="G213" s="313"/>
      <c r="H213" s="386" t="s">
        <v>597</v>
      </c>
      <c r="I213" s="386"/>
      <c r="J213" s="386"/>
      <c r="K213" s="325"/>
    </row>
    <row r="214" spans="2:11" s="1" customFormat="1" ht="15" customHeight="1">
      <c r="B214" s="324"/>
      <c r="C214" s="254"/>
      <c r="D214" s="254"/>
      <c r="E214" s="254"/>
      <c r="F214" s="275"/>
      <c r="G214" s="313"/>
      <c r="H214" s="304"/>
      <c r="I214" s="304"/>
      <c r="J214" s="304"/>
      <c r="K214" s="325"/>
    </row>
    <row r="215" spans="2:11" s="1" customFormat="1" ht="15" customHeight="1">
      <c r="B215" s="324"/>
      <c r="C215" s="254" t="s">
        <v>557</v>
      </c>
      <c r="D215" s="254"/>
      <c r="E215" s="254"/>
      <c r="F215" s="275">
        <v>1</v>
      </c>
      <c r="G215" s="313"/>
      <c r="H215" s="386" t="s">
        <v>598</v>
      </c>
      <c r="I215" s="386"/>
      <c r="J215" s="386"/>
      <c r="K215" s="325"/>
    </row>
    <row r="216" spans="2:11" s="1" customFormat="1" ht="15" customHeight="1">
      <c r="B216" s="324"/>
      <c r="C216" s="254"/>
      <c r="D216" s="254"/>
      <c r="E216" s="254"/>
      <c r="F216" s="275">
        <v>2</v>
      </c>
      <c r="G216" s="313"/>
      <c r="H216" s="386" t="s">
        <v>599</v>
      </c>
      <c r="I216" s="386"/>
      <c r="J216" s="386"/>
      <c r="K216" s="325"/>
    </row>
    <row r="217" spans="2:11" s="1" customFormat="1" ht="15" customHeight="1">
      <c r="B217" s="324"/>
      <c r="C217" s="254"/>
      <c r="D217" s="254"/>
      <c r="E217" s="254"/>
      <c r="F217" s="275">
        <v>3</v>
      </c>
      <c r="G217" s="313"/>
      <c r="H217" s="386" t="s">
        <v>600</v>
      </c>
      <c r="I217" s="386"/>
      <c r="J217" s="386"/>
      <c r="K217" s="325"/>
    </row>
    <row r="218" spans="2:11" s="1" customFormat="1" ht="15" customHeight="1">
      <c r="B218" s="324"/>
      <c r="C218" s="254"/>
      <c r="D218" s="254"/>
      <c r="E218" s="254"/>
      <c r="F218" s="275">
        <v>4</v>
      </c>
      <c r="G218" s="313"/>
      <c r="H218" s="386" t="s">
        <v>601</v>
      </c>
      <c r="I218" s="386"/>
      <c r="J218" s="386"/>
      <c r="K218" s="325"/>
    </row>
    <row r="219" spans="2:11" s="1" customFormat="1" ht="12.75" customHeight="1">
      <c r="B219" s="326"/>
      <c r="C219" s="327"/>
      <c r="D219" s="327"/>
      <c r="E219" s="327"/>
      <c r="F219" s="327"/>
      <c r="G219" s="327"/>
      <c r="H219" s="327"/>
      <c r="I219" s="327"/>
      <c r="J219" s="327"/>
      <c r="K219" s="32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201_143 - SO 1 - Údržba H...</vt:lpstr>
      <vt:lpstr>201_329 - SO 2 - Údržba H...</vt:lpstr>
      <vt:lpstr>Pokyny pro vyplnění</vt:lpstr>
      <vt:lpstr>'201_143 - SO 1 - Údržba H...'!Názvy_tisku</vt:lpstr>
      <vt:lpstr>'201_329 - SO 2 - Údržba H...'!Názvy_tisku</vt:lpstr>
      <vt:lpstr>'Rekapitulace stavby'!Názvy_tisku</vt:lpstr>
      <vt:lpstr>'201_143 - SO 1 - Údržba H...'!Oblast_tisku</vt:lpstr>
      <vt:lpstr>'201_329 - SO 2 - Údržba H...'!Oblast_tisku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Vilím Pavel Ing.</dc:creator>
  <cp:lastModifiedBy>Novotná Blanka</cp:lastModifiedBy>
  <dcterms:created xsi:type="dcterms:W3CDTF">2024-07-03T10:12:15Z</dcterms:created>
  <dcterms:modified xsi:type="dcterms:W3CDTF">2024-07-04T05:48:04Z</dcterms:modified>
</cp:coreProperties>
</file>