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MN\Vítonice_2\hotovo\rozpočet\"/>
    </mc:Choice>
  </mc:AlternateContent>
  <bookViews>
    <workbookView xWindow="0" yWindow="0" windowWidth="0" windowHeight="0"/>
  </bookViews>
  <sheets>
    <sheet name="Rekapitulace stavby" sheetId="1" r:id="rId1"/>
    <sheet name="SO-01 - Větrolam TEO4a" sheetId="2" r:id="rId2"/>
    <sheet name="SO-011 - 1. rok pěstevní ..." sheetId="3" r:id="rId3"/>
    <sheet name="SO-012 - 2. rok pěstevní ..." sheetId="4" r:id="rId4"/>
    <sheet name="SO-013 - 3. rok pěstevní ..." sheetId="5" r:id="rId5"/>
    <sheet name="VRN - Vedlejší rozpočtové..." sheetId="6" r:id="rId6"/>
    <sheet name="SO-02 - IP36" sheetId="7" r:id="rId7"/>
    <sheet name="SO-021 - 1. rok pěstební ..." sheetId="8" r:id="rId8"/>
    <sheet name="SO-022 - 2. rok pěstební ..." sheetId="9" r:id="rId9"/>
    <sheet name="SO-023 - 3. rok pěstební ..." sheetId="10" r:id="rId10"/>
    <sheet name="VRN - Vedlejší rozpočtové..._01" sheetId="11" r:id="rId11"/>
    <sheet name="SO-03 - IP41" sheetId="12" r:id="rId12"/>
    <sheet name="SO-031 - 1. rok pěstební ..." sheetId="13" r:id="rId13"/>
    <sheet name="SO-032 - 2. rok pěstební ..." sheetId="14" r:id="rId14"/>
    <sheet name="SO-033 - 3. rok pěstební ..." sheetId="15" r:id="rId15"/>
    <sheet name="VRN - Vedlejší rozpočtové..._02" sheetId="16" r:id="rId16"/>
    <sheet name="Pokyny pro vyplnění" sheetId="17" r:id="rId17"/>
  </sheets>
  <definedNames>
    <definedName name="_xlnm.Print_Area" localSheetId="0">'Rekapitulace stavby'!$D$4:$AO$36,'Rekapitulace stavby'!$C$42:$AQ$73</definedName>
    <definedName name="_xlnm.Print_Titles" localSheetId="0">'Rekapitulace stavby'!$52:$52</definedName>
    <definedName name="_xlnm._FilterDatabase" localSheetId="1" hidden="1">'SO-01 - Větrolam TEO4a'!$C$78:$K$186</definedName>
    <definedName name="_xlnm.Print_Area" localSheetId="1">'SO-01 - Větrolam TEO4a'!$C$4:$J$39,'SO-01 - Větrolam TEO4a'!$C$45:$J$60,'SO-01 - Větrolam TEO4a'!$C$66:$K$186</definedName>
    <definedName name="_xlnm.Print_Titles" localSheetId="1">'SO-01 - Větrolam TEO4a'!$78:$78</definedName>
    <definedName name="_xlnm._FilterDatabase" localSheetId="2" hidden="1">'SO-011 - 1. rok pěstevní ...'!$C$84:$K$105</definedName>
    <definedName name="_xlnm.Print_Area" localSheetId="2">'SO-011 - 1. rok pěstevní ...'!$C$4:$J$41,'SO-011 - 1. rok pěstevní ...'!$C$47:$J$64,'SO-011 - 1. rok pěstevní ...'!$C$70:$K$105</definedName>
    <definedName name="_xlnm.Print_Titles" localSheetId="2">'SO-011 - 1. rok pěstevní ...'!$84:$84</definedName>
    <definedName name="_xlnm._FilterDatabase" localSheetId="3" hidden="1">'SO-012 - 2. rok pěstevní ...'!$C$84:$K$102</definedName>
    <definedName name="_xlnm.Print_Area" localSheetId="3">'SO-012 - 2. rok pěstevní ...'!$C$4:$J$41,'SO-012 - 2. rok pěstevní ...'!$C$47:$J$64,'SO-012 - 2. rok pěstevní ...'!$C$70:$K$102</definedName>
    <definedName name="_xlnm.Print_Titles" localSheetId="3">'SO-012 - 2. rok pěstevní ...'!$84:$84</definedName>
    <definedName name="_xlnm._FilterDatabase" localSheetId="4" hidden="1">'SO-013 - 3. rok pěstevní ...'!$C$84:$K$105</definedName>
    <definedName name="_xlnm.Print_Area" localSheetId="4">'SO-013 - 3. rok pěstevní ...'!$C$4:$J$41,'SO-013 - 3. rok pěstevní ...'!$C$47:$J$64,'SO-013 - 3. rok pěstevní ...'!$C$70:$K$105</definedName>
    <definedName name="_xlnm.Print_Titles" localSheetId="4">'SO-013 - 3. rok pěstevní ...'!$84:$84</definedName>
    <definedName name="_xlnm._FilterDatabase" localSheetId="5" hidden="1">'VRN - Vedlejší rozpočtové...'!$C$84:$K$97</definedName>
    <definedName name="_xlnm.Print_Area" localSheetId="5">'VRN - Vedlejší rozpočtové...'!$C$4:$J$41,'VRN - Vedlejší rozpočtové...'!$C$47:$J$64,'VRN - Vedlejší rozpočtové...'!$C$70:$K$97</definedName>
    <definedName name="_xlnm.Print_Titles" localSheetId="5">'VRN - Vedlejší rozpočtové...'!$84:$84</definedName>
    <definedName name="_xlnm._FilterDatabase" localSheetId="6" hidden="1">'SO-02 - IP36'!$C$78:$K$178</definedName>
    <definedName name="_xlnm.Print_Area" localSheetId="6">'SO-02 - IP36'!$C$4:$J$39,'SO-02 - IP36'!$C$45:$J$60,'SO-02 - IP36'!$C$66:$K$178</definedName>
    <definedName name="_xlnm.Print_Titles" localSheetId="6">'SO-02 - IP36'!$78:$78</definedName>
    <definedName name="_xlnm._FilterDatabase" localSheetId="7" hidden="1">'SO-021 - 1. rok pěstební ...'!$C$84:$K$111</definedName>
    <definedName name="_xlnm.Print_Area" localSheetId="7">'SO-021 - 1. rok pěstební ...'!$C$4:$J$41,'SO-021 - 1. rok pěstební ...'!$C$47:$J$64,'SO-021 - 1. rok pěstební ...'!$C$70:$K$111</definedName>
    <definedName name="_xlnm.Print_Titles" localSheetId="7">'SO-021 - 1. rok pěstební ...'!$84:$84</definedName>
    <definedName name="_xlnm._FilterDatabase" localSheetId="8" hidden="1">'SO-022 - 2. rok pěstební ...'!$C$84:$K$108</definedName>
    <definedName name="_xlnm.Print_Area" localSheetId="8">'SO-022 - 2. rok pěstební ...'!$C$4:$J$41,'SO-022 - 2. rok pěstební ...'!$C$47:$J$64,'SO-022 - 2. rok pěstební ...'!$C$70:$K$108</definedName>
    <definedName name="_xlnm.Print_Titles" localSheetId="8">'SO-022 - 2. rok pěstební ...'!$84:$84</definedName>
    <definedName name="_xlnm._FilterDatabase" localSheetId="9" hidden="1">'SO-023 - 3. rok pěstební ...'!$C$84:$K$108</definedName>
    <definedName name="_xlnm.Print_Area" localSheetId="9">'SO-023 - 3. rok pěstební ...'!$C$4:$J$41,'SO-023 - 3. rok pěstební ...'!$C$47:$J$64,'SO-023 - 3. rok pěstební ...'!$C$70:$K$108</definedName>
    <definedName name="_xlnm.Print_Titles" localSheetId="9">'SO-023 - 3. rok pěstební ...'!$84:$84</definedName>
    <definedName name="_xlnm._FilterDatabase" localSheetId="10" hidden="1">'VRN - Vedlejší rozpočtové..._01'!$C$84:$K$99</definedName>
    <definedName name="_xlnm.Print_Area" localSheetId="10">'VRN - Vedlejší rozpočtové..._01'!$C$4:$J$41,'VRN - Vedlejší rozpočtové..._01'!$C$47:$J$64,'VRN - Vedlejší rozpočtové..._01'!$C$70:$K$99</definedName>
    <definedName name="_xlnm.Print_Titles" localSheetId="10">'VRN - Vedlejší rozpočtové..._01'!$84:$84</definedName>
    <definedName name="_xlnm._FilterDatabase" localSheetId="11" hidden="1">'SO-03 - IP41'!$C$78:$K$116</definedName>
    <definedName name="_xlnm.Print_Area" localSheetId="11">'SO-03 - IP41'!$C$4:$J$39,'SO-03 - IP41'!$C$45:$J$60,'SO-03 - IP41'!$C$66:$K$116</definedName>
    <definedName name="_xlnm.Print_Titles" localSheetId="11">'SO-03 - IP41'!$78:$78</definedName>
    <definedName name="_xlnm._FilterDatabase" localSheetId="12" hidden="1">'SO-031 - 1. rok pěstební ...'!$C$84:$K$91</definedName>
    <definedName name="_xlnm.Print_Area" localSheetId="12">'SO-031 - 1. rok pěstební ...'!$C$4:$J$41,'SO-031 - 1. rok pěstební ...'!$C$47:$J$64,'SO-031 - 1. rok pěstební ...'!$C$70:$K$91</definedName>
    <definedName name="_xlnm.Print_Titles" localSheetId="12">'SO-031 - 1. rok pěstební ...'!$84:$84</definedName>
    <definedName name="_xlnm._FilterDatabase" localSheetId="13" hidden="1">'SO-032 - 2. rok pěstební ...'!$C$84:$K$88</definedName>
    <definedName name="_xlnm.Print_Area" localSheetId="13">'SO-032 - 2. rok pěstební ...'!$C$4:$J$41,'SO-032 - 2. rok pěstební ...'!$C$47:$J$64,'SO-032 - 2. rok pěstební ...'!$C$70:$K$88</definedName>
    <definedName name="_xlnm.Print_Titles" localSheetId="13">'SO-032 - 2. rok pěstební ...'!$84:$84</definedName>
    <definedName name="_xlnm._FilterDatabase" localSheetId="14" hidden="1">'SO-033 - 3. rok pěstební ...'!$C$84:$K$88</definedName>
    <definedName name="_xlnm.Print_Area" localSheetId="14">'SO-033 - 3. rok pěstební ...'!$C$4:$J$41,'SO-033 - 3. rok pěstební ...'!$C$47:$J$64,'SO-033 - 3. rok pěstební ...'!$C$70:$K$88</definedName>
    <definedName name="_xlnm.Print_Titles" localSheetId="14">'SO-033 - 3. rok pěstební ...'!$84:$84</definedName>
    <definedName name="_xlnm._FilterDatabase" localSheetId="15" hidden="1">'VRN - Vedlejší rozpočtové..._02'!$C$84:$K$95</definedName>
    <definedName name="_xlnm.Print_Area" localSheetId="15">'VRN - Vedlejší rozpočtové..._02'!$C$4:$J$41,'VRN - Vedlejší rozpočtové..._02'!$C$47:$J$64,'VRN - Vedlejší rozpočtové..._02'!$C$70:$K$95</definedName>
    <definedName name="_xlnm.Print_Titles" localSheetId="15">'VRN - Vedlejší rozpočtové..._02'!$84:$84</definedName>
    <definedName name="_xlnm.Print_Area" localSheetId="16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6" l="1" r="J39"/>
  <c r="J38"/>
  <c i="1" r="AY72"/>
  <c i="16" r="J37"/>
  <c i="1" r="AX72"/>
  <c i="16"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50"/>
  <c i="15" r="J39"/>
  <c r="J38"/>
  <c i="1" r="AY71"/>
  <c i="15" r="J37"/>
  <c i="1" r="AX71"/>
  <c i="15" r="BI86"/>
  <c r="BH86"/>
  <c r="BG86"/>
  <c r="BF86"/>
  <c r="T86"/>
  <c r="T85"/>
  <c r="R86"/>
  <c r="R85"/>
  <c r="P86"/>
  <c r="P85"/>
  <c i="1" r="AU71"/>
  <c i="15" r="J82"/>
  <c r="J81"/>
  <c r="F81"/>
  <c r="F79"/>
  <c r="E77"/>
  <c r="J59"/>
  <c r="J58"/>
  <c r="F58"/>
  <c r="F56"/>
  <c r="E54"/>
  <c r="J20"/>
  <c r="E20"/>
  <c r="F59"/>
  <c r="J19"/>
  <c r="J14"/>
  <c r="J79"/>
  <c r="E7"/>
  <c r="E73"/>
  <c i="14" r="J39"/>
  <c r="J38"/>
  <c i="1" r="AY70"/>
  <c i="14" r="J37"/>
  <c i="1" r="AX70"/>
  <c i="14" r="BI86"/>
  <c r="BH86"/>
  <c r="BG86"/>
  <c r="BF86"/>
  <c r="T86"/>
  <c r="T85"/>
  <c r="R86"/>
  <c r="R85"/>
  <c r="P86"/>
  <c r="P85"/>
  <c i="1" r="AU70"/>
  <c i="14" r="J82"/>
  <c r="J81"/>
  <c r="F81"/>
  <c r="F79"/>
  <c r="E77"/>
  <c r="J59"/>
  <c r="J58"/>
  <c r="F58"/>
  <c r="F56"/>
  <c r="E54"/>
  <c r="J20"/>
  <c r="E20"/>
  <c r="F82"/>
  <c r="J19"/>
  <c r="J14"/>
  <c r="J56"/>
  <c r="E7"/>
  <c r="E73"/>
  <c i="13" r="J39"/>
  <c r="J38"/>
  <c i="1" r="AY69"/>
  <c i="13" r="J37"/>
  <c i="1" r="AX69"/>
  <c i="13"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73"/>
  <c i="12" r="J37"/>
  <c r="J36"/>
  <c i="1" r="AY68"/>
  <c i="12" r="J35"/>
  <c i="1" r="AX68"/>
  <c i="12"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52"/>
  <c r="E7"/>
  <c r="E69"/>
  <c i="11" r="J39"/>
  <c r="J38"/>
  <c i="1" r="AY66"/>
  <c i="11" r="J37"/>
  <c i="1" r="AX66"/>
  <c i="11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50"/>
  <c i="10" r="J39"/>
  <c r="J38"/>
  <c i="1" r="AY65"/>
  <c i="10" r="J37"/>
  <c i="1" r="AX65"/>
  <c i="10"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56"/>
  <c r="E7"/>
  <c r="E50"/>
  <c i="9" r="J39"/>
  <c r="J38"/>
  <c i="1" r="AY64"/>
  <c i="9" r="J37"/>
  <c i="1" r="AX64"/>
  <c i="9"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8" r="J39"/>
  <c r="J38"/>
  <c i="1" r="AY63"/>
  <c i="8" r="J37"/>
  <c i="1" r="AX63"/>
  <c i="8"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56"/>
  <c r="E7"/>
  <c r="E73"/>
  <c i="7" r="J37"/>
  <c r="J36"/>
  <c i="1" r="AY62"/>
  <c i="7" r="J35"/>
  <c i="1" r="AX62"/>
  <c i="7"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BI83"/>
  <c r="BH83"/>
  <c r="BG83"/>
  <c r="BF83"/>
  <c r="T83"/>
  <c r="R83"/>
  <c r="P83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6" r="J39"/>
  <c r="J38"/>
  <c i="1" r="AY60"/>
  <c i="6" r="J37"/>
  <c i="1" r="AX60"/>
  <c i="6"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50"/>
  <c i="5" r="J39"/>
  <c r="J38"/>
  <c i="1" r="AY59"/>
  <c i="5" r="J37"/>
  <c i="1" r="AX59"/>
  <c i="5"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59"/>
  <c r="J19"/>
  <c r="J14"/>
  <c r="J79"/>
  <c r="E7"/>
  <c r="E73"/>
  <c i="4" r="J39"/>
  <c r="J38"/>
  <c i="1" r="AY58"/>
  <c i="4" r="J37"/>
  <c i="1" r="AX58"/>
  <c i="4"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3" r="J39"/>
  <c r="J38"/>
  <c i="1" r="AY57"/>
  <c i="3" r="J37"/>
  <c i="1" r="AX57"/>
  <c i="3"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6"/>
  <c r="BH86"/>
  <c r="BG86"/>
  <c r="BF86"/>
  <c r="T86"/>
  <c r="R86"/>
  <c r="P86"/>
  <c r="J82"/>
  <c r="J81"/>
  <c r="F81"/>
  <c r="F79"/>
  <c r="E77"/>
  <c r="J59"/>
  <c r="J58"/>
  <c r="F58"/>
  <c r="F56"/>
  <c r="E54"/>
  <c r="J20"/>
  <c r="E20"/>
  <c r="F82"/>
  <c r="J19"/>
  <c r="J14"/>
  <c r="J79"/>
  <c r="E7"/>
  <c r="E73"/>
  <c i="2" r="J37"/>
  <c r="J36"/>
  <c i="1" r="AY56"/>
  <c i="2" r="J35"/>
  <c i="1" r="AX56"/>
  <c i="2"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J75"/>
  <c r="F75"/>
  <c r="F73"/>
  <c r="E71"/>
  <c r="J55"/>
  <c r="J54"/>
  <c r="F54"/>
  <c r="F52"/>
  <c r="E50"/>
  <c r="J18"/>
  <c r="E18"/>
  <c r="F76"/>
  <c r="J17"/>
  <c r="J12"/>
  <c r="J73"/>
  <c r="E7"/>
  <c r="E69"/>
  <c i="1" r="L50"/>
  <c r="AM50"/>
  <c r="AM49"/>
  <c r="L49"/>
  <c r="AM47"/>
  <c r="L47"/>
  <c r="L45"/>
  <c r="L44"/>
  <c i="2" r="BK136"/>
  <c r="J108"/>
  <c r="J183"/>
  <c r="BK147"/>
  <c r="BK130"/>
  <c r="BK86"/>
  <c i="4" r="BK100"/>
  <c i="5" r="J89"/>
  <c i="6" r="BK95"/>
  <c i="7" r="J138"/>
  <c r="BK159"/>
  <c r="BK98"/>
  <c r="J83"/>
  <c r="J147"/>
  <c r="J80"/>
  <c i="8" r="J95"/>
  <c i="9" r="J92"/>
  <c i="10" r="BK89"/>
  <c i="11" r="J86"/>
  <c i="12" r="BK95"/>
  <c i="13" r="BK86"/>
  <c i="15" r="F36"/>
  <c i="1" r="BA71"/>
  <c i="2" r="J165"/>
  <c r="BK141"/>
  <c i="1" r="AS67"/>
  <c i="2" r="J88"/>
  <c i="3" r="J89"/>
  <c i="5" r="BK98"/>
  <c i="6" r="J92"/>
  <c i="7" r="J146"/>
  <c r="BK80"/>
  <c r="BK135"/>
  <c r="J154"/>
  <c r="BK95"/>
  <c i="9" r="J104"/>
  <c i="10" r="BK104"/>
  <c i="11" r="BK86"/>
  <c i="12" r="J89"/>
  <c r="BK83"/>
  <c i="15" r="F38"/>
  <c i="1" r="BC71"/>
  <c i="2" r="J152"/>
  <c r="J137"/>
  <c r="J127"/>
  <c r="J94"/>
  <c r="BK146"/>
  <c r="J133"/>
  <c r="BK94"/>
  <c i="3" r="BK92"/>
  <c i="4" r="BK98"/>
  <c i="5" r="J86"/>
  <c i="6" r="J91"/>
  <c i="7" r="BK119"/>
  <c r="J164"/>
  <c r="J106"/>
  <c r="BK116"/>
  <c i="8" r="BK92"/>
  <c r="BK104"/>
  <c i="9" r="J98"/>
  <c i="10" r="BK106"/>
  <c i="11" r="J98"/>
  <c r="J96"/>
  <c i="12" r="BK107"/>
  <c i="16" r="BK92"/>
  <c i="2" r="J80"/>
  <c r="BK167"/>
  <c r="BK145"/>
  <c r="J124"/>
  <c r="BK82"/>
  <c i="3" r="BK98"/>
  <c i="4" r="J89"/>
  <c i="6" r="BK96"/>
  <c r="BK86"/>
  <c i="7" r="J116"/>
  <c r="J142"/>
  <c r="J174"/>
  <c r="BK86"/>
  <c r="J151"/>
  <c r="J121"/>
  <c i="8" r="BK98"/>
  <c i="9" r="BK95"/>
  <c i="10" r="J104"/>
  <c i="11" r="BK96"/>
  <c i="12" r="BK115"/>
  <c r="BK80"/>
  <c i="15" r="J86"/>
  <c i="2" r="J174"/>
  <c r="J167"/>
  <c r="BK149"/>
  <c r="J142"/>
  <c r="BK134"/>
  <c r="BK119"/>
  <c r="BK88"/>
  <c r="BK174"/>
  <c r="BK143"/>
  <c r="J122"/>
  <c i="1" r="AS61"/>
  <c i="5" r="BK103"/>
  <c i="7" r="BK154"/>
  <c r="BK106"/>
  <c r="BK138"/>
  <c r="J132"/>
  <c r="J175"/>
  <c r="BK132"/>
  <c i="8" r="J109"/>
  <c i="9" r="J95"/>
  <c i="10" r="BK95"/>
  <c i="11" r="BK91"/>
  <c i="12" r="J83"/>
  <c r="J101"/>
  <c i="16" r="J91"/>
  <c r="J86"/>
  <c r="BK86"/>
  <c i="2" r="J155"/>
  <c r="J138"/>
  <c r="J84"/>
  <c r="J149"/>
  <c r="BK135"/>
  <c r="BK100"/>
  <c i="3" r="BK89"/>
  <c i="4" r="J95"/>
  <c i="5" r="BK86"/>
  <c i="6" r="BK91"/>
  <c i="7" r="BK129"/>
  <c r="BK146"/>
  <c r="BK121"/>
  <c i="8" r="J104"/>
  <c i="9" r="BK106"/>
  <c i="10" r="BK86"/>
  <c i="11" r="BK94"/>
  <c i="12" r="BK101"/>
  <c i="13" r="BK89"/>
  <c i="2" r="BK183"/>
  <c r="BK177"/>
  <c r="BK161"/>
  <c r="J140"/>
  <c r="BK131"/>
  <c r="J106"/>
  <c r="BK169"/>
  <c r="J141"/>
  <c r="BK127"/>
  <c i="3" r="J103"/>
  <c i="4" r="BK86"/>
  <c i="5" r="BK92"/>
  <c i="6" r="J96"/>
  <c i="7" r="BK147"/>
  <c r="BK83"/>
  <c r="J129"/>
  <c r="J124"/>
  <c r="J98"/>
  <c i="8" r="BK95"/>
  <c i="9" r="BK98"/>
  <c i="10" r="J106"/>
  <c i="11" r="BK93"/>
  <c i="12" r="J107"/>
  <c r="J92"/>
  <c i="15" r="BK86"/>
  <c r="F39"/>
  <c i="1" r="BD71"/>
  <c i="2" r="J185"/>
  <c r="J158"/>
  <c r="J136"/>
  <c r="BK103"/>
  <c i="3" r="BK103"/>
  <c i="4" r="BK95"/>
  <c i="5" r="J95"/>
  <c i="6" r="J86"/>
  <c i="7" r="J150"/>
  <c r="BK169"/>
  <c r="BK104"/>
  <c r="J109"/>
  <c r="J145"/>
  <c i="8" r="BK89"/>
  <c i="9" r="BK92"/>
  <c i="10" r="BK98"/>
  <c i="11" r="J97"/>
  <c r="J94"/>
  <c i="12" r="BK103"/>
  <c i="13" r="J86"/>
  <c i="15" r="F37"/>
  <c i="1" r="BB71"/>
  <c i="2" r="J179"/>
  <c r="BK158"/>
  <c r="J146"/>
  <c r="BK139"/>
  <c r="BK132"/>
  <c r="J130"/>
  <c r="J100"/>
  <c r="BK179"/>
  <c r="BK152"/>
  <c r="J134"/>
  <c r="BK96"/>
  <c i="3" r="BK95"/>
  <c i="4" r="J98"/>
  <c i="5" r="J98"/>
  <c i="7" r="BK175"/>
  <c r="BK177"/>
  <c r="BK124"/>
  <c r="J89"/>
  <c r="J159"/>
  <c i="8" r="J92"/>
  <c r="J107"/>
  <c i="9" r="BK101"/>
  <c i="10" r="BK101"/>
  <c i="12" r="J115"/>
  <c r="BK110"/>
  <c r="BK89"/>
  <c i="14" r="F38"/>
  <c i="1" r="BC70"/>
  <c i="2" r="BK172"/>
  <c r="J143"/>
  <c r="J96"/>
  <c r="J161"/>
  <c r="BK142"/>
  <c r="J131"/>
  <c r="J119"/>
  <c r="BK80"/>
  <c i="3" r="J92"/>
  <c i="4" r="J86"/>
  <c i="6" r="J95"/>
  <c i="7" r="BK174"/>
  <c r="BK141"/>
  <c r="BK161"/>
  <c r="J95"/>
  <c r="BK127"/>
  <c i="8" r="BK109"/>
  <c i="9" r="BK86"/>
  <c i="10" r="J89"/>
  <c i="11" r="J93"/>
  <c i="12" r="BK86"/>
  <c i="14" r="J86"/>
  <c i="16" r="BK94"/>
  <c i="2" r="J169"/>
  <c r="J148"/>
  <c r="J135"/>
  <c r="BK122"/>
  <c r="J86"/>
  <c r="BK155"/>
  <c r="BK137"/>
  <c r="BK106"/>
  <c r="BK84"/>
  <c i="3" r="J101"/>
  <c i="5" r="BK100"/>
  <c i="6" r="BK94"/>
  <c i="7" r="BK171"/>
  <c r="J104"/>
  <c r="BK144"/>
  <c r="J161"/>
  <c r="J86"/>
  <c i="8" r="BK107"/>
  <c i="9" r="J89"/>
  <c i="10" r="J101"/>
  <c r="J95"/>
  <c i="11" r="J91"/>
  <c i="12" r="J86"/>
  <c r="BK92"/>
  <c r="J95"/>
  <c i="14" r="F37"/>
  <c i="1" r="BB70"/>
  <c i="2" r="J111"/>
  <c r="BK91"/>
  <c r="J177"/>
  <c r="BK140"/>
  <c r="J114"/>
  <c i="3" r="J95"/>
  <c i="4" r="BK89"/>
  <c i="5" r="J103"/>
  <c i="6" r="J94"/>
  <c i="7" r="BK143"/>
  <c r="BK157"/>
  <c r="BK150"/>
  <c r="J92"/>
  <c r="BK166"/>
  <c r="BK92"/>
  <c i="8" r="BK86"/>
  <c i="9" r="J106"/>
  <c i="10" r="J98"/>
  <c i="12" r="J110"/>
  <c r="J112"/>
  <c i="14" r="BK86"/>
  <c i="16" r="J94"/>
  <c i="2" r="BK124"/>
  <c r="J82"/>
  <c r="BK165"/>
  <c r="J139"/>
  <c r="BK111"/>
  <c i="3" r="J86"/>
  <c i="4" r="J100"/>
  <c i="5" r="J100"/>
  <c i="6" r="BK92"/>
  <c i="7" r="J144"/>
  <c r="BK145"/>
  <c r="J169"/>
  <c r="J113"/>
  <c r="J171"/>
  <c r="BK101"/>
  <c i="8" r="BK101"/>
  <c i="9" r="J101"/>
  <c i="10" r="J92"/>
  <c i="11" r="BK98"/>
  <c i="12" r="J103"/>
  <c i="13" r="J89"/>
  <c i="16" r="BK91"/>
  <c r="J92"/>
  <c i="2" r="J182"/>
  <c r="J147"/>
  <c r="BK114"/>
  <c r="J172"/>
  <c r="BK138"/>
  <c r="BK108"/>
  <c i="3" r="BK101"/>
  <c i="4" r="BK92"/>
  <c i="5" r="J92"/>
  <c i="7" r="J157"/>
  <c r="BK113"/>
  <c r="BK109"/>
  <c r="J143"/>
  <c i="8" r="J101"/>
  <c i="9" r="BK104"/>
  <c i="10" r="BK92"/>
  <c i="12" r="BK112"/>
  <c r="J80"/>
  <c i="14" r="F36"/>
  <c i="1" r="BA70"/>
  <c i="2" r="J145"/>
  <c r="BK133"/>
  <c r="J117"/>
  <c i="1" r="AS55"/>
  <c i="2" r="BK117"/>
  <c r="BK185"/>
  <c i="3" r="BK86"/>
  <c i="4" r="J92"/>
  <c i="5" r="BK95"/>
  <c i="7" r="BK164"/>
  <c r="BK142"/>
  <c r="BK151"/>
  <c r="BK89"/>
  <c r="J135"/>
  <c i="8" r="J86"/>
  <c i="9" r="BK89"/>
  <c i="2" r="J103"/>
  <c r="BK182"/>
  <c r="BK148"/>
  <c r="J132"/>
  <c r="J91"/>
  <c i="3" r="J98"/>
  <c i="5" r="BK89"/>
  <c i="7" r="J166"/>
  <c r="J101"/>
  <c r="J127"/>
  <c r="J119"/>
  <c r="J177"/>
  <c r="J141"/>
  <c i="8" r="J98"/>
  <c r="J89"/>
  <c i="9" r="J86"/>
  <c i="10" r="J86"/>
  <c i="11" r="BK97"/>
  <c i="12" r="BK98"/>
  <c r="J98"/>
  <c i="14" r="F39"/>
  <c i="1" r="BD70"/>
  <c i="2" l="1" r="BK79"/>
  <c r="J79"/>
  <c r="J59"/>
  <c i="3" r="R85"/>
  <c i="4" r="T85"/>
  <c i="5" r="R85"/>
  <c i="6" r="P85"/>
  <c i="1" r="AU60"/>
  <c i="7" r="BK79"/>
  <c r="J79"/>
  <c i="8" r="P85"/>
  <c i="1" r="AU63"/>
  <c i="9" r="T85"/>
  <c i="10" r="BK85"/>
  <c r="J85"/>
  <c i="11" r="T85"/>
  <c i="12" r="T79"/>
  <c i="13" r="BK85"/>
  <c r="J85"/>
  <c i="2" r="R79"/>
  <c i="3" r="BK85"/>
  <c r="J85"/>
  <c i="4" r="P85"/>
  <c i="1" r="AU58"/>
  <c i="5" r="BK85"/>
  <c r="J85"/>
  <c r="J63"/>
  <c i="6" r="R85"/>
  <c i="7" r="R79"/>
  <c i="8" r="T85"/>
  <c i="9" r="BK85"/>
  <c r="J85"/>
  <c i="10" r="T85"/>
  <c i="11" r="BK85"/>
  <c r="J85"/>
  <c r="J63"/>
  <c i="12" r="P79"/>
  <c i="1" r="AU68"/>
  <c i="13" r="T85"/>
  <c i="2" r="T79"/>
  <c i="3" r="T85"/>
  <c i="5" r="P85"/>
  <c i="1" r="AU59"/>
  <c i="6" r="BK85"/>
  <c r="J85"/>
  <c r="J63"/>
  <c i="7" r="P79"/>
  <c i="1" r="AU62"/>
  <c i="8" r="R85"/>
  <c i="9" r="P85"/>
  <c i="1" r="AU64"/>
  <c i="10" r="P85"/>
  <c i="1" r="AU65"/>
  <c i="11" r="R85"/>
  <c i="12" r="BK79"/>
  <c r="J79"/>
  <c r="J59"/>
  <c i="13" r="P85"/>
  <c i="1" r="AU69"/>
  <c i="2" r="P79"/>
  <c i="1" r="AU56"/>
  <c i="3" r="P85"/>
  <c i="1" r="AU57"/>
  <c i="4" r="BK85"/>
  <c r="J85"/>
  <c r="J63"/>
  <c r="R85"/>
  <c i="5" r="T85"/>
  <c i="6" r="T85"/>
  <c i="7" r="T79"/>
  <c i="8" r="BK85"/>
  <c r="J85"/>
  <c r="J63"/>
  <c i="9" r="R85"/>
  <c i="10" r="R85"/>
  <c i="11" r="P85"/>
  <c i="1" r="AU66"/>
  <c i="12" r="R79"/>
  <c i="13" r="R85"/>
  <c i="16" r="BK85"/>
  <c r="J85"/>
  <c r="J63"/>
  <c r="P85"/>
  <c i="1" r="AU72"/>
  <c i="16" r="R85"/>
  <c r="T85"/>
  <c i="14" r="BK85"/>
  <c r="J85"/>
  <c i="15" r="BK85"/>
  <c r="J85"/>
  <c r="J63"/>
  <c i="16" r="F82"/>
  <c r="E73"/>
  <c r="J79"/>
  <c r="BE86"/>
  <c r="BE91"/>
  <c r="BE92"/>
  <c r="BE94"/>
  <c i="15" r="E50"/>
  <c r="J56"/>
  <c r="F82"/>
  <c r="BE86"/>
  <c i="14" r="E50"/>
  <c r="F59"/>
  <c r="J79"/>
  <c r="BE86"/>
  <c i="13" r="J63"/>
  <c r="E50"/>
  <c r="J79"/>
  <c r="F82"/>
  <c r="BE86"/>
  <c r="BE89"/>
  <c i="12" r="E48"/>
  <c r="BE95"/>
  <c r="F55"/>
  <c r="BE80"/>
  <c r="BE83"/>
  <c r="BE86"/>
  <c r="J73"/>
  <c r="BE101"/>
  <c r="BE107"/>
  <c r="BE110"/>
  <c r="BE89"/>
  <c r="BE92"/>
  <c r="BE98"/>
  <c r="BE103"/>
  <c r="BE112"/>
  <c r="BE115"/>
  <c i="11" r="F59"/>
  <c i="10" r="J63"/>
  <c i="11" r="BE91"/>
  <c r="J56"/>
  <c r="E73"/>
  <c r="BE97"/>
  <c r="BE98"/>
  <c r="BE86"/>
  <c r="BE93"/>
  <c r="BE94"/>
  <c r="BE96"/>
  <c i="9" r="J63"/>
  <c i="10" r="J79"/>
  <c r="BE92"/>
  <c r="BE101"/>
  <c r="BE104"/>
  <c r="F82"/>
  <c r="BE86"/>
  <c r="BE95"/>
  <c r="E73"/>
  <c r="BE98"/>
  <c r="BE89"/>
  <c r="BE106"/>
  <c i="9" r="E50"/>
  <c r="J56"/>
  <c r="BE86"/>
  <c r="BE98"/>
  <c r="BE89"/>
  <c r="BE104"/>
  <c r="BE92"/>
  <c r="BE101"/>
  <c r="BE106"/>
  <c r="F59"/>
  <c r="BE95"/>
  <c i="7" r="J59"/>
  <c i="8" r="E50"/>
  <c r="F59"/>
  <c r="J79"/>
  <c r="BE98"/>
  <c r="BE101"/>
  <c r="BE107"/>
  <c r="BE89"/>
  <c r="BE92"/>
  <c r="BE104"/>
  <c r="BE86"/>
  <c r="BE95"/>
  <c r="BE109"/>
  <c i="7" r="E48"/>
  <c r="BE109"/>
  <c r="BE116"/>
  <c r="BE127"/>
  <c r="BE135"/>
  <c r="BE142"/>
  <c r="BE143"/>
  <c r="BE151"/>
  <c r="BE154"/>
  <c r="BE161"/>
  <c r="BE171"/>
  <c r="BE177"/>
  <c r="BE89"/>
  <c r="BE98"/>
  <c r="BE101"/>
  <c r="BE104"/>
  <c r="BE138"/>
  <c r="BE141"/>
  <c r="BE144"/>
  <c r="BE145"/>
  <c r="BE146"/>
  <c r="BE157"/>
  <c r="BE164"/>
  <c r="BE169"/>
  <c r="BE175"/>
  <c r="J52"/>
  <c r="BE80"/>
  <c r="BE83"/>
  <c r="BE113"/>
  <c r="BE119"/>
  <c r="BE129"/>
  <c r="BE147"/>
  <c r="BE174"/>
  <c r="F55"/>
  <c r="BE86"/>
  <c r="BE92"/>
  <c r="BE95"/>
  <c r="BE106"/>
  <c r="BE121"/>
  <c r="BE124"/>
  <c r="BE132"/>
  <c r="BE150"/>
  <c r="BE159"/>
  <c r="BE166"/>
  <c i="6" r="BE91"/>
  <c r="J56"/>
  <c r="E73"/>
  <c r="F82"/>
  <c r="BE94"/>
  <c r="BE96"/>
  <c r="BE86"/>
  <c r="BE92"/>
  <c r="BE95"/>
  <c i="5" r="F82"/>
  <c r="BE86"/>
  <c r="BE89"/>
  <c r="BE92"/>
  <c r="BE95"/>
  <c r="BE98"/>
  <c r="E50"/>
  <c r="J56"/>
  <c r="BE100"/>
  <c r="BE103"/>
  <c i="3" r="J63"/>
  <c i="4" r="BE86"/>
  <c r="BE95"/>
  <c r="BE98"/>
  <c r="J56"/>
  <c r="F59"/>
  <c r="BE89"/>
  <c r="BE92"/>
  <c r="E50"/>
  <c r="BE100"/>
  <c i="3" r="BE92"/>
  <c r="J56"/>
  <c r="F59"/>
  <c r="BE86"/>
  <c r="BE95"/>
  <c r="BE101"/>
  <c r="BE103"/>
  <c r="E50"/>
  <c r="BE89"/>
  <c r="BE98"/>
  <c i="2" r="E48"/>
  <c r="F55"/>
  <c r="BE80"/>
  <c r="BE82"/>
  <c r="BE86"/>
  <c r="BE94"/>
  <c r="BE96"/>
  <c r="BE106"/>
  <c r="BE111"/>
  <c r="BE127"/>
  <c r="BE130"/>
  <c r="BE131"/>
  <c r="BE132"/>
  <c r="BE135"/>
  <c r="BE140"/>
  <c r="BE142"/>
  <c r="BE143"/>
  <c r="BE146"/>
  <c r="BE148"/>
  <c r="BE152"/>
  <c r="BE158"/>
  <c r="BE165"/>
  <c r="BE167"/>
  <c r="BE172"/>
  <c r="BE177"/>
  <c r="BE182"/>
  <c r="BE183"/>
  <c r="J52"/>
  <c r="BE84"/>
  <c r="BE88"/>
  <c r="BE91"/>
  <c r="BE100"/>
  <c r="BE103"/>
  <c r="BE108"/>
  <c r="BE114"/>
  <c r="BE117"/>
  <c r="BE119"/>
  <c r="BE122"/>
  <c r="BE124"/>
  <c r="BE133"/>
  <c r="BE134"/>
  <c r="BE136"/>
  <c r="BE137"/>
  <c r="BE138"/>
  <c r="BE139"/>
  <c r="BE141"/>
  <c r="BE145"/>
  <c r="BE147"/>
  <c r="BE149"/>
  <c r="BE155"/>
  <c r="BE161"/>
  <c r="BE169"/>
  <c r="BE174"/>
  <c r="BE179"/>
  <c r="BE185"/>
  <c i="9" r="J32"/>
  <c i="3" r="J36"/>
  <c i="1" r="AW57"/>
  <c i="5" r="F39"/>
  <c i="1" r="BD59"/>
  <c i="8" r="F37"/>
  <c i="1" r="BB63"/>
  <c i="8" r="J32"/>
  <c i="11" r="F39"/>
  <c i="1" r="BD66"/>
  <c i="14" r="J35"/>
  <c i="1" r="AV70"/>
  <c i="16" r="J36"/>
  <c i="1" r="AW72"/>
  <c i="2" r="J30"/>
  <c i="4" r="F37"/>
  <c i="1" r="BB58"/>
  <c i="7" r="J34"/>
  <c i="1" r="AW62"/>
  <c i="13" r="F37"/>
  <c i="1" r="BB69"/>
  <c i="2" r="F37"/>
  <c i="1" r="BD56"/>
  <c i="8" r="F36"/>
  <c i="1" r="BA63"/>
  <c i="11" r="F37"/>
  <c i="1" r="BB66"/>
  <c i="14" r="J36"/>
  <c i="1" r="AW70"/>
  <c i="15" r="J32"/>
  <c i="14" r="J32"/>
  <c i="2" r="J34"/>
  <c i="1" r="AW56"/>
  <c i="3" r="F39"/>
  <c i="1" r="BD57"/>
  <c i="7" r="F35"/>
  <c i="1" r="BB62"/>
  <c i="11" r="J32"/>
  <c i="13" r="F38"/>
  <c i="1" r="BC69"/>
  <c i="7" r="J30"/>
  <c i="3" r="F37"/>
  <c i="1" r="BB57"/>
  <c i="5" r="F36"/>
  <c i="1" r="BA59"/>
  <c i="7" r="F36"/>
  <c i="1" r="BC62"/>
  <c i="15" r="F35"/>
  <c i="1" r="AZ71"/>
  <c i="16" r="F39"/>
  <c i="1" r="BD72"/>
  <c i="4" r="F38"/>
  <c i="1" r="BC58"/>
  <c i="6" r="F39"/>
  <c i="1" r="BD60"/>
  <c i="9" r="F36"/>
  <c i="1" r="BA64"/>
  <c i="10" r="F39"/>
  <c i="1" r="BD65"/>
  <c i="12" r="J30"/>
  <c i="2" r="F35"/>
  <c i="1" r="BB56"/>
  <c i="10" r="F38"/>
  <c i="1" r="BC65"/>
  <c i="13" r="F36"/>
  <c i="1" r="BA69"/>
  <c i="4" r="J32"/>
  <c i="5" r="J32"/>
  <c i="8" r="F38"/>
  <c i="1" r="BC63"/>
  <c i="11" r="J36"/>
  <c i="1" r="AW66"/>
  <c i="13" r="J36"/>
  <c i="1" r="AW69"/>
  <c r="AS54"/>
  <c i="4" r="J36"/>
  <c i="1" r="AW58"/>
  <c i="6" r="J36"/>
  <c i="1" r="AW60"/>
  <c i="8" r="J36"/>
  <c i="1" r="AW63"/>
  <c i="10" r="F37"/>
  <c i="1" r="BB65"/>
  <c i="12" r="F35"/>
  <c i="1" r="BB68"/>
  <c i="3" r="F36"/>
  <c i="1" r="BA57"/>
  <c i="5" r="J36"/>
  <c i="1" r="AW59"/>
  <c i="7" r="F37"/>
  <c i="1" r="BD62"/>
  <c i="12" r="F36"/>
  <c i="1" r="BC68"/>
  <c i="5" r="F37"/>
  <c i="1" r="BB59"/>
  <c i="6" r="F38"/>
  <c i="1" r="BC60"/>
  <c i="8" r="F39"/>
  <c i="1" r="BD63"/>
  <c i="12" r="F37"/>
  <c i="1" r="BD68"/>
  <c i="16" r="F38"/>
  <c i="1" r="BC72"/>
  <c i="3" r="F38"/>
  <c i="1" r="BC57"/>
  <c i="4" r="F36"/>
  <c i="1" r="BA58"/>
  <c i="6" r="F36"/>
  <c i="1" r="BA60"/>
  <c i="9" r="F39"/>
  <c i="1" r="BD64"/>
  <c i="12" r="J34"/>
  <c i="1" r="AW68"/>
  <c i="16" r="F36"/>
  <c i="1" r="BA72"/>
  <c i="2" r="F36"/>
  <c i="1" r="BC56"/>
  <c i="9" r="F38"/>
  <c i="1" r="BC64"/>
  <c i="12" r="F34"/>
  <c i="1" r="BA68"/>
  <c i="13" r="J32"/>
  <c i="2" r="F34"/>
  <c i="1" r="BA56"/>
  <c i="10" r="J36"/>
  <c i="1" r="AW65"/>
  <c i="11" r="F38"/>
  <c i="1" r="BC66"/>
  <c i="3" r="J32"/>
  <c i="4" r="F39"/>
  <c i="1" r="BD58"/>
  <c i="6" r="F37"/>
  <c i="1" r="BB60"/>
  <c i="6" r="J32"/>
  <c i="7" r="F34"/>
  <c i="1" r="BA62"/>
  <c i="9" r="J36"/>
  <c i="1" r="AW64"/>
  <c i="13" r="F39"/>
  <c i="1" r="BD69"/>
  <c i="16" r="F37"/>
  <c i="1" r="BB72"/>
  <c i="10" r="J32"/>
  <c i="5" r="F38"/>
  <c i="1" r="BC59"/>
  <c i="9" r="F37"/>
  <c i="1" r="BB64"/>
  <c i="10" r="F36"/>
  <c i="1" r="BA65"/>
  <c i="11" r="F36"/>
  <c i="1" r="BA66"/>
  <c i="15" r="J36"/>
  <c i="1" r="AW71"/>
  <c l="1" r="AG64"/>
  <c r="AG62"/>
  <c r="AG69"/>
  <c i="14" r="J63"/>
  <c i="1" r="AG57"/>
  <c r="AG70"/>
  <c r="AG65"/>
  <c r="AG71"/>
  <c i="14" r="J41"/>
  <c i="1" r="AG68"/>
  <c r="AG66"/>
  <c r="AG63"/>
  <c r="AG60"/>
  <c r="AG59"/>
  <c r="AG58"/>
  <c r="AG56"/>
  <c r="AU67"/>
  <c i="10" r="F35"/>
  <c i="1" r="AZ65"/>
  <c i="14" r="F35"/>
  <c i="1" r="AZ70"/>
  <c r="AU61"/>
  <c r="AG55"/>
  <c i="11" r="F35"/>
  <c i="1" r="AZ66"/>
  <c r="BA67"/>
  <c r="AW67"/>
  <c i="6" r="J35"/>
  <c i="1" r="AV60"/>
  <c r="AT60"/>
  <c r="AN60"/>
  <c i="9" r="F35"/>
  <c i="1" r="AZ64"/>
  <c i="13" r="J35"/>
  <c i="1" r="AV69"/>
  <c r="AT69"/>
  <c r="AN69"/>
  <c r="BC55"/>
  <c r="BB61"/>
  <c r="AX61"/>
  <c i="7" r="F33"/>
  <c i="1" r="AZ62"/>
  <c i="5" r="J35"/>
  <c i="1" r="AV59"/>
  <c r="AT59"/>
  <c r="AN59"/>
  <c r="BD61"/>
  <c i="12" r="F33"/>
  <c i="1" r="AZ68"/>
  <c r="BB55"/>
  <c r="AX55"/>
  <c i="10" r="J35"/>
  <c i="1" r="AV65"/>
  <c r="AT65"/>
  <c r="AN65"/>
  <c i="11" r="J35"/>
  <c i="1" r="AV66"/>
  <c r="AT66"/>
  <c r="AN66"/>
  <c r="BC67"/>
  <c r="AY67"/>
  <c r="BA55"/>
  <c i="12" r="J33"/>
  <c i="1" r="AV68"/>
  <c r="AT68"/>
  <c r="AN68"/>
  <c i="3" r="F35"/>
  <c i="1" r="AZ57"/>
  <c i="13" r="F35"/>
  <c i="1" r="AZ69"/>
  <c r="AT70"/>
  <c r="AN70"/>
  <c i="3" r="J35"/>
  <c i="1" r="AV57"/>
  <c r="AT57"/>
  <c r="AN57"/>
  <c i="8" r="J35"/>
  <c i="1" r="AV63"/>
  <c r="AT63"/>
  <c r="AN63"/>
  <c i="16" r="F35"/>
  <c i="1" r="AZ72"/>
  <c i="2" r="J33"/>
  <c i="1" r="AV56"/>
  <c r="AT56"/>
  <c r="AN56"/>
  <c i="15" r="J35"/>
  <c i="1" r="AV71"/>
  <c r="AT71"/>
  <c r="AN71"/>
  <c i="2" r="F33"/>
  <c i="1" r="AZ56"/>
  <c i="7" r="J33"/>
  <c i="1" r="AV62"/>
  <c r="AT62"/>
  <c r="AN62"/>
  <c i="16" r="J32"/>
  <c i="1" r="AG72"/>
  <c r="AG67"/>
  <c i="4" r="F35"/>
  <c i="1" r="AZ58"/>
  <c r="BC61"/>
  <c r="AY61"/>
  <c i="16" r="J35"/>
  <c i="1" r="AV72"/>
  <c r="AT72"/>
  <c r="AN72"/>
  <c i="4" r="J35"/>
  <c i="1" r="AV58"/>
  <c r="AT58"/>
  <c r="AN58"/>
  <c r="BD55"/>
  <c i="9" r="J35"/>
  <c i="1" r="AV64"/>
  <c r="AT64"/>
  <c r="AN64"/>
  <c r="AU55"/>
  <c r="AU54"/>
  <c i="6" r="F35"/>
  <c i="1" r="AZ60"/>
  <c i="8" r="F35"/>
  <c i="1" r="AZ63"/>
  <c r="AG61"/>
  <c r="BD67"/>
  <c i="5" r="F35"/>
  <c i="1" r="AZ59"/>
  <c r="BA61"/>
  <c r="AW61"/>
  <c r="BB67"/>
  <c r="AX67"/>
  <c i="16" l="1" r="J41"/>
  <c i="15" r="J41"/>
  <c i="13" r="J41"/>
  <c i="12" r="J39"/>
  <c i="11" r="J41"/>
  <c i="10" r="J41"/>
  <c i="9" r="J41"/>
  <c i="8" r="J41"/>
  <c i="7" r="J39"/>
  <c i="6" r="J41"/>
  <c i="5" r="J41"/>
  <c i="4" r="J41"/>
  <c i="3" r="J41"/>
  <c i="2" r="J39"/>
  <c i="1" r="BB54"/>
  <c r="W31"/>
  <c r="AZ61"/>
  <c r="AV61"/>
  <c r="AT61"/>
  <c r="AN61"/>
  <c r="BC54"/>
  <c r="W32"/>
  <c r="AG54"/>
  <c r="AK26"/>
  <c r="AZ55"/>
  <c r="AV55"/>
  <c r="BD54"/>
  <c r="W33"/>
  <c r="AY55"/>
  <c r="AW55"/>
  <c r="BA54"/>
  <c r="W30"/>
  <c r="AZ67"/>
  <c r="AV67"/>
  <c r="AT67"/>
  <c r="AN67"/>
  <c l="1" r="AT55"/>
  <c r="AZ54"/>
  <c r="W29"/>
  <c r="AY54"/>
  <c r="AX54"/>
  <c r="AW54"/>
  <c r="AK30"/>
  <c l="1" r="AN55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<sst xmlns="http://schemas.openxmlformats.org/spreadsheetml/2006/main">
  <si>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</si>
  <si>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</si>
  <si>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</si>
  <si>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</si>
  <si>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</si>
  <si>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{477174b3-92f6-4403-a581-dd55da5572e1}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</si>
  <si>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</si>
  <si>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</si>
  <si>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</si>
  <si>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</si>
  <si>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</si>
  <si>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</si>
  <si>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</si>
  <si>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</si>
  <si>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117-3366-23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</si>
  <si>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</si>
  <si>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</si>
  <si>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Výsadba větrolamu TEO4a a IP36, IP41 v k.ú. Vítonice u Znojma</t>
  </si>
  <si>
    <t>KSO:</t>
  </si>
  <si>
    <t/>
  </si>
  <si>
    <t>CC-CZ:</t>
  </si>
  <si>
    <t>Místo:</t>
  </si>
  <si>
    <t>Vítonice u Znojma</t>
  </si>
  <si>
    <t>Datum:</t>
  </si>
  <si>
    <t>22. 3. 2024</t>
  </si>
  <si>
    <t>Zadavatel:</t>
  </si>
  <si>
    <t>IČ:</t>
  </si>
  <si>
    <t>Česká republika - Státní pozemkový úřad</t>
  </si>
  <si>
    <t>DIČ:</t>
  </si>
  <si>
    <t>Uchazeč:</t>
  </si>
  <si>
    <t>Vyplň údaj</t>
  </si>
  <si>
    <t>Projektant:</t>
  </si>
  <si>
    <t>AGROPROJEKT PSO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</si>
  <si>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</si>
  <si>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</si>
  <si>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</si>
  <si>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</si>
  <si>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</si>
  <si>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</si>
  <si>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</si>
  <si>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</si>
  <si>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</si>
  <si>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</si>
  <si>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</si>
  <si>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</si>
  <si>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</si>
  <si>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</si>
  <si>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</si>
  <si>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</si>
  <si>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</si>
  <si>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</si>
  <si>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</si>
  <si>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</si>
  <si>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</si>
  <si>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</si>
  <si>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</si>
  <si>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</si>
  <si>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</si>
  <si>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</si>
  <si>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</si>
  <si>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</si>
  <si>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</si>
  <si>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</si>
  <si>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</si>
  <si>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</si>
  <si>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</si>
  <si>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</si>
  <si>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</si>
  <si>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</si>
  <si>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</si>
  <si>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</si>
  <si>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</si>
  <si>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</si>
  <si>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</si>
  <si>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</si>
  <si>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</si>
  <si>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Větrolam TEO4a</t>
  </si>
  <si>
    <t>STA</t>
  </si>
  <si>
    <t>1</t>
  </si>
  <si>
    <t>{bf7e735d-6458-4f20-95e4-0c9fa0b8e344}</t>
  </si>
  <si>
    <t>2</t>
  </si>
  <si>
    <t>/</t>
  </si>
  <si>
    <t>Soupis</t>
  </si>
  <si>
    <t>###NOINSERT###</t>
  </si>
  <si>
    <t>SO-011</t>
  </si>
  <si>
    <t>1. rok pěstevní péče</t>
  </si>
  <si>
    <t>{323d0bb6-f370-4231-b07e-99fd252145d4}</t>
  </si>
  <si>
    <t>SO-012</t>
  </si>
  <si>
    <t>2. rok pěstevní péče</t>
  </si>
  <si>
    <t>{47780ad2-1943-46eb-8ba4-d9539469ed14}</t>
  </si>
  <si>
    <t>SO-013</t>
  </si>
  <si>
    <t>3. rok pěstevní péče</t>
  </si>
  <si>
    <t>{6257b6ea-3855-4991-aeb6-1c91fa4352ef}</t>
  </si>
  <si>
    <t>VRN</t>
  </si>
  <si>
    <t>Vedlejší rozpočtové náklady SO-01</t>
  </si>
  <si>
    <t>{9dd68dbc-3a7e-475b-80b3-02ea1186ee8a}</t>
  </si>
  <si>
    <t>SO-02</t>
  </si>
  <si>
    <t>IP36</t>
  </si>
  <si>
    <t>{5ba470cd-5bfc-4c75-bec3-7f16ddcb9d77}</t>
  </si>
  <si>
    <t>SO-021</t>
  </si>
  <si>
    <t>1. rok pěstební péče</t>
  </si>
  <si>
    <t>{10fbc100-ced0-49a3-9897-7fb3e56f827e}</t>
  </si>
  <si>
    <t>SO-022</t>
  </si>
  <si>
    <t>2. rok pěstební péče</t>
  </si>
  <si>
    <t>{f696178e-2bfd-4c49-9391-ad0ee1ab0b58}</t>
  </si>
  <si>
    <t>SO-023</t>
  </si>
  <si>
    <t>3. rok pěstební péče</t>
  </si>
  <si>
    <t>{8f6041fb-ca1a-4093-86b5-073f2823858c}</t>
  </si>
  <si>
    <t>Vedlejší rozpočtové náklady SO-02</t>
  </si>
  <si>
    <t>{99fbfa4f-5953-4c69-842e-1db866400161}</t>
  </si>
  <si>
    <t>SO-03</t>
  </si>
  <si>
    <t>IP41</t>
  </si>
  <si>
    <t>{2946cbcc-964a-477f-bf0d-2171899cfb22}</t>
  </si>
  <si>
    <t>SO-031</t>
  </si>
  <si>
    <t>{b4226fb8-b519-4dd6-9b16-2103dc97cbf7}</t>
  </si>
  <si>
    <t>SO-032</t>
  </si>
  <si>
    <t>{8c8af5a1-7da4-4c6a-b651-5b2dec2ee292}</t>
  </si>
  <si>
    <t>SO-033</t>
  </si>
  <si>
    <t>{90323ca5-fa6a-4619-932e-d4172e901062}</t>
  </si>
  <si>
    <t>Vedlejší rozpočtové náklady SO-03</t>
  </si>
  <si>
    <t>{32778940-4b6e-46fc-9a3e-61e29432862f}</t>
  </si>
  <si>
    <t>KRYCÍ LIST SOUPISU PRACÍ</t>
  </si>
  <si>
    <t>Objekt:</t>
  </si>
  <si>
    <t>SO-01 - Větrolam TEO4a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</si>
  <si>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</si>
  <si>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</si>
  <si>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</si>
  <si>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</si>
  <si>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</si>
  <si>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</si>
  <si>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</si>
  <si>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</si>
  <si>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</si>
  <si>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</si>
  <si>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</si>
  <si>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</si>
  <si>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</si>
  <si>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</si>
  <si>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</si>
  <si>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</si>
  <si>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</si>
  <si>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</si>
  <si>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184813511</t>
  </si>
  <si>
    <t>Chemické odplevelení půdy před založením kultury, trávníku nebo zpevněných ploch ručně o jakékoli výměře postřikem na široko v rovině nebo na svahu do 1:5</t>
  </si>
  <si>
    <t>m2</t>
  </si>
  <si>
    <t>CS ÚRS 2024 01</t>
  </si>
  <si>
    <t>4</t>
  </si>
  <si>
    <t>ROZPOCET</t>
  </si>
  <si>
    <t>671250446</t>
  </si>
  <si>
    <t>Online PSC</t>
  </si>
  <si>
    <t>https://podminky.urs.cz/item/CS_URS_2024_01/184813511</t>
  </si>
  <si>
    <t>183403112</t>
  </si>
  <si>
    <t>Obdělání půdy oráním hl. přes 100 do 200 mm v rovině nebo na svahu do 1:5</t>
  </si>
  <si>
    <t>-1011714653</t>
  </si>
  <si>
    <t>https://podminky.urs.cz/item/CS_URS_2024_01/183403112</t>
  </si>
  <si>
    <t>3</t>
  </si>
  <si>
    <t>183403151</t>
  </si>
  <si>
    <t>Obdělání půdy smykováním v rovině nebo na svahu do 1:5</t>
  </si>
  <si>
    <t>-750902636</t>
  </si>
  <si>
    <t>https://podminky.urs.cz/item/CS_URS_2024_01/183403151</t>
  </si>
  <si>
    <t>183403152</t>
  </si>
  <si>
    <t>Obdělání půdy vláčením v rovině nebo na svahu do 1:5</t>
  </si>
  <si>
    <t>426343864</t>
  </si>
  <si>
    <t>https://podminky.urs.cz/item/CS_URS_2024_01/183403152</t>
  </si>
  <si>
    <t>5</t>
  </si>
  <si>
    <t>183403213</t>
  </si>
  <si>
    <t>Obdělání půdy frézováním na svahu přes 1:5 do 1:2</t>
  </si>
  <si>
    <t>-812410967</t>
  </si>
  <si>
    <t>https://podminky.urs.cz/item/CS_URS_2024_01/183403213</t>
  </si>
  <si>
    <t>VV</t>
  </si>
  <si>
    <t>5497-1530</t>
  </si>
  <si>
    <t>6</t>
  </si>
  <si>
    <t>181451121</t>
  </si>
  <si>
    <t>Založení trávníku na půdě předem připravené plochy přes 1000 m2 výsevem včetně utažení lučního v rovině nebo na svahu do 1:5</t>
  </si>
  <si>
    <t>1276930291</t>
  </si>
  <si>
    <t>https://podminky.urs.cz/item/CS_URS_2024_01/181451121</t>
  </si>
  <si>
    <t>7</t>
  </si>
  <si>
    <t>M</t>
  </si>
  <si>
    <t>00572472</t>
  </si>
  <si>
    <t>osivo směs travní krajinná-rovinná</t>
  </si>
  <si>
    <t>kg</t>
  </si>
  <si>
    <t>8</t>
  </si>
  <si>
    <t>-2054603147</t>
  </si>
  <si>
    <t>3967/100*2,5</t>
  </si>
  <si>
    <t>111151231</t>
  </si>
  <si>
    <t>Pokosení trávníku při souvislé ploše přes 1000 do 10000 m2 lučního v rovině nebo svahu do 1:5</t>
  </si>
  <si>
    <t>-1530674699</t>
  </si>
  <si>
    <t>https://podminky.urs.cz/item/CS_URS_2024_01/111151231</t>
  </si>
  <si>
    <t>"odplevelovací seč v rámci založení" 5497-1530</t>
  </si>
  <si>
    <t>Součet</t>
  </si>
  <si>
    <t>9</t>
  </si>
  <si>
    <t>171201211_R.1</t>
  </si>
  <si>
    <t>Poplatek za uložení shrabku v kompostárně</t>
  </si>
  <si>
    <t>t</t>
  </si>
  <si>
    <t>-1640066316</t>
  </si>
  <si>
    <t>(5497-1530)/10000</t>
  </si>
  <si>
    <t>10</t>
  </si>
  <si>
    <t>185802113</t>
  </si>
  <si>
    <t>Hnojení půdy nebo trávníku v rovině nebo na svahu do 1:5 umělým hnojivem na široko</t>
  </si>
  <si>
    <t>-1267163166</t>
  </si>
  <si>
    <t>https://podminky.urs.cz/item/CS_URS_2024_01/185802113</t>
  </si>
  <si>
    <t>"aplikace půdního kondicionéru 100g/m2" (1530)*0,0001</t>
  </si>
  <si>
    <t>11</t>
  </si>
  <si>
    <t>25111111_D</t>
  </si>
  <si>
    <t>půdní kondicionér na bázi silkátových koloidů</t>
  </si>
  <si>
    <t>2126606145</t>
  </si>
  <si>
    <t>"100g/m2" (1530)*0,0001*1000</t>
  </si>
  <si>
    <t>183101113</t>
  </si>
  <si>
    <t>Hloubení jamek pro vysazování rostlin v zemině skupiny 1 až 4 bez výměny půdy v rovině nebo na svahu do 1:5, objemu přes 0,02 do 0,05 m3</t>
  </si>
  <si>
    <t>kus</t>
  </si>
  <si>
    <t>466328791</t>
  </si>
  <si>
    <t>https://podminky.urs.cz/item/CS_URS_2024_01/183101113</t>
  </si>
  <si>
    <t>"Keře a stromovité keře, keře" 110+1680+340</t>
  </si>
  <si>
    <t>13</t>
  </si>
  <si>
    <t>183101114</t>
  </si>
  <si>
    <t>Hloubení jamek pro vysazování rostlin v zemině skupiny 1 až 4 bez výměny půdy v rovině nebo na svahu do 1:5, objemu přes 0,05 do 0,125 m3</t>
  </si>
  <si>
    <t>-647183061</t>
  </si>
  <si>
    <t>https://podminky.urs.cz/item/CS_URS_2024_01/183101114</t>
  </si>
  <si>
    <t>"stromy" 310</t>
  </si>
  <si>
    <t>14</t>
  </si>
  <si>
    <t>185802114</t>
  </si>
  <si>
    <t>Hnojení půdy nebo trávníku v rovině nebo na svahu do 1:5 umělým hnojivem s rozdělením k jednotlivým rostlinám</t>
  </si>
  <si>
    <t>-1976964401</t>
  </si>
  <si>
    <t>https://podminky.urs.cz/item/CS_URS_2024_01/185802114</t>
  </si>
  <si>
    <t>(310+110+1680+340)*50/1000000</t>
  </si>
  <si>
    <t>15</t>
  </si>
  <si>
    <t>25191155_D</t>
  </si>
  <si>
    <t>hnojivo průmyslové</t>
  </si>
  <si>
    <t>-594350687</t>
  </si>
  <si>
    <t>(310+110+1680+340)*50/1000</t>
  </si>
  <si>
    <t>16</t>
  </si>
  <si>
    <t>185802114_D</t>
  </si>
  <si>
    <t>-1594728118</t>
  </si>
  <si>
    <t>https://podminky.urs.cz/item/CS_URS_2024_01/185802114_D</t>
  </si>
  <si>
    <t>"aplikace hydrogelu" (2440)*30/1000000</t>
  </si>
  <si>
    <t>17</t>
  </si>
  <si>
    <t>251111110_D</t>
  </si>
  <si>
    <t>hydrogel (bal. 25 kg)</t>
  </si>
  <si>
    <t>-730122619</t>
  </si>
  <si>
    <t>"k dřevinám jednotlivě; stromy cca 30g/ks; keře 30g/ks" ((310*30)+((110+1680+340)*30))/1000</t>
  </si>
  <si>
    <t>18</t>
  </si>
  <si>
    <t>184102111</t>
  </si>
  <si>
    <t>Výsadba dřeviny s balem do předem vyhloubené jamky se zalitím v rovině nebo na svahu do 1:5, při průměru balu přes 100 do 200 mm</t>
  </si>
  <si>
    <t>1443090514</t>
  </si>
  <si>
    <t>https://podminky.urs.cz/item/CS_URS_2024_01/184102111</t>
  </si>
  <si>
    <t>"stromy listnaté do skupin; keře a stromovité keře" 310+110</t>
  </si>
  <si>
    <t>19</t>
  </si>
  <si>
    <t>184102110</t>
  </si>
  <si>
    <t>Výsadba dřeviny s balem do předem vyhloubené jamky se zalitím v rovině nebo na svahu do 1:5, při průměru balu do 100 mm</t>
  </si>
  <si>
    <t>-1470993325</t>
  </si>
  <si>
    <t>https://podminky.urs.cz/item/CS_URS_2024_01/184102110</t>
  </si>
  <si>
    <t>"keře podsadbové a keře výplňové" 1680+340</t>
  </si>
  <si>
    <t>20</t>
  </si>
  <si>
    <t>0265117DD</t>
  </si>
  <si>
    <t>Acer platanoides (javor mléč); 150 - 200 cm; ZB</t>
  </si>
  <si>
    <t>2120158989</t>
  </si>
  <si>
    <t>0265118DD</t>
  </si>
  <si>
    <t>Carpinus betulus (habr obecný); 150 - 200 cm; ZB</t>
  </si>
  <si>
    <t>1301876072</t>
  </si>
  <si>
    <t>22</t>
  </si>
  <si>
    <t>0265119DD</t>
  </si>
  <si>
    <t>Prunus avium (třešeň ptačí); 150 - 200 cm; ZB</t>
  </si>
  <si>
    <t>-1928031157</t>
  </si>
  <si>
    <t>23</t>
  </si>
  <si>
    <t>0265120DD</t>
  </si>
  <si>
    <t>Quercus petraea (dub zimní); 150 - 200 cm; ZB</t>
  </si>
  <si>
    <t>1334515411</t>
  </si>
  <si>
    <t>24</t>
  </si>
  <si>
    <t>0265122DD</t>
  </si>
  <si>
    <t>Sorbus torminalis (jeřáb břek); 150 - 200 cm; ZB</t>
  </si>
  <si>
    <t>-546454794</t>
  </si>
  <si>
    <t>25</t>
  </si>
  <si>
    <t>0265123DD</t>
  </si>
  <si>
    <t>Tilia cordata (lípa malolistá); 150 - 200 cm; ZB</t>
  </si>
  <si>
    <t>-1635393818</t>
  </si>
  <si>
    <t>26</t>
  </si>
  <si>
    <t>0265217_D</t>
  </si>
  <si>
    <t>Acer campestre (javor babyka); 81-120 cm; KK</t>
  </si>
  <si>
    <t>1427072593</t>
  </si>
  <si>
    <t>27</t>
  </si>
  <si>
    <t>0265125_D</t>
  </si>
  <si>
    <t>Crataegus monogyna (hloh jednosemenný); 81-120 cm; KK</t>
  </si>
  <si>
    <t>1078966504</t>
  </si>
  <si>
    <t>28</t>
  </si>
  <si>
    <t>0265230_D</t>
  </si>
  <si>
    <t>Prunus mahaleb (mahalebka obecná); 81-120 cm; KK</t>
  </si>
  <si>
    <t>926878769</t>
  </si>
  <si>
    <t>29</t>
  </si>
  <si>
    <t>0265161_D</t>
  </si>
  <si>
    <t>Cornus sanguinea (svída obecná); 40-60 cm; KK</t>
  </si>
  <si>
    <t>1171976118</t>
  </si>
  <si>
    <t>30</t>
  </si>
  <si>
    <t>0265113_D</t>
  </si>
  <si>
    <t>Ligustrum vulgare (ptačí zob); 40-60 cm; KK</t>
  </si>
  <si>
    <t>1480998234</t>
  </si>
  <si>
    <t>31</t>
  </si>
  <si>
    <t>0265132_D</t>
  </si>
  <si>
    <t>Lonicera xylosteum (zimolez obecný); 40-60 cm; KK</t>
  </si>
  <si>
    <t>-649837667</t>
  </si>
  <si>
    <t>32</t>
  </si>
  <si>
    <t>0265140_D</t>
  </si>
  <si>
    <t>Salix purpurea (vrba nachová); 40-60 cm; KK</t>
  </si>
  <si>
    <t>2020169021</t>
  </si>
  <si>
    <t>33</t>
  </si>
  <si>
    <t>0265127_D</t>
  </si>
  <si>
    <t>Prunus spinosa (trnka obecná); 40-60 cm; KK</t>
  </si>
  <si>
    <t>696454882</t>
  </si>
  <si>
    <t>160+80</t>
  </si>
  <si>
    <t>34</t>
  </si>
  <si>
    <t>0265114_D</t>
  </si>
  <si>
    <t>Rosa canina (růže šípková); 40-60 cm; KK</t>
  </si>
  <si>
    <t>1721961590</t>
  </si>
  <si>
    <t>35</t>
  </si>
  <si>
    <t>0265115_D</t>
  </si>
  <si>
    <t>Evonymus europaea (brslen evropský); 40-60 cm; KK</t>
  </si>
  <si>
    <t>-1081237615</t>
  </si>
  <si>
    <t>36</t>
  </si>
  <si>
    <t>0265126_D</t>
  </si>
  <si>
    <t>Corylus avellana (líska obecná); 40-60 cm; KK</t>
  </si>
  <si>
    <t>-716449917</t>
  </si>
  <si>
    <t>37</t>
  </si>
  <si>
    <t>0265133_D</t>
  </si>
  <si>
    <t>Viburnum lantana (kalina tušalaj); 40-60 cm; KK</t>
  </si>
  <si>
    <t>1228679265</t>
  </si>
  <si>
    <t>38</t>
  </si>
  <si>
    <t>184813121</t>
  </si>
  <si>
    <t>Ochrana dřevin před okusem zvěří ručně v rovině nebo ve svahu do 1:5, pletivem, výšky do 2 m</t>
  </si>
  <si>
    <t>323992974</t>
  </si>
  <si>
    <t>https://podminky.urs.cz/item/CS_URS_2024_01/184813121</t>
  </si>
  <si>
    <t>"jen stromy do skupin, pokud to umožní tvar výpěstku" 310</t>
  </si>
  <si>
    <t>42</t>
  </si>
  <si>
    <t>184813134</t>
  </si>
  <si>
    <t>Ochrana dřevin před okusem zvěří chemicky nátěrem, v rovině nebo ve svahu do 1:5 listnatých, výšky přes 70 cm</t>
  </si>
  <si>
    <t>100 kus</t>
  </si>
  <si>
    <t>922390425</t>
  </si>
  <si>
    <t>https://podminky.urs.cz/item/CS_URS_2024_01/184813134</t>
  </si>
  <si>
    <t>"Keře a stromovité keře do skupin" (310+110)/100</t>
  </si>
  <si>
    <t>39</t>
  </si>
  <si>
    <t>184813133</t>
  </si>
  <si>
    <t>Ochrana dřevin před okusem zvěří chemicky nátěrem, v rovině nebo ve svahu do 1:5 listnatých, výšky do 70 cm</t>
  </si>
  <si>
    <t>738493783</t>
  </si>
  <si>
    <t>https://podminky.urs.cz/item/CS_URS_2024_01/184813133</t>
  </si>
  <si>
    <t>"Keře"(1680+340)/100</t>
  </si>
  <si>
    <t>40</t>
  </si>
  <si>
    <t>184215112</t>
  </si>
  <si>
    <t>Ukotvení dřeviny kůly v rovině nebo na svahu do 1:5 jedním kůlem, délky přes 1 do 2 m</t>
  </si>
  <si>
    <t>-884649252</t>
  </si>
  <si>
    <t>https://podminky.urs.cz/item/CS_URS_2024_01/184215112</t>
  </si>
  <si>
    <t>"jen stromy a stromovité keře do skupin" 310+110</t>
  </si>
  <si>
    <t>41</t>
  </si>
  <si>
    <t>60591253_d</t>
  </si>
  <si>
    <t>kůl vyvazovací dřevěný impregnovaný D 8cm dl 1,5m</t>
  </si>
  <si>
    <t>-438335600</t>
  </si>
  <si>
    <t>"lze použít i hranol odpovédající velikosti - kůl má především funkci signalizační viz TZ"</t>
  </si>
  <si>
    <t>43</t>
  </si>
  <si>
    <t>184911421</t>
  </si>
  <si>
    <t>Mulčování vysazených rostlin mulčovací kůrou, tl. do 100 mm v rovině nebo na svahu do 1:5</t>
  </si>
  <si>
    <t>-778941822</t>
  </si>
  <si>
    <t>https://podminky.urs.cz/item/CS_URS_2024_01/184911421</t>
  </si>
  <si>
    <t>44</t>
  </si>
  <si>
    <t>103911001_D</t>
  </si>
  <si>
    <t xml:space="preserve">štěpka mulčovací VL </t>
  </si>
  <si>
    <t>m3</t>
  </si>
  <si>
    <t>-1671908355</t>
  </si>
  <si>
    <t>1530/10</t>
  </si>
  <si>
    <t>45</t>
  </si>
  <si>
    <t>185804312</t>
  </si>
  <si>
    <t>Zalití rostlin vodou plochy záhonů jednotlivě přes 20 m2</t>
  </si>
  <si>
    <t>447039295</t>
  </si>
  <si>
    <t>https://podminky.urs.cz/item/CS_URS_2024_01/185804312</t>
  </si>
  <si>
    <t>"stromy a keř. stromy 15l a keře 5l (2x)" ((310+110)*0,015+(1680+340)*0,005)*2</t>
  </si>
  <si>
    <t>46</t>
  </si>
  <si>
    <t>185851121</t>
  </si>
  <si>
    <t>Dovoz vody pro zálivku rostlin na vzdálenost do 1000 m</t>
  </si>
  <si>
    <t>-1316601963</t>
  </si>
  <si>
    <t>https://podminky.urs.cz/item/CS_URS_2024_01/185851121</t>
  </si>
  <si>
    <t>47</t>
  </si>
  <si>
    <t>185851129</t>
  </si>
  <si>
    <t>Dovoz vody pro zálivku rostlin Příplatek k ceně za každých dalších i započatých 1000 m</t>
  </si>
  <si>
    <t>-1068010141</t>
  </si>
  <si>
    <t>https://podminky.urs.cz/item/CS_URS_2024_01/185851129</t>
  </si>
  <si>
    <t>"+ 3km" 3*32,8</t>
  </si>
  <si>
    <t>48</t>
  </si>
  <si>
    <t>348951250_R</t>
  </si>
  <si>
    <t xml:space="preserve">Oplocení lesních kultur dřevěnými kůly hoblovanými, bez impregnace, nebo odkorněnými s impregnací, v osové vzdálenosti 3 m, v oplocení výšky 1,6 m, s drátěným pletivem </t>
  </si>
  <si>
    <t>m</t>
  </si>
  <si>
    <t>-1773274438</t>
  </si>
  <si>
    <t>"viz TZ" 567</t>
  </si>
  <si>
    <t>49</t>
  </si>
  <si>
    <t>348952262</t>
  </si>
  <si>
    <t>Osazení oplocení lesních kultur vrata z plotových tyček výšky do 1,5 m plochy přes 2 do 10 m2</t>
  </si>
  <si>
    <t>234122761</t>
  </si>
  <si>
    <t>https://podminky.urs.cz/item/CS_URS_2024_01/348952262</t>
  </si>
  <si>
    <t>"1ks bran šířky cca 4m" 4*2</t>
  </si>
  <si>
    <t>50</t>
  </si>
  <si>
    <t>R konstrukce</t>
  </si>
  <si>
    <t>Přelez tvaru "A" z dřevěných kuláčů přes oplocenku u každé brány v 1,6 m; zřízení, včetně materiálu</t>
  </si>
  <si>
    <t>ks</t>
  </si>
  <si>
    <t>-402150465</t>
  </si>
  <si>
    <t>51</t>
  </si>
  <si>
    <t>R konstrukce 02</t>
  </si>
  <si>
    <t>Berlička; odsedávka pro drace ve tvaru T, min. 2 m nad zemí, příčka 30 cm</t>
  </si>
  <si>
    <t>58131003</t>
  </si>
  <si>
    <t>"viz TZ" 4</t>
  </si>
  <si>
    <t>52</t>
  </si>
  <si>
    <t>998231311</t>
  </si>
  <si>
    <t>Přesun hmot pro sadovnické a krajinářské úpravy strojně dopravní vzdálenost do 5000 m</t>
  </si>
  <si>
    <t>1036510954</t>
  </si>
  <si>
    <t>https://podminky.urs.cz/item/CS_URS_2024_01/998231311</t>
  </si>
  <si>
    <t>Soupis:</t>
  </si>
  <si>
    <t>SO-011 - 1. rok pěstevní péče</t>
  </si>
  <si>
    <t>184851256</t>
  </si>
  <si>
    <t>Strojní ožínání sazenic celoplošné sklon do 1:5 při viditelnosti střední, výšky od 30 do 60 cm</t>
  </si>
  <si>
    <t>ha</t>
  </si>
  <si>
    <t>202446642</t>
  </si>
  <si>
    <t>https://podminky.urs.cz/item/CS_URS_2024_01/184851256</t>
  </si>
  <si>
    <t>"ožínání, případně kosení, plošných výsadeb (včetně okrajů vně plotu) 3x ročně" (5497-1530)*3*0,0001</t>
  </si>
  <si>
    <t>185804214</t>
  </si>
  <si>
    <t>Vypletí v rovině nebo na svahu do 1:5 dřevin ve skupinách</t>
  </si>
  <si>
    <t>754809531</t>
  </si>
  <si>
    <t>https://podminky.urs.cz/item/CS_URS_2024_01/185804214</t>
  </si>
  <si>
    <t>"mulčovaná plocha"1530</t>
  </si>
  <si>
    <t>184911111</t>
  </si>
  <si>
    <t>Znovuuvázání dřeviny jedním úvazkem ke stávajícímu kůlu</t>
  </si>
  <si>
    <t>607316230</t>
  </si>
  <si>
    <t>https://podminky.urs.cz/item/CS_URS_2024_01/184911111</t>
  </si>
  <si>
    <t>"1x ročně" 310</t>
  </si>
  <si>
    <t>184808211</t>
  </si>
  <si>
    <t>Ochrana sazenic proti škodám zvěří nátěrem nebo postřikem ochranným prostředkem</t>
  </si>
  <si>
    <t>-942177337</t>
  </si>
  <si>
    <t>https://podminky.urs.cz/item/CS_URS_2024_01/184808211</t>
  </si>
  <si>
    <t>"1x ročně" 310+110+1680+340</t>
  </si>
  <si>
    <t>1664277142</t>
  </si>
  <si>
    <t>"stromy a keř. stromy 15l a keře 5l (10x)" ((310+110)*0,015+(1680+340)*0,005)*10</t>
  </si>
  <si>
    <t>-562423082</t>
  </si>
  <si>
    <t>456322519</t>
  </si>
  <si>
    <t>"+ 3km" 3*164</t>
  </si>
  <si>
    <t>SO-012 - 2. rok pěstevní péče</t>
  </si>
  <si>
    <t>722367961</t>
  </si>
  <si>
    <t>"ožínání, případně kosení, plošných výsadeb (včetně okrajů vně plotu) 2x ročně" (5497-1530)*2*0,0001</t>
  </si>
  <si>
    <t>395806530</t>
  </si>
  <si>
    <t>-1863810183</t>
  </si>
  <si>
    <t>-1180524152</t>
  </si>
  <si>
    <t>"stromy a keř. stromy 15l a keře 5l (6x)" ((310+110)*0,015+(1680+340)*0,005)*6</t>
  </si>
  <si>
    <t>-1345528115</t>
  </si>
  <si>
    <t>-1121295074</t>
  </si>
  <si>
    <t>"+ 3km" 3*98,4</t>
  </si>
  <si>
    <t>SO-013 - 3. rok pěstevní péče</t>
  </si>
  <si>
    <t>529597219</t>
  </si>
  <si>
    <t>383975002</t>
  </si>
  <si>
    <t>2088829097</t>
  </si>
  <si>
    <t>1689465643</t>
  </si>
  <si>
    <t>78384599</t>
  </si>
  <si>
    <t>-1888499317</t>
  </si>
  <si>
    <t>184806111</t>
  </si>
  <si>
    <t>Řez stromů, keřů nebo růží průklestem stromů netrnitých, o průměru koruny do 2 m</t>
  </si>
  <si>
    <t>1176352311</t>
  </si>
  <si>
    <t>https://podminky.urs.cz/item/CS_URS_2024_01/184806111</t>
  </si>
  <si>
    <t>"stromy podle potřeby; cca 1/2 stromů"(310+110)/2</t>
  </si>
  <si>
    <t>VRN - Vedlejší rozpočtové náklady SO-01</t>
  </si>
  <si>
    <t>011002000</t>
  </si>
  <si>
    <t>Průzkumné práce</t>
  </si>
  <si>
    <t>soubor</t>
  </si>
  <si>
    <t>1024</t>
  </si>
  <si>
    <t>1137467808</t>
  </si>
  <si>
    <t>"Náklady na přezkoumání podkladů objednatele o stavu inženýrských sítí"</t>
  </si>
  <si>
    <t>"na staveništi nebo dotčených stavbou i mimo území staveniště, kontrola"</t>
  </si>
  <si>
    <t>"a vytyčení jejich skutečné trasy a provedení ochranných opatření pro"</t>
  </si>
  <si>
    <t>"zabezpečení stávajících inženýrských sítí(např. chráničky, panely apod.)" 1</t>
  </si>
  <si>
    <t>011314000</t>
  </si>
  <si>
    <t>Archeologický dohled</t>
  </si>
  <si>
    <t>-575404034</t>
  </si>
  <si>
    <t>012002000</t>
  </si>
  <si>
    <t>Geodetické práce</t>
  </si>
  <si>
    <t>-2014507442</t>
  </si>
  <si>
    <t>"vytyčení pozemku před výsadbou; vytyčení inženýrských sítí" 1</t>
  </si>
  <si>
    <t>032002000</t>
  </si>
  <si>
    <t>Vybavení staveniště</t>
  </si>
  <si>
    <t>1565557748</t>
  </si>
  <si>
    <t>039002000</t>
  </si>
  <si>
    <t>Zrušení zařízení staveniště</t>
  </si>
  <si>
    <t>-127630695</t>
  </si>
  <si>
    <t>091504000</t>
  </si>
  <si>
    <t>Náklady související s publikační činností</t>
  </si>
  <si>
    <t>-614865941</t>
  </si>
  <si>
    <t>"Informační cedule podle specifikace zadavatele"1</t>
  </si>
  <si>
    <t>SO-02 - IP36</t>
  </si>
  <si>
    <t>111103212</t>
  </si>
  <si>
    <t>Kosení travin a vodních rostlin ve vegetačním období divokého porostu středně hustého</t>
  </si>
  <si>
    <t>1138702366</t>
  </si>
  <si>
    <t>https://podminky.urs.cz/item/CS_URS_2024_01/111103212</t>
  </si>
  <si>
    <t>"stávající trávobylinné porosty a okraje navazujících porostů před započetím prací" (318)/10000</t>
  </si>
  <si>
    <t>185803105</t>
  </si>
  <si>
    <t>Shrabání pokoseného porostu a organických naplavenin s odvozem do 20 km travního porostu</t>
  </si>
  <si>
    <t>-916760431</t>
  </si>
  <si>
    <t>https://podminky.urs.cz/item/CS_URS_2024_01/185803105</t>
  </si>
  <si>
    <t>-1341761727</t>
  </si>
  <si>
    <t>18580-318</t>
  </si>
  <si>
    <t>-1032402726</t>
  </si>
  <si>
    <t>18062+200</t>
  </si>
  <si>
    <t>-1687078991</t>
  </si>
  <si>
    <t>364059108</t>
  </si>
  <si>
    <t>588032680</t>
  </si>
  <si>
    <t>200</t>
  </si>
  <si>
    <t>-1830509048</t>
  </si>
  <si>
    <t>93199577</t>
  </si>
  <si>
    <t>"založení trávobylinného podrostu viz TZ" 200/100*2,5</t>
  </si>
  <si>
    <t>00572521_R</t>
  </si>
  <si>
    <t xml:space="preserve">osivo trávobylinná louka </t>
  </si>
  <si>
    <t>682398255</t>
  </si>
  <si>
    <t>(18062)/(1000/4)</t>
  </si>
  <si>
    <t xml:space="preserve">"květnatá louka -  viz TZ"; 4-6g/m2" </t>
  </si>
  <si>
    <t>-1091805847</t>
  </si>
  <si>
    <t>"odplevelovací seč v rámci založení" 18062+200</t>
  </si>
  <si>
    <t>-156191200</t>
  </si>
  <si>
    <t>(18062)/10000</t>
  </si>
  <si>
    <t>1940777320</t>
  </si>
  <si>
    <t>"aplikace půdního kondicionéru 100g/m2 v jednotlivých oplocenkách" (200)*0,0001</t>
  </si>
  <si>
    <t>-807867512</t>
  </si>
  <si>
    <t>"100g/m2" (200)*0,0001*1000</t>
  </si>
  <si>
    <t>-645860696</t>
  </si>
  <si>
    <t>"Keře" 50</t>
  </si>
  <si>
    <t>-744031343</t>
  </si>
  <si>
    <t>(50)*50/1000000</t>
  </si>
  <si>
    <t>-864402046</t>
  </si>
  <si>
    <t>(50)*50/1000</t>
  </si>
  <si>
    <t>-427783545</t>
  </si>
  <si>
    <t>"aplikace hydrogelu" (50)*30/1000000</t>
  </si>
  <si>
    <t>-427918010</t>
  </si>
  <si>
    <t xml:space="preserve"> (50)*30/1000</t>
  </si>
  <si>
    <t xml:space="preserve">"k dřevinám jednotlivě; keře 30g/ks" </t>
  </si>
  <si>
    <t>-1562017520</t>
  </si>
  <si>
    <t>"CRM" 8</t>
  </si>
  <si>
    <t>744734631</t>
  </si>
  <si>
    <t>"COS, LV, PS, ROC, VL" 13+14+3+3+9</t>
  </si>
  <si>
    <t>-1612292845</t>
  </si>
  <si>
    <t>-1179926414</t>
  </si>
  <si>
    <t>-1170124314</t>
  </si>
  <si>
    <t>-199471280</t>
  </si>
  <si>
    <t>856101727</t>
  </si>
  <si>
    <t>-399285623</t>
  </si>
  <si>
    <t>1239669587</t>
  </si>
  <si>
    <t>"signalizační kůl ke každémi keři" 50</t>
  </si>
  <si>
    <t>184807912_D</t>
  </si>
  <si>
    <t>Dodání a osazení kůlu k sazenici délky 1,5 m, průměru od 40 do 60 mm, s upevněním sazenice ke kůlu motouzem, sazenice1 až 3 leté</t>
  </si>
  <si>
    <t>1325703150</t>
  </si>
  <si>
    <t>-1560824626</t>
  </si>
  <si>
    <t>"COS, LV, PS, ROC, VL" (42)/100</t>
  </si>
  <si>
    <t>629137812</t>
  </si>
  <si>
    <t>"CRM" (8)/100</t>
  </si>
  <si>
    <t>1207491341</t>
  </si>
  <si>
    <t>-390057609</t>
  </si>
  <si>
    <t>50/10</t>
  </si>
  <si>
    <t>-527791889</t>
  </si>
  <si>
    <t>"keře 5l (2x)" ((50)*0,005)*2</t>
  </si>
  <si>
    <t>-1327380209</t>
  </si>
  <si>
    <t>1300181358</t>
  </si>
  <si>
    <t>"+ 3km"3*0,5</t>
  </si>
  <si>
    <t>-2008140286</t>
  </si>
  <si>
    <t>"viz TZ" 120</t>
  </si>
  <si>
    <t>1255294432</t>
  </si>
  <si>
    <t>"1ks bran šířky cca 4m" 4*4</t>
  </si>
  <si>
    <t>205107973</t>
  </si>
  <si>
    <t>864161502</t>
  </si>
  <si>
    <t>-1035290715</t>
  </si>
  <si>
    <t>SO-021 - 1. rok pěstební péče</t>
  </si>
  <si>
    <t>1038877125</t>
  </si>
  <si>
    <t>"ožínání plošných výsadeb (včetně okrajů vně plotu) 3x ročně" (200)*3*0,0001</t>
  </si>
  <si>
    <t>-1730023062</t>
  </si>
  <si>
    <t>"kosení květnaté louky 2x ročně" (18062+318)*2</t>
  </si>
  <si>
    <t>171201211_R</t>
  </si>
  <si>
    <t>1471987253</t>
  </si>
  <si>
    <t>"včetně odvozu do 30 km" (18062+318)/10000*2</t>
  </si>
  <si>
    <t>1495247988</t>
  </si>
  <si>
    <t>"mulčovaná plocha v oplocenkách"50</t>
  </si>
  <si>
    <t>-1412508207</t>
  </si>
  <si>
    <t>"1x ročně; kontrola signalizačních kůlu" 50</t>
  </si>
  <si>
    <t>-857642172</t>
  </si>
  <si>
    <t>"1x ročně" 50</t>
  </si>
  <si>
    <t>-77585981</t>
  </si>
  <si>
    <t>"keře 5l (10x)" ((50)*0,005)*10</t>
  </si>
  <si>
    <t>1183390496</t>
  </si>
  <si>
    <t>183365807</t>
  </si>
  <si>
    <t>"+ 3km" 3*2,5</t>
  </si>
  <si>
    <t>SO-022 - 2. rok pěstební péče</t>
  </si>
  <si>
    <t>888357395</t>
  </si>
  <si>
    <t>472594069</t>
  </si>
  <si>
    <t>-849460767</t>
  </si>
  <si>
    <t>-599148568</t>
  </si>
  <si>
    <t>"ožínání plošných výsadeb (včetně okrajů vně plotu) 2x ročně" (200)*2*0,0001</t>
  </si>
  <si>
    <t>-1494742350</t>
  </si>
  <si>
    <t>-550553317</t>
  </si>
  <si>
    <t>"keře 5l (6x)" ((50)*0,005)*6</t>
  </si>
  <si>
    <t>-2023352843</t>
  </si>
  <si>
    <t>-924106502</t>
  </si>
  <si>
    <t>"+ 3km" 3*1,5</t>
  </si>
  <si>
    <t>SO-023 - 3. rok pěstební péče</t>
  </si>
  <si>
    <t>788848455</t>
  </si>
  <si>
    <t>-403496847</t>
  </si>
  <si>
    <t>-607042812</t>
  </si>
  <si>
    <t>-1702686572</t>
  </si>
  <si>
    <t>1116198970</t>
  </si>
  <si>
    <t>"1x ročně; kontrola signalizačních kůlů" 50</t>
  </si>
  <si>
    <t>-1494788690</t>
  </si>
  <si>
    <t>1198412870</t>
  </si>
  <si>
    <t>-880615755</t>
  </si>
  <si>
    <t>"+ 3km" 3*0,5</t>
  </si>
  <si>
    <t>VRN - Vedlejší rozpočtové náklady SO-02</t>
  </si>
  <si>
    <t>-724348920</t>
  </si>
  <si>
    <t>075002000</t>
  </si>
  <si>
    <t>Ochranná pásma</t>
  </si>
  <si>
    <t>…</t>
  </si>
  <si>
    <t>2133779509</t>
  </si>
  <si>
    <t>"práce v OP VN" 1</t>
  </si>
  <si>
    <t>1357702525</t>
  </si>
  <si>
    <t>664861843</t>
  </si>
  <si>
    <t>735038274</t>
  </si>
  <si>
    <t>-270155717</t>
  </si>
  <si>
    <t>-1058504648</t>
  </si>
  <si>
    <t>SO-03 - IP41</t>
  </si>
  <si>
    <t>286114426</t>
  </si>
  <si>
    <t>"stávající trávobylinné porosty a okraje navazujících porostů před započetím prací" (1075)/10000</t>
  </si>
  <si>
    <t>-1695100642</t>
  </si>
  <si>
    <t>834532282</t>
  </si>
  <si>
    <t>6472-1075</t>
  </si>
  <si>
    <t>-647895396</t>
  </si>
  <si>
    <t>-908121138</t>
  </si>
  <si>
    <t>-37363237</t>
  </si>
  <si>
    <t>-973184532</t>
  </si>
  <si>
    <t>1120779880</t>
  </si>
  <si>
    <t>(6472-1075)/100*2,5</t>
  </si>
  <si>
    <t>-54998669</t>
  </si>
  <si>
    <t>"odplevelovací seč v rámci založení" 6472</t>
  </si>
  <si>
    <t>-1938565270</t>
  </si>
  <si>
    <t>(6472)/10000</t>
  </si>
  <si>
    <t>277731230</t>
  </si>
  <si>
    <t>"viz TZ" 25</t>
  </si>
  <si>
    <t>557352081</t>
  </si>
  <si>
    <t>696028497</t>
  </si>
  <si>
    <t>SO-031 - 1. rok pěstební péče</t>
  </si>
  <si>
    <t>-1078854991</t>
  </si>
  <si>
    <t xml:space="preserve">"kosení  3x ročně" (6472)*3</t>
  </si>
  <si>
    <t>-1993797010</t>
  </si>
  <si>
    <t>"včetně odvozu do 30 km" (6472)/10000*3</t>
  </si>
  <si>
    <t>SO-032 - 2. rok pěstební péče</t>
  </si>
  <si>
    <t>405368430</t>
  </si>
  <si>
    <t>"kosení 3x ročně" (6472)*3</t>
  </si>
  <si>
    <t>SO-033 - 3. rok pěstební péče</t>
  </si>
  <si>
    <t>1373297475</t>
  </si>
  <si>
    <t>VRN - Vedlejší rozpočtové náklady SO-03</t>
  </si>
  <si>
    <t>1503832947</t>
  </si>
  <si>
    <t>1093133421</t>
  </si>
  <si>
    <t>-1780485034</t>
  </si>
  <si>
    <t>-373176584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</si>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</sst>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0" fontId="7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styles" Target="styles.xml" /><Relationship Id="rId19" Type="http://schemas.openxmlformats.org/officeDocument/2006/relationships/theme" Target="theme/theme1.xml" /><Relationship Id="rId20" Type="http://schemas.openxmlformats.org/officeDocument/2006/relationships/calcChain" Target="calcChain.xml" /><Relationship Id="rId2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84808211" TargetMode="External" /><Relationship Id="rId3" Type="http://schemas.openxmlformats.org/officeDocument/2006/relationships/hyperlink" Target="https://podminky.urs.cz/item/CS_URS_2024_01/184851256" TargetMode="External" /><Relationship Id="rId4" Type="http://schemas.openxmlformats.org/officeDocument/2006/relationships/hyperlink" Target="https://podminky.urs.cz/item/CS_URS_2024_01/184911111" TargetMode="External" /><Relationship Id="rId5" Type="http://schemas.openxmlformats.org/officeDocument/2006/relationships/hyperlink" Target="https://podminky.urs.cz/item/CS_URS_2024_01/185804312" TargetMode="External" /><Relationship Id="rId6" Type="http://schemas.openxmlformats.org/officeDocument/2006/relationships/hyperlink" Target="https://podminky.urs.cz/item/CS_URS_2024_01/185851121" TargetMode="External" /><Relationship Id="rId7" Type="http://schemas.openxmlformats.org/officeDocument/2006/relationships/hyperlink" Target="https://podminky.urs.cz/item/CS_URS_2024_01/185851129" TargetMode="External" /><Relationship Id="rId8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03212" TargetMode="External" /><Relationship Id="rId2" Type="http://schemas.openxmlformats.org/officeDocument/2006/relationships/hyperlink" Target="https://podminky.urs.cz/item/CS_URS_2024_01/185803105" TargetMode="External" /><Relationship Id="rId3" Type="http://schemas.openxmlformats.org/officeDocument/2006/relationships/hyperlink" Target="https://podminky.urs.cz/item/CS_URS_2024_01/184813511" TargetMode="External" /><Relationship Id="rId4" Type="http://schemas.openxmlformats.org/officeDocument/2006/relationships/hyperlink" Target="https://podminky.urs.cz/item/CS_URS_2024_01/183403112" TargetMode="External" /><Relationship Id="rId5" Type="http://schemas.openxmlformats.org/officeDocument/2006/relationships/hyperlink" Target="https://podminky.urs.cz/item/CS_URS_2024_01/183403151" TargetMode="External" /><Relationship Id="rId6" Type="http://schemas.openxmlformats.org/officeDocument/2006/relationships/hyperlink" Target="https://podminky.urs.cz/item/CS_URS_2024_01/183403152" TargetMode="External" /><Relationship Id="rId7" Type="http://schemas.openxmlformats.org/officeDocument/2006/relationships/hyperlink" Target="https://podminky.urs.cz/item/CS_URS_2024_01/181451121" TargetMode="External" /><Relationship Id="rId8" Type="http://schemas.openxmlformats.org/officeDocument/2006/relationships/hyperlink" Target="https://podminky.urs.cz/item/CS_URS_2024_01/111151231" TargetMode="External" /><Relationship Id="rId9" Type="http://schemas.openxmlformats.org/officeDocument/2006/relationships/hyperlink" Target="https://podminky.urs.cz/item/CS_URS_2024_01/348952262" TargetMode="External" /><Relationship Id="rId10" Type="http://schemas.openxmlformats.org/officeDocument/2006/relationships/hyperlink" Target="https://podminky.urs.cz/item/CS_URS_2024_01/998231311" TargetMode="External" /><Relationship Id="rId1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13511" TargetMode="External" /><Relationship Id="rId2" Type="http://schemas.openxmlformats.org/officeDocument/2006/relationships/hyperlink" Target="https://podminky.urs.cz/item/CS_URS_2024_01/183403112" TargetMode="External" /><Relationship Id="rId3" Type="http://schemas.openxmlformats.org/officeDocument/2006/relationships/hyperlink" Target="https://podminky.urs.cz/item/CS_URS_2024_01/183403151" TargetMode="External" /><Relationship Id="rId4" Type="http://schemas.openxmlformats.org/officeDocument/2006/relationships/hyperlink" Target="https://podminky.urs.cz/item/CS_URS_2024_01/183403152" TargetMode="External" /><Relationship Id="rId5" Type="http://schemas.openxmlformats.org/officeDocument/2006/relationships/hyperlink" Target="https://podminky.urs.cz/item/CS_URS_2024_01/183403213" TargetMode="External" /><Relationship Id="rId6" Type="http://schemas.openxmlformats.org/officeDocument/2006/relationships/hyperlink" Target="https://podminky.urs.cz/item/CS_URS_2024_01/181451121" TargetMode="External" /><Relationship Id="rId7" Type="http://schemas.openxmlformats.org/officeDocument/2006/relationships/hyperlink" Target="https://podminky.urs.cz/item/CS_URS_2024_01/111151231" TargetMode="External" /><Relationship Id="rId8" Type="http://schemas.openxmlformats.org/officeDocument/2006/relationships/hyperlink" Target="https://podminky.urs.cz/item/CS_URS_2024_01/185802113" TargetMode="External" /><Relationship Id="rId9" Type="http://schemas.openxmlformats.org/officeDocument/2006/relationships/hyperlink" Target="https://podminky.urs.cz/item/CS_URS_2024_01/183101113" TargetMode="External" /><Relationship Id="rId10" Type="http://schemas.openxmlformats.org/officeDocument/2006/relationships/hyperlink" Target="https://podminky.urs.cz/item/CS_URS_2024_01/183101114" TargetMode="External" /><Relationship Id="rId11" Type="http://schemas.openxmlformats.org/officeDocument/2006/relationships/hyperlink" Target="https://podminky.urs.cz/item/CS_URS_2024_01/185802114" TargetMode="External" /><Relationship Id="rId12" Type="http://schemas.openxmlformats.org/officeDocument/2006/relationships/hyperlink" Target="https://podminky.urs.cz/item/CS_URS_2024_01/185802114_D" TargetMode="External" /><Relationship Id="rId13" Type="http://schemas.openxmlformats.org/officeDocument/2006/relationships/hyperlink" Target="https://podminky.urs.cz/item/CS_URS_2024_01/184102111" TargetMode="External" /><Relationship Id="rId14" Type="http://schemas.openxmlformats.org/officeDocument/2006/relationships/hyperlink" Target="https://podminky.urs.cz/item/CS_URS_2024_01/184102110" TargetMode="External" /><Relationship Id="rId15" Type="http://schemas.openxmlformats.org/officeDocument/2006/relationships/hyperlink" Target="https://podminky.urs.cz/item/CS_URS_2024_01/184813121" TargetMode="External" /><Relationship Id="rId16" Type="http://schemas.openxmlformats.org/officeDocument/2006/relationships/hyperlink" Target="https://podminky.urs.cz/item/CS_URS_2024_01/184813134" TargetMode="External" /><Relationship Id="rId17" Type="http://schemas.openxmlformats.org/officeDocument/2006/relationships/hyperlink" Target="https://podminky.urs.cz/item/CS_URS_2024_01/184813133" TargetMode="External" /><Relationship Id="rId18" Type="http://schemas.openxmlformats.org/officeDocument/2006/relationships/hyperlink" Target="https://podminky.urs.cz/item/CS_URS_2024_01/184215112" TargetMode="External" /><Relationship Id="rId19" Type="http://schemas.openxmlformats.org/officeDocument/2006/relationships/hyperlink" Target="https://podminky.urs.cz/item/CS_URS_2024_01/184911421" TargetMode="External" /><Relationship Id="rId20" Type="http://schemas.openxmlformats.org/officeDocument/2006/relationships/hyperlink" Target="https://podminky.urs.cz/item/CS_URS_2024_01/185804312" TargetMode="External" /><Relationship Id="rId21" Type="http://schemas.openxmlformats.org/officeDocument/2006/relationships/hyperlink" Target="https://podminky.urs.cz/item/CS_URS_2024_01/185851121" TargetMode="External" /><Relationship Id="rId22" Type="http://schemas.openxmlformats.org/officeDocument/2006/relationships/hyperlink" Target="https://podminky.urs.cz/item/CS_URS_2024_01/185851129" TargetMode="External" /><Relationship Id="rId23" Type="http://schemas.openxmlformats.org/officeDocument/2006/relationships/hyperlink" Target="https://podminky.urs.cz/item/CS_URS_2024_01/348952262" TargetMode="External" /><Relationship Id="rId24" Type="http://schemas.openxmlformats.org/officeDocument/2006/relationships/hyperlink" Target="https://podminky.urs.cz/item/CS_URS_2024_01/998231311" TargetMode="External" /><Relationship Id="rId2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5804214" TargetMode="External" /><Relationship Id="rId3" Type="http://schemas.openxmlformats.org/officeDocument/2006/relationships/hyperlink" Target="https://podminky.urs.cz/item/CS_URS_2024_01/184911111" TargetMode="External" /><Relationship Id="rId4" Type="http://schemas.openxmlformats.org/officeDocument/2006/relationships/hyperlink" Target="https://podminky.urs.cz/item/CS_URS_2024_01/184808211" TargetMode="External" /><Relationship Id="rId5" Type="http://schemas.openxmlformats.org/officeDocument/2006/relationships/hyperlink" Target="https://podminky.urs.cz/item/CS_URS_2024_01/185804312" TargetMode="External" /><Relationship Id="rId6" Type="http://schemas.openxmlformats.org/officeDocument/2006/relationships/hyperlink" Target="https://podminky.urs.cz/item/CS_URS_2024_01/185851121" TargetMode="External" /><Relationship Id="rId7" Type="http://schemas.openxmlformats.org/officeDocument/2006/relationships/hyperlink" Target="https://podminky.urs.cz/item/CS_URS_2024_01/185851129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4911111" TargetMode="External" /><Relationship Id="rId3" Type="http://schemas.openxmlformats.org/officeDocument/2006/relationships/hyperlink" Target="https://podminky.urs.cz/item/CS_URS_2024_01/184808211" TargetMode="External" /><Relationship Id="rId4" Type="http://schemas.openxmlformats.org/officeDocument/2006/relationships/hyperlink" Target="https://podminky.urs.cz/item/CS_URS_2024_01/185804312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84911111" TargetMode="External" /><Relationship Id="rId3" Type="http://schemas.openxmlformats.org/officeDocument/2006/relationships/hyperlink" Target="https://podminky.urs.cz/item/CS_URS_2024_01/184808211" TargetMode="External" /><Relationship Id="rId4" Type="http://schemas.openxmlformats.org/officeDocument/2006/relationships/hyperlink" Target="https://podminky.urs.cz/item/CS_URS_2024_01/185804312" TargetMode="External" /><Relationship Id="rId5" Type="http://schemas.openxmlformats.org/officeDocument/2006/relationships/hyperlink" Target="https://podminky.urs.cz/item/CS_URS_2024_01/185851121" TargetMode="External" /><Relationship Id="rId6" Type="http://schemas.openxmlformats.org/officeDocument/2006/relationships/hyperlink" Target="https://podminky.urs.cz/item/CS_URS_2024_01/185851129" TargetMode="External" /><Relationship Id="rId7" Type="http://schemas.openxmlformats.org/officeDocument/2006/relationships/hyperlink" Target="https://podminky.urs.cz/item/CS_URS_2024_01/1848061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03212" TargetMode="External" /><Relationship Id="rId2" Type="http://schemas.openxmlformats.org/officeDocument/2006/relationships/hyperlink" Target="https://podminky.urs.cz/item/CS_URS_2024_01/185803105" TargetMode="External" /><Relationship Id="rId3" Type="http://schemas.openxmlformats.org/officeDocument/2006/relationships/hyperlink" Target="https://podminky.urs.cz/item/CS_URS_2024_01/184813511" TargetMode="External" /><Relationship Id="rId4" Type="http://schemas.openxmlformats.org/officeDocument/2006/relationships/hyperlink" Target="https://podminky.urs.cz/item/CS_URS_2024_01/183403112" TargetMode="External" /><Relationship Id="rId5" Type="http://schemas.openxmlformats.org/officeDocument/2006/relationships/hyperlink" Target="https://podminky.urs.cz/item/CS_URS_2024_01/183403151" TargetMode="External" /><Relationship Id="rId6" Type="http://schemas.openxmlformats.org/officeDocument/2006/relationships/hyperlink" Target="https://podminky.urs.cz/item/CS_URS_2024_01/183403152" TargetMode="External" /><Relationship Id="rId7" Type="http://schemas.openxmlformats.org/officeDocument/2006/relationships/hyperlink" Target="https://podminky.urs.cz/item/CS_URS_2024_01/183403213" TargetMode="External" /><Relationship Id="rId8" Type="http://schemas.openxmlformats.org/officeDocument/2006/relationships/hyperlink" Target="https://podminky.urs.cz/item/CS_URS_2024_01/181451121" TargetMode="External" /><Relationship Id="rId9" Type="http://schemas.openxmlformats.org/officeDocument/2006/relationships/hyperlink" Target="https://podminky.urs.cz/item/CS_URS_2024_01/111151231" TargetMode="External" /><Relationship Id="rId10" Type="http://schemas.openxmlformats.org/officeDocument/2006/relationships/hyperlink" Target="https://podminky.urs.cz/item/CS_URS_2024_01/185802113" TargetMode="External" /><Relationship Id="rId11" Type="http://schemas.openxmlformats.org/officeDocument/2006/relationships/hyperlink" Target="https://podminky.urs.cz/item/CS_URS_2024_01/183101113" TargetMode="External" /><Relationship Id="rId12" Type="http://schemas.openxmlformats.org/officeDocument/2006/relationships/hyperlink" Target="https://podminky.urs.cz/item/CS_URS_2024_01/185802114" TargetMode="External" /><Relationship Id="rId13" Type="http://schemas.openxmlformats.org/officeDocument/2006/relationships/hyperlink" Target="https://podminky.urs.cz/item/CS_URS_2024_01/185802114_D" TargetMode="External" /><Relationship Id="rId14" Type="http://schemas.openxmlformats.org/officeDocument/2006/relationships/hyperlink" Target="https://podminky.urs.cz/item/CS_URS_2024_01/184102111" TargetMode="External" /><Relationship Id="rId15" Type="http://schemas.openxmlformats.org/officeDocument/2006/relationships/hyperlink" Target="https://podminky.urs.cz/item/CS_URS_2024_01/184102110" TargetMode="External" /><Relationship Id="rId16" Type="http://schemas.openxmlformats.org/officeDocument/2006/relationships/hyperlink" Target="https://podminky.urs.cz/item/CS_URS_2024_01/184215112" TargetMode="External" /><Relationship Id="rId17" Type="http://schemas.openxmlformats.org/officeDocument/2006/relationships/hyperlink" Target="https://podminky.urs.cz/item/CS_URS_2024_01/184813133" TargetMode="External" /><Relationship Id="rId18" Type="http://schemas.openxmlformats.org/officeDocument/2006/relationships/hyperlink" Target="https://podminky.urs.cz/item/CS_URS_2024_01/184813134" TargetMode="External" /><Relationship Id="rId19" Type="http://schemas.openxmlformats.org/officeDocument/2006/relationships/hyperlink" Target="https://podminky.urs.cz/item/CS_URS_2024_01/184911421" TargetMode="External" /><Relationship Id="rId20" Type="http://schemas.openxmlformats.org/officeDocument/2006/relationships/hyperlink" Target="https://podminky.urs.cz/item/CS_URS_2024_01/185804312" TargetMode="External" /><Relationship Id="rId21" Type="http://schemas.openxmlformats.org/officeDocument/2006/relationships/hyperlink" Target="https://podminky.urs.cz/item/CS_URS_2024_01/185851121" TargetMode="External" /><Relationship Id="rId22" Type="http://schemas.openxmlformats.org/officeDocument/2006/relationships/hyperlink" Target="https://podminky.urs.cz/item/CS_URS_2024_01/185851129" TargetMode="External" /><Relationship Id="rId23" Type="http://schemas.openxmlformats.org/officeDocument/2006/relationships/hyperlink" Target="https://podminky.urs.cz/item/CS_URS_2024_01/348952262" TargetMode="External" /><Relationship Id="rId24" Type="http://schemas.openxmlformats.org/officeDocument/2006/relationships/hyperlink" Target="https://podminky.urs.cz/item/CS_URS_2024_01/998231311" TargetMode="External" /><Relationship Id="rId2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84851256" TargetMode="External" /><Relationship Id="rId2" Type="http://schemas.openxmlformats.org/officeDocument/2006/relationships/hyperlink" Target="https://podminky.urs.cz/item/CS_URS_2024_01/111151231" TargetMode="External" /><Relationship Id="rId3" Type="http://schemas.openxmlformats.org/officeDocument/2006/relationships/hyperlink" Target="https://podminky.urs.cz/item/CS_URS_2024_01/185804214" TargetMode="External" /><Relationship Id="rId4" Type="http://schemas.openxmlformats.org/officeDocument/2006/relationships/hyperlink" Target="https://podminky.urs.cz/item/CS_URS_2024_01/184911111" TargetMode="External" /><Relationship Id="rId5" Type="http://schemas.openxmlformats.org/officeDocument/2006/relationships/hyperlink" Target="https://podminky.urs.cz/item/CS_URS_2024_01/184808211" TargetMode="External" /><Relationship Id="rId6" Type="http://schemas.openxmlformats.org/officeDocument/2006/relationships/hyperlink" Target="https://podminky.urs.cz/item/CS_URS_2024_01/185804312" TargetMode="External" /><Relationship Id="rId7" Type="http://schemas.openxmlformats.org/officeDocument/2006/relationships/hyperlink" Target="https://podminky.urs.cz/item/CS_URS_2024_01/185851121" TargetMode="External" /><Relationship Id="rId8" Type="http://schemas.openxmlformats.org/officeDocument/2006/relationships/hyperlink" Target="https://podminky.urs.cz/item/CS_URS_2024_01/185851129" TargetMode="External" /><Relationship Id="rId9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151231" TargetMode="External" /><Relationship Id="rId2" Type="http://schemas.openxmlformats.org/officeDocument/2006/relationships/hyperlink" Target="https://podminky.urs.cz/item/CS_URS_2024_01/184808211" TargetMode="External" /><Relationship Id="rId3" Type="http://schemas.openxmlformats.org/officeDocument/2006/relationships/hyperlink" Target="https://podminky.urs.cz/item/CS_URS_2024_01/184851256" TargetMode="External" /><Relationship Id="rId4" Type="http://schemas.openxmlformats.org/officeDocument/2006/relationships/hyperlink" Target="https://podminky.urs.cz/item/CS_URS_2024_01/184911111" TargetMode="External" /><Relationship Id="rId5" Type="http://schemas.openxmlformats.org/officeDocument/2006/relationships/hyperlink" Target="https://podminky.urs.cz/item/CS_URS_2024_01/185804312" TargetMode="External" /><Relationship Id="rId6" Type="http://schemas.openxmlformats.org/officeDocument/2006/relationships/hyperlink" Target="https://podminky.urs.cz/item/CS_URS_2024_01/185851121" TargetMode="External" /><Relationship Id="rId7" Type="http://schemas.openxmlformats.org/officeDocument/2006/relationships/hyperlink" Target="https://podminky.urs.cz/item/CS_URS_2024_01/185851129" TargetMode="External" /><Relationship Id="rId8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117-3366-23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Výsadba větrolamu TEO4a a IP36, IP41 v k.ú. Vítonice u Znojma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Vítonice u Znojma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22. 3. 2024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Česká republika - Státní pozemkový úřad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AGROPROJEKT PSO s.r.o.</v>
      </c>
      <c r="AN49" s="63"/>
      <c r="AO49" s="63"/>
      <c r="AP49" s="63"/>
      <c r="AQ49" s="39"/>
      <c r="AR49" s="43"/>
      <c r="AS49" s="73" t="s">
        <v>51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AGROPROJEKT PSO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52</v>
      </c>
      <c r="D52" s="86"/>
      <c r="E52" s="86"/>
      <c r="F52" s="86"/>
      <c r="G52" s="86"/>
      <c r="H52" s="87"/>
      <c r="I52" s="88" t="s">
        <v>53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54</v>
      </c>
      <c r="AH52" s="86"/>
      <c r="AI52" s="86"/>
      <c r="AJ52" s="86"/>
      <c r="AK52" s="86"/>
      <c r="AL52" s="86"/>
      <c r="AM52" s="86"/>
      <c r="AN52" s="88" t="s">
        <v>55</v>
      </c>
      <c r="AO52" s="86"/>
      <c r="AP52" s="86"/>
      <c r="AQ52" s="90" t="s">
        <v>56</v>
      </c>
      <c r="AR52" s="43"/>
      <c r="AS52" s="91" t="s">
        <v>57</v>
      </c>
      <c r="AT52" s="92" t="s">
        <v>58</v>
      </c>
      <c r="AU52" s="92" t="s">
        <v>59</v>
      </c>
      <c r="AV52" s="92" t="s">
        <v>60</v>
      </c>
      <c r="AW52" s="92" t="s">
        <v>61</v>
      </c>
      <c r="AX52" s="92" t="s">
        <v>62</v>
      </c>
      <c r="AY52" s="92" t="s">
        <v>63</v>
      </c>
      <c r="AZ52" s="92" t="s">
        <v>64</v>
      </c>
      <c r="BA52" s="92" t="s">
        <v>65</v>
      </c>
      <c r="BB52" s="92" t="s">
        <v>66</v>
      </c>
      <c r="BC52" s="92" t="s">
        <v>67</v>
      </c>
      <c r="BD52" s="93" t="s">
        <v>68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69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ROUND(AG55+AG61+AG67,2)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ROUND(AS55+AS61+AS67,2)</f>
        <v>0</v>
      </c>
      <c r="AT54" s="105">
        <f>ROUND(SUM(AV54:AW54),2)</f>
        <v>0</v>
      </c>
      <c r="AU54" s="106">
        <f>ROUND(AU55+AU61+AU67,5)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ROUND(AZ55+AZ61+AZ67,2)</f>
        <v>0</v>
      </c>
      <c r="BA54" s="105">
        <f>ROUND(BA55+BA61+BA67,2)</f>
        <v>0</v>
      </c>
      <c r="BB54" s="105">
        <f>ROUND(BB55+BB61+BB67,2)</f>
        <v>0</v>
      </c>
      <c r="BC54" s="105">
        <f>ROUND(BC55+BC61+BC67,2)</f>
        <v>0</v>
      </c>
      <c r="BD54" s="107">
        <f>ROUND(BD55+BD61+BD67,2)</f>
        <v>0</v>
      </c>
      <c r="BE54" s="6"/>
      <c r="BS54" s="108" t="s">
        <v>70</v>
      </c>
      <c r="BT54" s="108" t="s">
        <v>71</v>
      </c>
      <c r="BU54" s="109" t="s">
        <v>72</v>
      </c>
      <c r="BV54" s="108" t="s">
        <v>73</v>
      </c>
      <c r="BW54" s="108" t="s">
        <v>5</v>
      </c>
      <c r="BX54" s="108" t="s">
        <v>74</v>
      </c>
      <c r="CL54" s="108" t="s">
        <v>19</v>
      </c>
    </row>
    <row r="55" s="7" customFormat="1" ht="16.5" customHeight="1">
      <c r="A55" s="7"/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ROUND(SUM(AG56:AG60),2)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ROUND(SUM(AS56:AS60),2)</f>
        <v>0</v>
      </c>
      <c r="AT55" s="119">
        <f>ROUND(SUM(AV55:AW55),2)</f>
        <v>0</v>
      </c>
      <c r="AU55" s="120">
        <f>ROUND(SUM(AU56:AU60),5)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ROUND(SUM(AZ56:AZ60),2)</f>
        <v>0</v>
      </c>
      <c r="BA55" s="119">
        <f>ROUND(SUM(BA56:BA60),2)</f>
        <v>0</v>
      </c>
      <c r="BB55" s="119">
        <f>ROUND(SUM(BB56:BB60),2)</f>
        <v>0</v>
      </c>
      <c r="BC55" s="119">
        <f>ROUND(SUM(BC56:BC60),2)</f>
        <v>0</v>
      </c>
      <c r="BD55" s="121">
        <f>ROUND(SUM(BD56:BD60),2)</f>
        <v>0</v>
      </c>
      <c r="BE55" s="7"/>
      <c r="BS55" s="122" t="s">
        <v>70</v>
      </c>
      <c r="BT55" s="122" t="s">
        <v>78</v>
      </c>
      <c r="BV55" s="122" t="s">
        <v>73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75</v>
      </c>
      <c r="F56" s="125"/>
      <c r="G56" s="125"/>
      <c r="H56" s="125"/>
      <c r="I56" s="125"/>
      <c r="J56" s="124"/>
      <c r="K56" s="125" t="s">
        <v>76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'SO-01 - Větrolam TEO4a'!J30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82</v>
      </c>
      <c r="AR56" s="64"/>
      <c r="AS56" s="128">
        <v>0</v>
      </c>
      <c r="AT56" s="129">
        <f>ROUND(SUM(AV56:AW56),2)</f>
        <v>0</v>
      </c>
      <c r="AU56" s="130">
        <f>'SO-01 - Větrolam TEO4a'!P79</f>
        <v>0</v>
      </c>
      <c r="AV56" s="129">
        <f>'SO-01 - Větrolam TEO4a'!J33</f>
        <v>0</v>
      </c>
      <c r="AW56" s="129">
        <f>'SO-01 - Větrolam TEO4a'!J34</f>
        <v>0</v>
      </c>
      <c r="AX56" s="129">
        <f>'SO-01 - Větrolam TEO4a'!J35</f>
        <v>0</v>
      </c>
      <c r="AY56" s="129">
        <f>'SO-01 - Větrolam TEO4a'!J36</f>
        <v>0</v>
      </c>
      <c r="AZ56" s="129">
        <f>'SO-01 - Větrolam TEO4a'!F33</f>
        <v>0</v>
      </c>
      <c r="BA56" s="129">
        <f>'SO-01 - Větrolam TEO4a'!F34</f>
        <v>0</v>
      </c>
      <c r="BB56" s="129">
        <f>'SO-01 - Větrolam TEO4a'!F35</f>
        <v>0</v>
      </c>
      <c r="BC56" s="129">
        <f>'SO-01 - Větrolam TEO4a'!F36</f>
        <v>0</v>
      </c>
      <c r="BD56" s="131">
        <f>'SO-01 - Větrolam TEO4a'!F37</f>
        <v>0</v>
      </c>
      <c r="BE56" s="4"/>
      <c r="BT56" s="132" t="s">
        <v>80</v>
      </c>
      <c r="BU56" s="132" t="s">
        <v>83</v>
      </c>
      <c r="BV56" s="132" t="s">
        <v>73</v>
      </c>
      <c r="BW56" s="132" t="s">
        <v>79</v>
      </c>
      <c r="BX56" s="132" t="s">
        <v>5</v>
      </c>
      <c r="CL56" s="132" t="s">
        <v>19</v>
      </c>
      <c r="CM56" s="132" t="s">
        <v>80</v>
      </c>
    </row>
    <row r="57" s="4" customFormat="1" ht="16.5" customHeight="1">
      <c r="A57" s="123" t="s">
        <v>81</v>
      </c>
      <c r="B57" s="62"/>
      <c r="C57" s="124"/>
      <c r="D57" s="124"/>
      <c r="E57" s="125" t="s">
        <v>84</v>
      </c>
      <c r="F57" s="125"/>
      <c r="G57" s="125"/>
      <c r="H57" s="125"/>
      <c r="I57" s="125"/>
      <c r="J57" s="124"/>
      <c r="K57" s="125" t="s">
        <v>85</v>
      </c>
      <c r="L57" s="125"/>
      <c r="M57" s="125"/>
      <c r="N57" s="125"/>
      <c r="O57" s="125"/>
      <c r="P57" s="125"/>
      <c r="Q57" s="125"/>
      <c r="R57" s="125"/>
      <c r="S57" s="125"/>
      <c r="T57" s="125"/>
      <c r="U57" s="125"/>
      <c r="V57" s="125"/>
      <c r="W57" s="125"/>
      <c r="X57" s="125"/>
      <c r="Y57" s="125"/>
      <c r="Z57" s="125"/>
      <c r="AA57" s="125"/>
      <c r="AB57" s="125"/>
      <c r="AC57" s="125"/>
      <c r="AD57" s="125"/>
      <c r="AE57" s="125"/>
      <c r="AF57" s="125"/>
      <c r="AG57" s="126">
        <f>'SO-011 - 1. rok pěstevní ...'!J32</f>
        <v>0</v>
      </c>
      <c r="AH57" s="124"/>
      <c r="AI57" s="124"/>
      <c r="AJ57" s="124"/>
      <c r="AK57" s="124"/>
      <c r="AL57" s="124"/>
      <c r="AM57" s="124"/>
      <c r="AN57" s="126">
        <f>SUM(AG57,AT57)</f>
        <v>0</v>
      </c>
      <c r="AO57" s="124"/>
      <c r="AP57" s="124"/>
      <c r="AQ57" s="127" t="s">
        <v>82</v>
      </c>
      <c r="AR57" s="64"/>
      <c r="AS57" s="128">
        <v>0</v>
      </c>
      <c r="AT57" s="129">
        <f>ROUND(SUM(AV57:AW57),2)</f>
        <v>0</v>
      </c>
      <c r="AU57" s="130">
        <f>'SO-011 - 1. rok pěstevní ...'!P85</f>
        <v>0</v>
      </c>
      <c r="AV57" s="129">
        <f>'SO-011 - 1. rok pěstevní ...'!J35</f>
        <v>0</v>
      </c>
      <c r="AW57" s="129">
        <f>'SO-011 - 1. rok pěstevní ...'!J36</f>
        <v>0</v>
      </c>
      <c r="AX57" s="129">
        <f>'SO-011 - 1. rok pěstevní ...'!J37</f>
        <v>0</v>
      </c>
      <c r="AY57" s="129">
        <f>'SO-011 - 1. rok pěstevní ...'!J38</f>
        <v>0</v>
      </c>
      <c r="AZ57" s="129">
        <f>'SO-011 - 1. rok pěstevní ...'!F35</f>
        <v>0</v>
      </c>
      <c r="BA57" s="129">
        <f>'SO-011 - 1. rok pěstevní ...'!F36</f>
        <v>0</v>
      </c>
      <c r="BB57" s="129">
        <f>'SO-011 - 1. rok pěstevní ...'!F37</f>
        <v>0</v>
      </c>
      <c r="BC57" s="129">
        <f>'SO-011 - 1. rok pěstevní ...'!F38</f>
        <v>0</v>
      </c>
      <c r="BD57" s="131">
        <f>'SO-011 - 1. rok pěstevní ...'!F39</f>
        <v>0</v>
      </c>
      <c r="BE57" s="4"/>
      <c r="BT57" s="132" t="s">
        <v>80</v>
      </c>
      <c r="BV57" s="132" t="s">
        <v>73</v>
      </c>
      <c r="BW57" s="132" t="s">
        <v>86</v>
      </c>
      <c r="BX57" s="132" t="s">
        <v>79</v>
      </c>
      <c r="CL57" s="132" t="s">
        <v>19</v>
      </c>
    </row>
    <row r="58" s="4" customFormat="1" ht="16.5" customHeight="1">
      <c r="A58" s="123" t="s">
        <v>81</v>
      </c>
      <c r="B58" s="62"/>
      <c r="C58" s="124"/>
      <c r="D58" s="124"/>
      <c r="E58" s="125" t="s">
        <v>87</v>
      </c>
      <c r="F58" s="125"/>
      <c r="G58" s="125"/>
      <c r="H58" s="125"/>
      <c r="I58" s="125"/>
      <c r="J58" s="124"/>
      <c r="K58" s="125" t="s">
        <v>88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'SO-012 - 2. rok pěstevní ...'!J32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82</v>
      </c>
      <c r="AR58" s="64"/>
      <c r="AS58" s="128">
        <v>0</v>
      </c>
      <c r="AT58" s="129">
        <f>ROUND(SUM(AV58:AW58),2)</f>
        <v>0</v>
      </c>
      <c r="AU58" s="130">
        <f>'SO-012 - 2. rok pěstevní ...'!P85</f>
        <v>0</v>
      </c>
      <c r="AV58" s="129">
        <f>'SO-012 - 2. rok pěstevní ...'!J35</f>
        <v>0</v>
      </c>
      <c r="AW58" s="129">
        <f>'SO-012 - 2. rok pěstevní ...'!J36</f>
        <v>0</v>
      </c>
      <c r="AX58" s="129">
        <f>'SO-012 - 2. rok pěstevní ...'!J37</f>
        <v>0</v>
      </c>
      <c r="AY58" s="129">
        <f>'SO-012 - 2. rok pěstevní ...'!J38</f>
        <v>0</v>
      </c>
      <c r="AZ58" s="129">
        <f>'SO-012 - 2. rok pěstevní ...'!F35</f>
        <v>0</v>
      </c>
      <c r="BA58" s="129">
        <f>'SO-012 - 2. rok pěstevní ...'!F36</f>
        <v>0</v>
      </c>
      <c r="BB58" s="129">
        <f>'SO-012 - 2. rok pěstevní ...'!F37</f>
        <v>0</v>
      </c>
      <c r="BC58" s="129">
        <f>'SO-012 - 2. rok pěstevní ...'!F38</f>
        <v>0</v>
      </c>
      <c r="BD58" s="131">
        <f>'SO-012 - 2. rok pěstevní ...'!F39</f>
        <v>0</v>
      </c>
      <c r="BE58" s="4"/>
      <c r="BT58" s="132" t="s">
        <v>80</v>
      </c>
      <c r="BV58" s="132" t="s">
        <v>73</v>
      </c>
      <c r="BW58" s="132" t="s">
        <v>89</v>
      </c>
      <c r="BX58" s="132" t="s">
        <v>79</v>
      </c>
      <c r="CL58" s="132" t="s">
        <v>19</v>
      </c>
    </row>
    <row r="59" s="4" customFormat="1" ht="16.5" customHeight="1">
      <c r="A59" s="123" t="s">
        <v>81</v>
      </c>
      <c r="B59" s="62"/>
      <c r="C59" s="124"/>
      <c r="D59" s="124"/>
      <c r="E59" s="125" t="s">
        <v>90</v>
      </c>
      <c r="F59" s="125"/>
      <c r="G59" s="125"/>
      <c r="H59" s="125"/>
      <c r="I59" s="125"/>
      <c r="J59" s="124"/>
      <c r="K59" s="125" t="s">
        <v>91</v>
      </c>
      <c r="L59" s="125"/>
      <c r="M59" s="125"/>
      <c r="N59" s="125"/>
      <c r="O59" s="125"/>
      <c r="P59" s="125"/>
      <c r="Q59" s="125"/>
      <c r="R59" s="125"/>
      <c r="S59" s="125"/>
      <c r="T59" s="125"/>
      <c r="U59" s="125"/>
      <c r="V59" s="125"/>
      <c r="W59" s="125"/>
      <c r="X59" s="125"/>
      <c r="Y59" s="125"/>
      <c r="Z59" s="125"/>
      <c r="AA59" s="125"/>
      <c r="AB59" s="125"/>
      <c r="AC59" s="125"/>
      <c r="AD59" s="125"/>
      <c r="AE59" s="125"/>
      <c r="AF59" s="125"/>
      <c r="AG59" s="126">
        <f>'SO-013 - 3. rok pěstevní ...'!J32</f>
        <v>0</v>
      </c>
      <c r="AH59" s="124"/>
      <c r="AI59" s="124"/>
      <c r="AJ59" s="124"/>
      <c r="AK59" s="124"/>
      <c r="AL59" s="124"/>
      <c r="AM59" s="124"/>
      <c r="AN59" s="126">
        <f>SUM(AG59,AT59)</f>
        <v>0</v>
      </c>
      <c r="AO59" s="124"/>
      <c r="AP59" s="124"/>
      <c r="AQ59" s="127" t="s">
        <v>82</v>
      </c>
      <c r="AR59" s="64"/>
      <c r="AS59" s="128">
        <v>0</v>
      </c>
      <c r="AT59" s="129">
        <f>ROUND(SUM(AV59:AW59),2)</f>
        <v>0</v>
      </c>
      <c r="AU59" s="130">
        <f>'SO-013 - 3. rok pěstevní ...'!P85</f>
        <v>0</v>
      </c>
      <c r="AV59" s="129">
        <f>'SO-013 - 3. rok pěstevní ...'!J35</f>
        <v>0</v>
      </c>
      <c r="AW59" s="129">
        <f>'SO-013 - 3. rok pěstevní ...'!J36</f>
        <v>0</v>
      </c>
      <c r="AX59" s="129">
        <f>'SO-013 - 3. rok pěstevní ...'!J37</f>
        <v>0</v>
      </c>
      <c r="AY59" s="129">
        <f>'SO-013 - 3. rok pěstevní ...'!J38</f>
        <v>0</v>
      </c>
      <c r="AZ59" s="129">
        <f>'SO-013 - 3. rok pěstevní ...'!F35</f>
        <v>0</v>
      </c>
      <c r="BA59" s="129">
        <f>'SO-013 - 3. rok pěstevní ...'!F36</f>
        <v>0</v>
      </c>
      <c r="BB59" s="129">
        <f>'SO-013 - 3. rok pěstevní ...'!F37</f>
        <v>0</v>
      </c>
      <c r="BC59" s="129">
        <f>'SO-013 - 3. rok pěstevní ...'!F38</f>
        <v>0</v>
      </c>
      <c r="BD59" s="131">
        <f>'SO-013 - 3. rok pěstevní ...'!F39</f>
        <v>0</v>
      </c>
      <c r="BE59" s="4"/>
      <c r="BT59" s="132" t="s">
        <v>80</v>
      </c>
      <c r="BV59" s="132" t="s">
        <v>73</v>
      </c>
      <c r="BW59" s="132" t="s">
        <v>92</v>
      </c>
      <c r="BX59" s="132" t="s">
        <v>79</v>
      </c>
      <c r="CL59" s="132" t="s">
        <v>19</v>
      </c>
    </row>
    <row r="60" s="4" customFormat="1" ht="16.5" customHeight="1">
      <c r="A60" s="123" t="s">
        <v>81</v>
      </c>
      <c r="B60" s="62"/>
      <c r="C60" s="124"/>
      <c r="D60" s="124"/>
      <c r="E60" s="125" t="s">
        <v>93</v>
      </c>
      <c r="F60" s="125"/>
      <c r="G60" s="125"/>
      <c r="H60" s="125"/>
      <c r="I60" s="125"/>
      <c r="J60" s="124"/>
      <c r="K60" s="125" t="s">
        <v>94</v>
      </c>
      <c r="L60" s="125"/>
      <c r="M60" s="125"/>
      <c r="N60" s="125"/>
      <c r="O60" s="125"/>
      <c r="P60" s="125"/>
      <c r="Q60" s="125"/>
      <c r="R60" s="125"/>
      <c r="S60" s="125"/>
      <c r="T60" s="125"/>
      <c r="U60" s="125"/>
      <c r="V60" s="125"/>
      <c r="W60" s="125"/>
      <c r="X60" s="125"/>
      <c r="Y60" s="125"/>
      <c r="Z60" s="125"/>
      <c r="AA60" s="125"/>
      <c r="AB60" s="125"/>
      <c r="AC60" s="125"/>
      <c r="AD60" s="125"/>
      <c r="AE60" s="125"/>
      <c r="AF60" s="125"/>
      <c r="AG60" s="126">
        <f>'VRN - Vedlejší rozpočtové...'!J32</f>
        <v>0</v>
      </c>
      <c r="AH60" s="124"/>
      <c r="AI60" s="124"/>
      <c r="AJ60" s="124"/>
      <c r="AK60" s="124"/>
      <c r="AL60" s="124"/>
      <c r="AM60" s="124"/>
      <c r="AN60" s="126">
        <f>SUM(AG60,AT60)</f>
        <v>0</v>
      </c>
      <c r="AO60" s="124"/>
      <c r="AP60" s="124"/>
      <c r="AQ60" s="127" t="s">
        <v>82</v>
      </c>
      <c r="AR60" s="64"/>
      <c r="AS60" s="128">
        <v>0</v>
      </c>
      <c r="AT60" s="129">
        <f>ROUND(SUM(AV60:AW60),2)</f>
        <v>0</v>
      </c>
      <c r="AU60" s="130">
        <f>'VRN - Vedlejší rozpočtové...'!P85</f>
        <v>0</v>
      </c>
      <c r="AV60" s="129">
        <f>'VRN - Vedlejší rozpočtové...'!J35</f>
        <v>0</v>
      </c>
      <c r="AW60" s="129">
        <f>'VRN - Vedlejší rozpočtové...'!J36</f>
        <v>0</v>
      </c>
      <c r="AX60" s="129">
        <f>'VRN - Vedlejší rozpočtové...'!J37</f>
        <v>0</v>
      </c>
      <c r="AY60" s="129">
        <f>'VRN - Vedlejší rozpočtové...'!J38</f>
        <v>0</v>
      </c>
      <c r="AZ60" s="129">
        <f>'VRN - Vedlejší rozpočtové...'!F35</f>
        <v>0</v>
      </c>
      <c r="BA60" s="129">
        <f>'VRN - Vedlejší rozpočtové...'!F36</f>
        <v>0</v>
      </c>
      <c r="BB60" s="129">
        <f>'VRN - Vedlejší rozpočtové...'!F37</f>
        <v>0</v>
      </c>
      <c r="BC60" s="129">
        <f>'VRN - Vedlejší rozpočtové...'!F38</f>
        <v>0</v>
      </c>
      <c r="BD60" s="131">
        <f>'VRN - Vedlejší rozpočtové...'!F39</f>
        <v>0</v>
      </c>
      <c r="BE60" s="4"/>
      <c r="BT60" s="132" t="s">
        <v>80</v>
      </c>
      <c r="BV60" s="132" t="s">
        <v>73</v>
      </c>
      <c r="BW60" s="132" t="s">
        <v>95</v>
      </c>
      <c r="BX60" s="132" t="s">
        <v>79</v>
      </c>
      <c r="CL60" s="132" t="s">
        <v>19</v>
      </c>
    </row>
    <row r="61" s="7" customFormat="1" ht="16.5" customHeight="1">
      <c r="A61" s="7"/>
      <c r="B61" s="110"/>
      <c r="C61" s="111"/>
      <c r="D61" s="112" t="s">
        <v>96</v>
      </c>
      <c r="E61" s="112"/>
      <c r="F61" s="112"/>
      <c r="G61" s="112"/>
      <c r="H61" s="112"/>
      <c r="I61" s="113"/>
      <c r="J61" s="112" t="s">
        <v>97</v>
      </c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2"/>
      <c r="V61" s="112"/>
      <c r="W61" s="112"/>
      <c r="X61" s="112"/>
      <c r="Y61" s="112"/>
      <c r="Z61" s="112"/>
      <c r="AA61" s="112"/>
      <c r="AB61" s="112"/>
      <c r="AC61" s="112"/>
      <c r="AD61" s="112"/>
      <c r="AE61" s="112"/>
      <c r="AF61" s="112"/>
      <c r="AG61" s="114">
        <f>ROUND(SUM(AG62:AG66),2)</f>
        <v>0</v>
      </c>
      <c r="AH61" s="113"/>
      <c r="AI61" s="113"/>
      <c r="AJ61" s="113"/>
      <c r="AK61" s="113"/>
      <c r="AL61" s="113"/>
      <c r="AM61" s="113"/>
      <c r="AN61" s="115">
        <f>SUM(AG61,AT61)</f>
        <v>0</v>
      </c>
      <c r="AO61" s="113"/>
      <c r="AP61" s="113"/>
      <c r="AQ61" s="116" t="s">
        <v>77</v>
      </c>
      <c r="AR61" s="117"/>
      <c r="AS61" s="118">
        <f>ROUND(SUM(AS62:AS66),2)</f>
        <v>0</v>
      </c>
      <c r="AT61" s="119">
        <f>ROUND(SUM(AV61:AW61),2)</f>
        <v>0</v>
      </c>
      <c r="AU61" s="120">
        <f>ROUND(SUM(AU62:AU66),5)</f>
        <v>0</v>
      </c>
      <c r="AV61" s="119">
        <f>ROUND(AZ61*L29,2)</f>
        <v>0</v>
      </c>
      <c r="AW61" s="119">
        <f>ROUND(BA61*L30,2)</f>
        <v>0</v>
      </c>
      <c r="AX61" s="119">
        <f>ROUND(BB61*L29,2)</f>
        <v>0</v>
      </c>
      <c r="AY61" s="119">
        <f>ROUND(BC61*L30,2)</f>
        <v>0</v>
      </c>
      <c r="AZ61" s="119">
        <f>ROUND(SUM(AZ62:AZ66),2)</f>
        <v>0</v>
      </c>
      <c r="BA61" s="119">
        <f>ROUND(SUM(BA62:BA66),2)</f>
        <v>0</v>
      </c>
      <c r="BB61" s="119">
        <f>ROUND(SUM(BB62:BB66),2)</f>
        <v>0</v>
      </c>
      <c r="BC61" s="119">
        <f>ROUND(SUM(BC62:BC66),2)</f>
        <v>0</v>
      </c>
      <c r="BD61" s="121">
        <f>ROUND(SUM(BD62:BD66),2)</f>
        <v>0</v>
      </c>
      <c r="BE61" s="7"/>
      <c r="BS61" s="122" t="s">
        <v>70</v>
      </c>
      <c r="BT61" s="122" t="s">
        <v>78</v>
      </c>
      <c r="BV61" s="122" t="s">
        <v>73</v>
      </c>
      <c r="BW61" s="122" t="s">
        <v>98</v>
      </c>
      <c r="BX61" s="122" t="s">
        <v>5</v>
      </c>
      <c r="CL61" s="122" t="s">
        <v>19</v>
      </c>
      <c r="CM61" s="122" t="s">
        <v>80</v>
      </c>
    </row>
    <row r="62" s="4" customFormat="1" ht="16.5" customHeight="1">
      <c r="A62" s="123" t="s">
        <v>81</v>
      </c>
      <c r="B62" s="62"/>
      <c r="C62" s="124"/>
      <c r="D62" s="124"/>
      <c r="E62" s="125" t="s">
        <v>96</v>
      </c>
      <c r="F62" s="125"/>
      <c r="G62" s="125"/>
      <c r="H62" s="125"/>
      <c r="I62" s="125"/>
      <c r="J62" s="124"/>
      <c r="K62" s="125" t="s">
        <v>97</v>
      </c>
      <c r="L62" s="125"/>
      <c r="M62" s="125"/>
      <c r="N62" s="125"/>
      <c r="O62" s="125"/>
      <c r="P62" s="125"/>
      <c r="Q62" s="125"/>
      <c r="R62" s="125"/>
      <c r="S62" s="125"/>
      <c r="T62" s="125"/>
      <c r="U62" s="125"/>
      <c r="V62" s="125"/>
      <c r="W62" s="125"/>
      <c r="X62" s="125"/>
      <c r="Y62" s="125"/>
      <c r="Z62" s="125"/>
      <c r="AA62" s="125"/>
      <c r="AB62" s="125"/>
      <c r="AC62" s="125"/>
      <c r="AD62" s="125"/>
      <c r="AE62" s="125"/>
      <c r="AF62" s="125"/>
      <c r="AG62" s="126">
        <f>'SO-02 - IP36'!J30</f>
        <v>0</v>
      </c>
      <c r="AH62" s="124"/>
      <c r="AI62" s="124"/>
      <c r="AJ62" s="124"/>
      <c r="AK62" s="124"/>
      <c r="AL62" s="124"/>
      <c r="AM62" s="124"/>
      <c r="AN62" s="126">
        <f>SUM(AG62,AT62)</f>
        <v>0</v>
      </c>
      <c r="AO62" s="124"/>
      <c r="AP62" s="124"/>
      <c r="AQ62" s="127" t="s">
        <v>82</v>
      </c>
      <c r="AR62" s="64"/>
      <c r="AS62" s="128">
        <v>0</v>
      </c>
      <c r="AT62" s="129">
        <f>ROUND(SUM(AV62:AW62),2)</f>
        <v>0</v>
      </c>
      <c r="AU62" s="130">
        <f>'SO-02 - IP36'!P79</f>
        <v>0</v>
      </c>
      <c r="AV62" s="129">
        <f>'SO-02 - IP36'!J33</f>
        <v>0</v>
      </c>
      <c r="AW62" s="129">
        <f>'SO-02 - IP36'!J34</f>
        <v>0</v>
      </c>
      <c r="AX62" s="129">
        <f>'SO-02 - IP36'!J35</f>
        <v>0</v>
      </c>
      <c r="AY62" s="129">
        <f>'SO-02 - IP36'!J36</f>
        <v>0</v>
      </c>
      <c r="AZ62" s="129">
        <f>'SO-02 - IP36'!F33</f>
        <v>0</v>
      </c>
      <c r="BA62" s="129">
        <f>'SO-02 - IP36'!F34</f>
        <v>0</v>
      </c>
      <c r="BB62" s="129">
        <f>'SO-02 - IP36'!F35</f>
        <v>0</v>
      </c>
      <c r="BC62" s="129">
        <f>'SO-02 - IP36'!F36</f>
        <v>0</v>
      </c>
      <c r="BD62" s="131">
        <f>'SO-02 - IP36'!F37</f>
        <v>0</v>
      </c>
      <c r="BE62" s="4"/>
      <c r="BT62" s="132" t="s">
        <v>80</v>
      </c>
      <c r="BU62" s="132" t="s">
        <v>83</v>
      </c>
      <c r="BV62" s="132" t="s">
        <v>73</v>
      </c>
      <c r="BW62" s="132" t="s">
        <v>98</v>
      </c>
      <c r="BX62" s="132" t="s">
        <v>5</v>
      </c>
      <c r="CL62" s="132" t="s">
        <v>19</v>
      </c>
      <c r="CM62" s="132" t="s">
        <v>80</v>
      </c>
    </row>
    <row r="63" s="4" customFormat="1" ht="16.5" customHeight="1">
      <c r="A63" s="123" t="s">
        <v>81</v>
      </c>
      <c r="B63" s="62"/>
      <c r="C63" s="124"/>
      <c r="D63" s="124"/>
      <c r="E63" s="125" t="s">
        <v>99</v>
      </c>
      <c r="F63" s="125"/>
      <c r="G63" s="125"/>
      <c r="H63" s="125"/>
      <c r="I63" s="125"/>
      <c r="J63" s="124"/>
      <c r="K63" s="125" t="s">
        <v>100</v>
      </c>
      <c r="L63" s="125"/>
      <c r="M63" s="125"/>
      <c r="N63" s="125"/>
      <c r="O63" s="125"/>
      <c r="P63" s="125"/>
      <c r="Q63" s="125"/>
      <c r="R63" s="125"/>
      <c r="S63" s="125"/>
      <c r="T63" s="125"/>
      <c r="U63" s="125"/>
      <c r="V63" s="125"/>
      <c r="W63" s="125"/>
      <c r="X63" s="125"/>
      <c r="Y63" s="125"/>
      <c r="Z63" s="125"/>
      <c r="AA63" s="125"/>
      <c r="AB63" s="125"/>
      <c r="AC63" s="125"/>
      <c r="AD63" s="125"/>
      <c r="AE63" s="125"/>
      <c r="AF63" s="125"/>
      <c r="AG63" s="126">
        <f>'SO-021 - 1. rok pěstební ...'!J32</f>
        <v>0</v>
      </c>
      <c r="AH63" s="124"/>
      <c r="AI63" s="124"/>
      <c r="AJ63" s="124"/>
      <c r="AK63" s="124"/>
      <c r="AL63" s="124"/>
      <c r="AM63" s="124"/>
      <c r="AN63" s="126">
        <f>SUM(AG63,AT63)</f>
        <v>0</v>
      </c>
      <c r="AO63" s="124"/>
      <c r="AP63" s="124"/>
      <c r="AQ63" s="127" t="s">
        <v>82</v>
      </c>
      <c r="AR63" s="64"/>
      <c r="AS63" s="128">
        <v>0</v>
      </c>
      <c r="AT63" s="129">
        <f>ROUND(SUM(AV63:AW63),2)</f>
        <v>0</v>
      </c>
      <c r="AU63" s="130">
        <f>'SO-021 - 1. rok pěstební ...'!P85</f>
        <v>0</v>
      </c>
      <c r="AV63" s="129">
        <f>'SO-021 - 1. rok pěstební ...'!J35</f>
        <v>0</v>
      </c>
      <c r="AW63" s="129">
        <f>'SO-021 - 1. rok pěstební ...'!J36</f>
        <v>0</v>
      </c>
      <c r="AX63" s="129">
        <f>'SO-021 - 1. rok pěstební ...'!J37</f>
        <v>0</v>
      </c>
      <c r="AY63" s="129">
        <f>'SO-021 - 1. rok pěstební ...'!J38</f>
        <v>0</v>
      </c>
      <c r="AZ63" s="129">
        <f>'SO-021 - 1. rok pěstební ...'!F35</f>
        <v>0</v>
      </c>
      <c r="BA63" s="129">
        <f>'SO-021 - 1. rok pěstební ...'!F36</f>
        <v>0</v>
      </c>
      <c r="BB63" s="129">
        <f>'SO-021 - 1. rok pěstební ...'!F37</f>
        <v>0</v>
      </c>
      <c r="BC63" s="129">
        <f>'SO-021 - 1. rok pěstební ...'!F38</f>
        <v>0</v>
      </c>
      <c r="BD63" s="131">
        <f>'SO-021 - 1. rok pěstební ...'!F39</f>
        <v>0</v>
      </c>
      <c r="BE63" s="4"/>
      <c r="BT63" s="132" t="s">
        <v>80</v>
      </c>
      <c r="BV63" s="132" t="s">
        <v>73</v>
      </c>
      <c r="BW63" s="132" t="s">
        <v>101</v>
      </c>
      <c r="BX63" s="132" t="s">
        <v>98</v>
      </c>
      <c r="CL63" s="132" t="s">
        <v>19</v>
      </c>
    </row>
    <row r="64" s="4" customFormat="1" ht="16.5" customHeight="1">
      <c r="A64" s="123" t="s">
        <v>81</v>
      </c>
      <c r="B64" s="62"/>
      <c r="C64" s="124"/>
      <c r="D64" s="124"/>
      <c r="E64" s="125" t="s">
        <v>102</v>
      </c>
      <c r="F64" s="125"/>
      <c r="G64" s="125"/>
      <c r="H64" s="125"/>
      <c r="I64" s="125"/>
      <c r="J64" s="124"/>
      <c r="K64" s="125" t="s">
        <v>103</v>
      </c>
      <c r="L64" s="125"/>
      <c r="M64" s="125"/>
      <c r="N64" s="125"/>
      <c r="O64" s="125"/>
      <c r="P64" s="125"/>
      <c r="Q64" s="125"/>
      <c r="R64" s="125"/>
      <c r="S64" s="125"/>
      <c r="T64" s="125"/>
      <c r="U64" s="125"/>
      <c r="V64" s="125"/>
      <c r="W64" s="125"/>
      <c r="X64" s="125"/>
      <c r="Y64" s="125"/>
      <c r="Z64" s="125"/>
      <c r="AA64" s="125"/>
      <c r="AB64" s="125"/>
      <c r="AC64" s="125"/>
      <c r="AD64" s="125"/>
      <c r="AE64" s="125"/>
      <c r="AF64" s="125"/>
      <c r="AG64" s="126">
        <f>'SO-022 - 2. rok pěstební ...'!J32</f>
        <v>0</v>
      </c>
      <c r="AH64" s="124"/>
      <c r="AI64" s="124"/>
      <c r="AJ64" s="124"/>
      <c r="AK64" s="124"/>
      <c r="AL64" s="124"/>
      <c r="AM64" s="124"/>
      <c r="AN64" s="126">
        <f>SUM(AG64,AT64)</f>
        <v>0</v>
      </c>
      <c r="AO64" s="124"/>
      <c r="AP64" s="124"/>
      <c r="AQ64" s="127" t="s">
        <v>82</v>
      </c>
      <c r="AR64" s="64"/>
      <c r="AS64" s="128">
        <v>0</v>
      </c>
      <c r="AT64" s="129">
        <f>ROUND(SUM(AV64:AW64),2)</f>
        <v>0</v>
      </c>
      <c r="AU64" s="130">
        <f>'SO-022 - 2. rok pěstební ...'!P85</f>
        <v>0</v>
      </c>
      <c r="AV64" s="129">
        <f>'SO-022 - 2. rok pěstební ...'!J35</f>
        <v>0</v>
      </c>
      <c r="AW64" s="129">
        <f>'SO-022 - 2. rok pěstební ...'!J36</f>
        <v>0</v>
      </c>
      <c r="AX64" s="129">
        <f>'SO-022 - 2. rok pěstební ...'!J37</f>
        <v>0</v>
      </c>
      <c r="AY64" s="129">
        <f>'SO-022 - 2. rok pěstební ...'!J38</f>
        <v>0</v>
      </c>
      <c r="AZ64" s="129">
        <f>'SO-022 - 2. rok pěstební ...'!F35</f>
        <v>0</v>
      </c>
      <c r="BA64" s="129">
        <f>'SO-022 - 2. rok pěstební ...'!F36</f>
        <v>0</v>
      </c>
      <c r="BB64" s="129">
        <f>'SO-022 - 2. rok pěstební ...'!F37</f>
        <v>0</v>
      </c>
      <c r="BC64" s="129">
        <f>'SO-022 - 2. rok pěstební ...'!F38</f>
        <v>0</v>
      </c>
      <c r="BD64" s="131">
        <f>'SO-022 - 2. rok pěstební ...'!F39</f>
        <v>0</v>
      </c>
      <c r="BE64" s="4"/>
      <c r="BT64" s="132" t="s">
        <v>80</v>
      </c>
      <c r="BV64" s="132" t="s">
        <v>73</v>
      </c>
      <c r="BW64" s="132" t="s">
        <v>104</v>
      </c>
      <c r="BX64" s="132" t="s">
        <v>98</v>
      </c>
      <c r="CL64" s="132" t="s">
        <v>19</v>
      </c>
    </row>
    <row r="65" s="4" customFormat="1" ht="16.5" customHeight="1">
      <c r="A65" s="123" t="s">
        <v>81</v>
      </c>
      <c r="B65" s="62"/>
      <c r="C65" s="124"/>
      <c r="D65" s="124"/>
      <c r="E65" s="125" t="s">
        <v>105</v>
      </c>
      <c r="F65" s="125"/>
      <c r="G65" s="125"/>
      <c r="H65" s="125"/>
      <c r="I65" s="125"/>
      <c r="J65" s="124"/>
      <c r="K65" s="125" t="s">
        <v>106</v>
      </c>
      <c r="L65" s="125"/>
      <c r="M65" s="125"/>
      <c r="N65" s="125"/>
      <c r="O65" s="125"/>
      <c r="P65" s="125"/>
      <c r="Q65" s="125"/>
      <c r="R65" s="125"/>
      <c r="S65" s="125"/>
      <c r="T65" s="125"/>
      <c r="U65" s="125"/>
      <c r="V65" s="125"/>
      <c r="W65" s="125"/>
      <c r="X65" s="125"/>
      <c r="Y65" s="125"/>
      <c r="Z65" s="125"/>
      <c r="AA65" s="125"/>
      <c r="AB65" s="125"/>
      <c r="AC65" s="125"/>
      <c r="AD65" s="125"/>
      <c r="AE65" s="125"/>
      <c r="AF65" s="125"/>
      <c r="AG65" s="126">
        <f>'SO-023 - 3. rok pěstební ...'!J32</f>
        <v>0</v>
      </c>
      <c r="AH65" s="124"/>
      <c r="AI65" s="124"/>
      <c r="AJ65" s="124"/>
      <c r="AK65" s="124"/>
      <c r="AL65" s="124"/>
      <c r="AM65" s="124"/>
      <c r="AN65" s="126">
        <f>SUM(AG65,AT65)</f>
        <v>0</v>
      </c>
      <c r="AO65" s="124"/>
      <c r="AP65" s="124"/>
      <c r="AQ65" s="127" t="s">
        <v>82</v>
      </c>
      <c r="AR65" s="64"/>
      <c r="AS65" s="128">
        <v>0</v>
      </c>
      <c r="AT65" s="129">
        <f>ROUND(SUM(AV65:AW65),2)</f>
        <v>0</v>
      </c>
      <c r="AU65" s="130">
        <f>'SO-023 - 3. rok pěstební ...'!P85</f>
        <v>0</v>
      </c>
      <c r="AV65" s="129">
        <f>'SO-023 - 3. rok pěstební ...'!J35</f>
        <v>0</v>
      </c>
      <c r="AW65" s="129">
        <f>'SO-023 - 3. rok pěstební ...'!J36</f>
        <v>0</v>
      </c>
      <c r="AX65" s="129">
        <f>'SO-023 - 3. rok pěstební ...'!J37</f>
        <v>0</v>
      </c>
      <c r="AY65" s="129">
        <f>'SO-023 - 3. rok pěstební ...'!J38</f>
        <v>0</v>
      </c>
      <c r="AZ65" s="129">
        <f>'SO-023 - 3. rok pěstební ...'!F35</f>
        <v>0</v>
      </c>
      <c r="BA65" s="129">
        <f>'SO-023 - 3. rok pěstební ...'!F36</f>
        <v>0</v>
      </c>
      <c r="BB65" s="129">
        <f>'SO-023 - 3. rok pěstební ...'!F37</f>
        <v>0</v>
      </c>
      <c r="BC65" s="129">
        <f>'SO-023 - 3. rok pěstební ...'!F38</f>
        <v>0</v>
      </c>
      <c r="BD65" s="131">
        <f>'SO-023 - 3. rok pěstební ...'!F39</f>
        <v>0</v>
      </c>
      <c r="BE65" s="4"/>
      <c r="BT65" s="132" t="s">
        <v>80</v>
      </c>
      <c r="BV65" s="132" t="s">
        <v>73</v>
      </c>
      <c r="BW65" s="132" t="s">
        <v>107</v>
      </c>
      <c r="BX65" s="132" t="s">
        <v>98</v>
      </c>
      <c r="CL65" s="132" t="s">
        <v>19</v>
      </c>
    </row>
    <row r="66" s="4" customFormat="1" ht="16.5" customHeight="1">
      <c r="A66" s="123" t="s">
        <v>81</v>
      </c>
      <c r="B66" s="62"/>
      <c r="C66" s="124"/>
      <c r="D66" s="124"/>
      <c r="E66" s="125" t="s">
        <v>93</v>
      </c>
      <c r="F66" s="125"/>
      <c r="G66" s="125"/>
      <c r="H66" s="125"/>
      <c r="I66" s="125"/>
      <c r="J66" s="124"/>
      <c r="K66" s="125" t="s">
        <v>108</v>
      </c>
      <c r="L66" s="125"/>
      <c r="M66" s="125"/>
      <c r="N66" s="125"/>
      <c r="O66" s="125"/>
      <c r="P66" s="125"/>
      <c r="Q66" s="125"/>
      <c r="R66" s="125"/>
      <c r="S66" s="125"/>
      <c r="T66" s="125"/>
      <c r="U66" s="125"/>
      <c r="V66" s="125"/>
      <c r="W66" s="125"/>
      <c r="X66" s="125"/>
      <c r="Y66" s="125"/>
      <c r="Z66" s="125"/>
      <c r="AA66" s="125"/>
      <c r="AB66" s="125"/>
      <c r="AC66" s="125"/>
      <c r="AD66" s="125"/>
      <c r="AE66" s="125"/>
      <c r="AF66" s="125"/>
      <c r="AG66" s="126">
        <f>'VRN - Vedlejší rozpočtové..._01'!J32</f>
        <v>0</v>
      </c>
      <c r="AH66" s="124"/>
      <c r="AI66" s="124"/>
      <c r="AJ66" s="124"/>
      <c r="AK66" s="124"/>
      <c r="AL66" s="124"/>
      <c r="AM66" s="124"/>
      <c r="AN66" s="126">
        <f>SUM(AG66,AT66)</f>
        <v>0</v>
      </c>
      <c r="AO66" s="124"/>
      <c r="AP66" s="124"/>
      <c r="AQ66" s="127" t="s">
        <v>82</v>
      </c>
      <c r="AR66" s="64"/>
      <c r="AS66" s="128">
        <v>0</v>
      </c>
      <c r="AT66" s="129">
        <f>ROUND(SUM(AV66:AW66),2)</f>
        <v>0</v>
      </c>
      <c r="AU66" s="130">
        <f>'VRN - Vedlejší rozpočtové..._01'!P85</f>
        <v>0</v>
      </c>
      <c r="AV66" s="129">
        <f>'VRN - Vedlejší rozpočtové..._01'!J35</f>
        <v>0</v>
      </c>
      <c r="AW66" s="129">
        <f>'VRN - Vedlejší rozpočtové..._01'!J36</f>
        <v>0</v>
      </c>
      <c r="AX66" s="129">
        <f>'VRN - Vedlejší rozpočtové..._01'!J37</f>
        <v>0</v>
      </c>
      <c r="AY66" s="129">
        <f>'VRN - Vedlejší rozpočtové..._01'!J38</f>
        <v>0</v>
      </c>
      <c r="AZ66" s="129">
        <f>'VRN - Vedlejší rozpočtové..._01'!F35</f>
        <v>0</v>
      </c>
      <c r="BA66" s="129">
        <f>'VRN - Vedlejší rozpočtové..._01'!F36</f>
        <v>0</v>
      </c>
      <c r="BB66" s="129">
        <f>'VRN - Vedlejší rozpočtové..._01'!F37</f>
        <v>0</v>
      </c>
      <c r="BC66" s="129">
        <f>'VRN - Vedlejší rozpočtové..._01'!F38</f>
        <v>0</v>
      </c>
      <c r="BD66" s="131">
        <f>'VRN - Vedlejší rozpočtové..._01'!F39</f>
        <v>0</v>
      </c>
      <c r="BE66" s="4"/>
      <c r="BT66" s="132" t="s">
        <v>80</v>
      </c>
      <c r="BV66" s="132" t="s">
        <v>73</v>
      </c>
      <c r="BW66" s="132" t="s">
        <v>109</v>
      </c>
      <c r="BX66" s="132" t="s">
        <v>98</v>
      </c>
      <c r="CL66" s="132" t="s">
        <v>19</v>
      </c>
    </row>
    <row r="67" s="7" customFormat="1" ht="16.5" customHeight="1">
      <c r="A67" s="7"/>
      <c r="B67" s="110"/>
      <c r="C67" s="111"/>
      <c r="D67" s="112" t="s">
        <v>110</v>
      </c>
      <c r="E67" s="112"/>
      <c r="F67" s="112"/>
      <c r="G67" s="112"/>
      <c r="H67" s="112"/>
      <c r="I67" s="113"/>
      <c r="J67" s="112" t="s">
        <v>111</v>
      </c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2"/>
      <c r="Z67" s="112"/>
      <c r="AA67" s="112"/>
      <c r="AB67" s="112"/>
      <c r="AC67" s="112"/>
      <c r="AD67" s="112"/>
      <c r="AE67" s="112"/>
      <c r="AF67" s="112"/>
      <c r="AG67" s="114">
        <f>ROUND(SUM(AG68:AG72),2)</f>
        <v>0</v>
      </c>
      <c r="AH67" s="113"/>
      <c r="AI67" s="113"/>
      <c r="AJ67" s="113"/>
      <c r="AK67" s="113"/>
      <c r="AL67" s="113"/>
      <c r="AM67" s="113"/>
      <c r="AN67" s="115">
        <f>SUM(AG67,AT67)</f>
        <v>0</v>
      </c>
      <c r="AO67" s="113"/>
      <c r="AP67" s="113"/>
      <c r="AQ67" s="116" t="s">
        <v>77</v>
      </c>
      <c r="AR67" s="117"/>
      <c r="AS67" s="118">
        <f>ROUND(SUM(AS68:AS72),2)</f>
        <v>0</v>
      </c>
      <c r="AT67" s="119">
        <f>ROUND(SUM(AV67:AW67),2)</f>
        <v>0</v>
      </c>
      <c r="AU67" s="120">
        <f>ROUND(SUM(AU68:AU72),5)</f>
        <v>0</v>
      </c>
      <c r="AV67" s="119">
        <f>ROUND(AZ67*L29,2)</f>
        <v>0</v>
      </c>
      <c r="AW67" s="119">
        <f>ROUND(BA67*L30,2)</f>
        <v>0</v>
      </c>
      <c r="AX67" s="119">
        <f>ROUND(BB67*L29,2)</f>
        <v>0</v>
      </c>
      <c r="AY67" s="119">
        <f>ROUND(BC67*L30,2)</f>
        <v>0</v>
      </c>
      <c r="AZ67" s="119">
        <f>ROUND(SUM(AZ68:AZ72),2)</f>
        <v>0</v>
      </c>
      <c r="BA67" s="119">
        <f>ROUND(SUM(BA68:BA72),2)</f>
        <v>0</v>
      </c>
      <c r="BB67" s="119">
        <f>ROUND(SUM(BB68:BB72),2)</f>
        <v>0</v>
      </c>
      <c r="BC67" s="119">
        <f>ROUND(SUM(BC68:BC72),2)</f>
        <v>0</v>
      </c>
      <c r="BD67" s="121">
        <f>ROUND(SUM(BD68:BD72),2)</f>
        <v>0</v>
      </c>
      <c r="BE67" s="7"/>
      <c r="BS67" s="122" t="s">
        <v>70</v>
      </c>
      <c r="BT67" s="122" t="s">
        <v>78</v>
      </c>
      <c r="BV67" s="122" t="s">
        <v>73</v>
      </c>
      <c r="BW67" s="122" t="s">
        <v>112</v>
      </c>
      <c r="BX67" s="122" t="s">
        <v>5</v>
      </c>
      <c r="CL67" s="122" t="s">
        <v>19</v>
      </c>
      <c r="CM67" s="122" t="s">
        <v>80</v>
      </c>
    </row>
    <row r="68" s="4" customFormat="1" ht="16.5" customHeight="1">
      <c r="A68" s="123" t="s">
        <v>81</v>
      </c>
      <c r="B68" s="62"/>
      <c r="C68" s="124"/>
      <c r="D68" s="124"/>
      <c r="E68" s="125" t="s">
        <v>110</v>
      </c>
      <c r="F68" s="125"/>
      <c r="G68" s="125"/>
      <c r="H68" s="125"/>
      <c r="I68" s="125"/>
      <c r="J68" s="124"/>
      <c r="K68" s="125" t="s">
        <v>111</v>
      </c>
      <c r="L68" s="125"/>
      <c r="M68" s="125"/>
      <c r="N68" s="125"/>
      <c r="O68" s="125"/>
      <c r="P68" s="125"/>
      <c r="Q68" s="125"/>
      <c r="R68" s="125"/>
      <c r="S68" s="125"/>
      <c r="T68" s="125"/>
      <c r="U68" s="125"/>
      <c r="V68" s="125"/>
      <c r="W68" s="125"/>
      <c r="X68" s="125"/>
      <c r="Y68" s="125"/>
      <c r="Z68" s="125"/>
      <c r="AA68" s="125"/>
      <c r="AB68" s="125"/>
      <c r="AC68" s="125"/>
      <c r="AD68" s="125"/>
      <c r="AE68" s="125"/>
      <c r="AF68" s="125"/>
      <c r="AG68" s="126">
        <f>'SO-03 - IP41'!J30</f>
        <v>0</v>
      </c>
      <c r="AH68" s="124"/>
      <c r="AI68" s="124"/>
      <c r="AJ68" s="124"/>
      <c r="AK68" s="124"/>
      <c r="AL68" s="124"/>
      <c r="AM68" s="124"/>
      <c r="AN68" s="126">
        <f>SUM(AG68,AT68)</f>
        <v>0</v>
      </c>
      <c r="AO68" s="124"/>
      <c r="AP68" s="124"/>
      <c r="AQ68" s="127" t="s">
        <v>82</v>
      </c>
      <c r="AR68" s="64"/>
      <c r="AS68" s="128">
        <v>0</v>
      </c>
      <c r="AT68" s="129">
        <f>ROUND(SUM(AV68:AW68),2)</f>
        <v>0</v>
      </c>
      <c r="AU68" s="130">
        <f>'SO-03 - IP41'!P79</f>
        <v>0</v>
      </c>
      <c r="AV68" s="129">
        <f>'SO-03 - IP41'!J33</f>
        <v>0</v>
      </c>
      <c r="AW68" s="129">
        <f>'SO-03 - IP41'!J34</f>
        <v>0</v>
      </c>
      <c r="AX68" s="129">
        <f>'SO-03 - IP41'!J35</f>
        <v>0</v>
      </c>
      <c r="AY68" s="129">
        <f>'SO-03 - IP41'!J36</f>
        <v>0</v>
      </c>
      <c r="AZ68" s="129">
        <f>'SO-03 - IP41'!F33</f>
        <v>0</v>
      </c>
      <c r="BA68" s="129">
        <f>'SO-03 - IP41'!F34</f>
        <v>0</v>
      </c>
      <c r="BB68" s="129">
        <f>'SO-03 - IP41'!F35</f>
        <v>0</v>
      </c>
      <c r="BC68" s="129">
        <f>'SO-03 - IP41'!F36</f>
        <v>0</v>
      </c>
      <c r="BD68" s="131">
        <f>'SO-03 - IP41'!F37</f>
        <v>0</v>
      </c>
      <c r="BE68" s="4"/>
      <c r="BT68" s="132" t="s">
        <v>80</v>
      </c>
      <c r="BU68" s="132" t="s">
        <v>83</v>
      </c>
      <c r="BV68" s="132" t="s">
        <v>73</v>
      </c>
      <c r="BW68" s="132" t="s">
        <v>112</v>
      </c>
      <c r="BX68" s="132" t="s">
        <v>5</v>
      </c>
      <c r="CL68" s="132" t="s">
        <v>19</v>
      </c>
      <c r="CM68" s="132" t="s">
        <v>80</v>
      </c>
    </row>
    <row r="69" s="4" customFormat="1" ht="16.5" customHeight="1">
      <c r="A69" s="123" t="s">
        <v>81</v>
      </c>
      <c r="B69" s="62"/>
      <c r="C69" s="124"/>
      <c r="D69" s="124"/>
      <c r="E69" s="125" t="s">
        <v>113</v>
      </c>
      <c r="F69" s="125"/>
      <c r="G69" s="125"/>
      <c r="H69" s="125"/>
      <c r="I69" s="125"/>
      <c r="J69" s="124"/>
      <c r="K69" s="125" t="s">
        <v>100</v>
      </c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5"/>
      <c r="Z69" s="125"/>
      <c r="AA69" s="125"/>
      <c r="AB69" s="125"/>
      <c r="AC69" s="125"/>
      <c r="AD69" s="125"/>
      <c r="AE69" s="125"/>
      <c r="AF69" s="125"/>
      <c r="AG69" s="126">
        <f>'SO-031 - 1. rok pěstební ...'!J32</f>
        <v>0</v>
      </c>
      <c r="AH69" s="124"/>
      <c r="AI69" s="124"/>
      <c r="AJ69" s="124"/>
      <c r="AK69" s="124"/>
      <c r="AL69" s="124"/>
      <c r="AM69" s="124"/>
      <c r="AN69" s="126">
        <f>SUM(AG69,AT69)</f>
        <v>0</v>
      </c>
      <c r="AO69" s="124"/>
      <c r="AP69" s="124"/>
      <c r="AQ69" s="127" t="s">
        <v>82</v>
      </c>
      <c r="AR69" s="64"/>
      <c r="AS69" s="128">
        <v>0</v>
      </c>
      <c r="AT69" s="129">
        <f>ROUND(SUM(AV69:AW69),2)</f>
        <v>0</v>
      </c>
      <c r="AU69" s="130">
        <f>'SO-031 - 1. rok pěstební ...'!P85</f>
        <v>0</v>
      </c>
      <c r="AV69" s="129">
        <f>'SO-031 - 1. rok pěstební ...'!J35</f>
        <v>0</v>
      </c>
      <c r="AW69" s="129">
        <f>'SO-031 - 1. rok pěstební ...'!J36</f>
        <v>0</v>
      </c>
      <c r="AX69" s="129">
        <f>'SO-031 - 1. rok pěstební ...'!J37</f>
        <v>0</v>
      </c>
      <c r="AY69" s="129">
        <f>'SO-031 - 1. rok pěstební ...'!J38</f>
        <v>0</v>
      </c>
      <c r="AZ69" s="129">
        <f>'SO-031 - 1. rok pěstební ...'!F35</f>
        <v>0</v>
      </c>
      <c r="BA69" s="129">
        <f>'SO-031 - 1. rok pěstební ...'!F36</f>
        <v>0</v>
      </c>
      <c r="BB69" s="129">
        <f>'SO-031 - 1. rok pěstební ...'!F37</f>
        <v>0</v>
      </c>
      <c r="BC69" s="129">
        <f>'SO-031 - 1. rok pěstební ...'!F38</f>
        <v>0</v>
      </c>
      <c r="BD69" s="131">
        <f>'SO-031 - 1. rok pěstební ...'!F39</f>
        <v>0</v>
      </c>
      <c r="BE69" s="4"/>
      <c r="BT69" s="132" t="s">
        <v>80</v>
      </c>
      <c r="BV69" s="132" t="s">
        <v>73</v>
      </c>
      <c r="BW69" s="132" t="s">
        <v>114</v>
      </c>
      <c r="BX69" s="132" t="s">
        <v>112</v>
      </c>
      <c r="CL69" s="132" t="s">
        <v>19</v>
      </c>
    </row>
    <row r="70" s="4" customFormat="1" ht="16.5" customHeight="1">
      <c r="A70" s="123" t="s">
        <v>81</v>
      </c>
      <c r="B70" s="62"/>
      <c r="C70" s="124"/>
      <c r="D70" s="124"/>
      <c r="E70" s="125" t="s">
        <v>115</v>
      </c>
      <c r="F70" s="125"/>
      <c r="G70" s="125"/>
      <c r="H70" s="125"/>
      <c r="I70" s="125"/>
      <c r="J70" s="124"/>
      <c r="K70" s="125" t="s">
        <v>103</v>
      </c>
      <c r="L70" s="125"/>
      <c r="M70" s="125"/>
      <c r="N70" s="125"/>
      <c r="O70" s="125"/>
      <c r="P70" s="125"/>
      <c r="Q70" s="125"/>
      <c r="R70" s="125"/>
      <c r="S70" s="125"/>
      <c r="T70" s="125"/>
      <c r="U70" s="125"/>
      <c r="V70" s="125"/>
      <c r="W70" s="125"/>
      <c r="X70" s="125"/>
      <c r="Y70" s="125"/>
      <c r="Z70" s="125"/>
      <c r="AA70" s="125"/>
      <c r="AB70" s="125"/>
      <c r="AC70" s="125"/>
      <c r="AD70" s="125"/>
      <c r="AE70" s="125"/>
      <c r="AF70" s="125"/>
      <c r="AG70" s="126">
        <f>'SO-032 - 2. rok pěstební ...'!J32</f>
        <v>0</v>
      </c>
      <c r="AH70" s="124"/>
      <c r="AI70" s="124"/>
      <c r="AJ70" s="124"/>
      <c r="AK70" s="124"/>
      <c r="AL70" s="124"/>
      <c r="AM70" s="124"/>
      <c r="AN70" s="126">
        <f>SUM(AG70,AT70)</f>
        <v>0</v>
      </c>
      <c r="AO70" s="124"/>
      <c r="AP70" s="124"/>
      <c r="AQ70" s="127" t="s">
        <v>82</v>
      </c>
      <c r="AR70" s="64"/>
      <c r="AS70" s="128">
        <v>0</v>
      </c>
      <c r="AT70" s="129">
        <f>ROUND(SUM(AV70:AW70),2)</f>
        <v>0</v>
      </c>
      <c r="AU70" s="130">
        <f>'SO-032 - 2. rok pěstební ...'!P85</f>
        <v>0</v>
      </c>
      <c r="AV70" s="129">
        <f>'SO-032 - 2. rok pěstební ...'!J35</f>
        <v>0</v>
      </c>
      <c r="AW70" s="129">
        <f>'SO-032 - 2. rok pěstební ...'!J36</f>
        <v>0</v>
      </c>
      <c r="AX70" s="129">
        <f>'SO-032 - 2. rok pěstební ...'!J37</f>
        <v>0</v>
      </c>
      <c r="AY70" s="129">
        <f>'SO-032 - 2. rok pěstební ...'!J38</f>
        <v>0</v>
      </c>
      <c r="AZ70" s="129">
        <f>'SO-032 - 2. rok pěstební ...'!F35</f>
        <v>0</v>
      </c>
      <c r="BA70" s="129">
        <f>'SO-032 - 2. rok pěstební ...'!F36</f>
        <v>0</v>
      </c>
      <c r="BB70" s="129">
        <f>'SO-032 - 2. rok pěstební ...'!F37</f>
        <v>0</v>
      </c>
      <c r="BC70" s="129">
        <f>'SO-032 - 2. rok pěstební ...'!F38</f>
        <v>0</v>
      </c>
      <c r="BD70" s="131">
        <f>'SO-032 - 2. rok pěstební ...'!F39</f>
        <v>0</v>
      </c>
      <c r="BE70" s="4"/>
      <c r="BT70" s="132" t="s">
        <v>80</v>
      </c>
      <c r="BV70" s="132" t="s">
        <v>73</v>
      </c>
      <c r="BW70" s="132" t="s">
        <v>116</v>
      </c>
      <c r="BX70" s="132" t="s">
        <v>112</v>
      </c>
      <c r="CL70" s="132" t="s">
        <v>19</v>
      </c>
    </row>
    <row r="71" s="4" customFormat="1" ht="16.5" customHeight="1">
      <c r="A71" s="123" t="s">
        <v>81</v>
      </c>
      <c r="B71" s="62"/>
      <c r="C71" s="124"/>
      <c r="D71" s="124"/>
      <c r="E71" s="125" t="s">
        <v>117</v>
      </c>
      <c r="F71" s="125"/>
      <c r="G71" s="125"/>
      <c r="H71" s="125"/>
      <c r="I71" s="125"/>
      <c r="J71" s="124"/>
      <c r="K71" s="125" t="s">
        <v>106</v>
      </c>
      <c r="L71" s="125"/>
      <c r="M71" s="125"/>
      <c r="N71" s="125"/>
      <c r="O71" s="125"/>
      <c r="P71" s="125"/>
      <c r="Q71" s="125"/>
      <c r="R71" s="125"/>
      <c r="S71" s="125"/>
      <c r="T71" s="125"/>
      <c r="U71" s="125"/>
      <c r="V71" s="125"/>
      <c r="W71" s="125"/>
      <c r="X71" s="125"/>
      <c r="Y71" s="125"/>
      <c r="Z71" s="125"/>
      <c r="AA71" s="125"/>
      <c r="AB71" s="125"/>
      <c r="AC71" s="125"/>
      <c r="AD71" s="125"/>
      <c r="AE71" s="125"/>
      <c r="AF71" s="125"/>
      <c r="AG71" s="126">
        <f>'SO-033 - 3. rok pěstební ...'!J32</f>
        <v>0</v>
      </c>
      <c r="AH71" s="124"/>
      <c r="AI71" s="124"/>
      <c r="AJ71" s="124"/>
      <c r="AK71" s="124"/>
      <c r="AL71" s="124"/>
      <c r="AM71" s="124"/>
      <c r="AN71" s="126">
        <f>SUM(AG71,AT71)</f>
        <v>0</v>
      </c>
      <c r="AO71" s="124"/>
      <c r="AP71" s="124"/>
      <c r="AQ71" s="127" t="s">
        <v>82</v>
      </c>
      <c r="AR71" s="64"/>
      <c r="AS71" s="128">
        <v>0</v>
      </c>
      <c r="AT71" s="129">
        <f>ROUND(SUM(AV71:AW71),2)</f>
        <v>0</v>
      </c>
      <c r="AU71" s="130">
        <f>'SO-033 - 3. rok pěstební ...'!P85</f>
        <v>0</v>
      </c>
      <c r="AV71" s="129">
        <f>'SO-033 - 3. rok pěstební ...'!J35</f>
        <v>0</v>
      </c>
      <c r="AW71" s="129">
        <f>'SO-033 - 3. rok pěstební ...'!J36</f>
        <v>0</v>
      </c>
      <c r="AX71" s="129">
        <f>'SO-033 - 3. rok pěstební ...'!J37</f>
        <v>0</v>
      </c>
      <c r="AY71" s="129">
        <f>'SO-033 - 3. rok pěstební ...'!J38</f>
        <v>0</v>
      </c>
      <c r="AZ71" s="129">
        <f>'SO-033 - 3. rok pěstební ...'!F35</f>
        <v>0</v>
      </c>
      <c r="BA71" s="129">
        <f>'SO-033 - 3. rok pěstební ...'!F36</f>
        <v>0</v>
      </c>
      <c r="BB71" s="129">
        <f>'SO-033 - 3. rok pěstební ...'!F37</f>
        <v>0</v>
      </c>
      <c r="BC71" s="129">
        <f>'SO-033 - 3. rok pěstební ...'!F38</f>
        <v>0</v>
      </c>
      <c r="BD71" s="131">
        <f>'SO-033 - 3. rok pěstební ...'!F39</f>
        <v>0</v>
      </c>
      <c r="BE71" s="4"/>
      <c r="BT71" s="132" t="s">
        <v>80</v>
      </c>
      <c r="BV71" s="132" t="s">
        <v>73</v>
      </c>
      <c r="BW71" s="132" t="s">
        <v>118</v>
      </c>
      <c r="BX71" s="132" t="s">
        <v>112</v>
      </c>
      <c r="CL71" s="132" t="s">
        <v>19</v>
      </c>
    </row>
    <row r="72" s="4" customFormat="1" ht="16.5" customHeight="1">
      <c r="A72" s="123" t="s">
        <v>81</v>
      </c>
      <c r="B72" s="62"/>
      <c r="C72" s="124"/>
      <c r="D72" s="124"/>
      <c r="E72" s="125" t="s">
        <v>93</v>
      </c>
      <c r="F72" s="125"/>
      <c r="G72" s="125"/>
      <c r="H72" s="125"/>
      <c r="I72" s="125"/>
      <c r="J72" s="124"/>
      <c r="K72" s="125" t="s">
        <v>119</v>
      </c>
      <c r="L72" s="125"/>
      <c r="M72" s="125"/>
      <c r="N72" s="125"/>
      <c r="O72" s="125"/>
      <c r="P72" s="125"/>
      <c r="Q72" s="125"/>
      <c r="R72" s="125"/>
      <c r="S72" s="125"/>
      <c r="T72" s="125"/>
      <c r="U72" s="125"/>
      <c r="V72" s="125"/>
      <c r="W72" s="125"/>
      <c r="X72" s="125"/>
      <c r="Y72" s="125"/>
      <c r="Z72" s="125"/>
      <c r="AA72" s="125"/>
      <c r="AB72" s="125"/>
      <c r="AC72" s="125"/>
      <c r="AD72" s="125"/>
      <c r="AE72" s="125"/>
      <c r="AF72" s="125"/>
      <c r="AG72" s="126">
        <f>'VRN - Vedlejší rozpočtové..._02'!J32</f>
        <v>0</v>
      </c>
      <c r="AH72" s="124"/>
      <c r="AI72" s="124"/>
      <c r="AJ72" s="124"/>
      <c r="AK72" s="124"/>
      <c r="AL72" s="124"/>
      <c r="AM72" s="124"/>
      <c r="AN72" s="126">
        <f>SUM(AG72,AT72)</f>
        <v>0</v>
      </c>
      <c r="AO72" s="124"/>
      <c r="AP72" s="124"/>
      <c r="AQ72" s="127" t="s">
        <v>82</v>
      </c>
      <c r="AR72" s="64"/>
      <c r="AS72" s="133">
        <v>0</v>
      </c>
      <c r="AT72" s="134">
        <f>ROUND(SUM(AV72:AW72),2)</f>
        <v>0</v>
      </c>
      <c r="AU72" s="135">
        <f>'VRN - Vedlejší rozpočtové..._02'!P85</f>
        <v>0</v>
      </c>
      <c r="AV72" s="134">
        <f>'VRN - Vedlejší rozpočtové..._02'!J35</f>
        <v>0</v>
      </c>
      <c r="AW72" s="134">
        <f>'VRN - Vedlejší rozpočtové..._02'!J36</f>
        <v>0</v>
      </c>
      <c r="AX72" s="134">
        <f>'VRN - Vedlejší rozpočtové..._02'!J37</f>
        <v>0</v>
      </c>
      <c r="AY72" s="134">
        <f>'VRN - Vedlejší rozpočtové..._02'!J38</f>
        <v>0</v>
      </c>
      <c r="AZ72" s="134">
        <f>'VRN - Vedlejší rozpočtové..._02'!F35</f>
        <v>0</v>
      </c>
      <c r="BA72" s="134">
        <f>'VRN - Vedlejší rozpočtové..._02'!F36</f>
        <v>0</v>
      </c>
      <c r="BB72" s="134">
        <f>'VRN - Vedlejší rozpočtové..._02'!F37</f>
        <v>0</v>
      </c>
      <c r="BC72" s="134">
        <f>'VRN - Vedlejší rozpočtové..._02'!F38</f>
        <v>0</v>
      </c>
      <c r="BD72" s="136">
        <f>'VRN - Vedlejší rozpočtové..._02'!F39</f>
        <v>0</v>
      </c>
      <c r="BE72" s="4"/>
      <c r="BT72" s="132" t="s">
        <v>80</v>
      </c>
      <c r="BV72" s="132" t="s">
        <v>73</v>
      </c>
      <c r="BW72" s="132" t="s">
        <v>120</v>
      </c>
      <c r="BX72" s="132" t="s">
        <v>112</v>
      </c>
      <c r="CL72" s="132" t="s">
        <v>19</v>
      </c>
    </row>
    <row r="73" s="2" customFormat="1" ht="30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/>
      <c r="AK73" s="39"/>
      <c r="AL73" s="39"/>
      <c r="AM73" s="39"/>
      <c r="AN73" s="39"/>
      <c r="AO73" s="39"/>
      <c r="AP73" s="39"/>
      <c r="AQ73" s="39"/>
      <c r="AR73" s="43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</row>
    <row r="74" s="2" customFormat="1" ht="6.96" customHeight="1">
      <c r="A74" s="37"/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43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</row>
  </sheetData>
  <sheetProtection sheet="1" formatColumns="0" formatRows="0" objects="1" scenarios="1" spinCount="100000" saltValue="W0D+6NtGhfjzbjrIosbN3fHB1xO0TG+IfrQNeICUHEhngmBVpHhLYf4mxNl+29zb3KkzV1lQ5v5u1dtS2pMcRA==" hashValue="jKviB1hl0TrD3yeXYcgFXt/Wv4icPrqNZBC4b+WmQLNgK150p9zDfJ42avaXKv/BeSNMKuAorgJ9T1Kgz5AsHA==" algorithmName="SHA-512" password="CC35"/>
  <mergeCells count="110">
    <mergeCell ref="C52:G52"/>
    <mergeCell ref="D61:H61"/>
    <mergeCell ref="D55:H55"/>
    <mergeCell ref="E60:I60"/>
    <mergeCell ref="E56:I56"/>
    <mergeCell ref="E64:I64"/>
    <mergeCell ref="E57:I57"/>
    <mergeCell ref="E62:I62"/>
    <mergeCell ref="E58:I58"/>
    <mergeCell ref="E59:I59"/>
    <mergeCell ref="E63:I63"/>
    <mergeCell ref="I52:AF52"/>
    <mergeCell ref="J61:AF61"/>
    <mergeCell ref="J55:AF55"/>
    <mergeCell ref="K62:AF62"/>
    <mergeCell ref="K58:AF58"/>
    <mergeCell ref="K63:AF63"/>
    <mergeCell ref="K60:AF60"/>
    <mergeCell ref="K56:AF56"/>
    <mergeCell ref="K64:AF64"/>
    <mergeCell ref="K59:AF59"/>
    <mergeCell ref="K57:AF57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E70:I70"/>
    <mergeCell ref="K70:AF70"/>
    <mergeCell ref="E71:I71"/>
    <mergeCell ref="K71:AF71"/>
    <mergeCell ref="E72:I72"/>
    <mergeCell ref="K72:AF72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62:AP62"/>
    <mergeCell ref="AN55:AP55"/>
    <mergeCell ref="AN60:AP60"/>
    <mergeCell ref="AN56:AP56"/>
    <mergeCell ref="AN57:AP57"/>
    <mergeCell ref="AN61:AP61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71:AP71"/>
    <mergeCell ref="AG71:AM71"/>
    <mergeCell ref="AN72:AP72"/>
    <mergeCell ref="AG72:AM72"/>
    <mergeCell ref="AN54:AP54"/>
  </mergeCells>
  <hyperlinks>
    <hyperlink ref="A56" location="'SO-01 - Větrolam TEO4a'!C2" display="/"/>
    <hyperlink ref="A57" location="'SO-011 - 1. rok pěstevní ...'!C2" display="/"/>
    <hyperlink ref="A58" location="'SO-012 - 2. rok pěstevní ...'!C2" display="/"/>
    <hyperlink ref="A59" location="'SO-013 - 3. rok pěstevní ...'!C2" display="/"/>
    <hyperlink ref="A60" location="'VRN - Vedlejší rozpočtové...'!C2" display="/"/>
    <hyperlink ref="A62" location="'SO-02 - IP36'!C2" display="/"/>
    <hyperlink ref="A63" location="'SO-021 - 1. rok pěstební ...'!C2" display="/"/>
    <hyperlink ref="A64" location="'SO-022 - 2. rok pěstební ...'!C2" display="/"/>
    <hyperlink ref="A65" location="'SO-023 - 3. rok pěstební ...'!C2" display="/"/>
    <hyperlink ref="A66" location="'VRN - Vedlejší rozpočtové..._01'!C2" display="/"/>
    <hyperlink ref="A68" location="'SO-03 - IP41'!C2" display="/"/>
    <hyperlink ref="A69" location="'SO-031 - 1. rok pěstební ...'!C2" display="/"/>
    <hyperlink ref="A70" location="'SO-032 - 2. rok pěstební ...'!C2" display="/"/>
    <hyperlink ref="A71" location="'SO-033 - 3. rok pěstební ...'!C2" display="/"/>
    <hyperlink ref="A72" location="'VRN - Vedlejší rozpočtové..._02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486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596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ROUND((SUM(BE85:BE108)),  2)</f>
        <v>0</v>
      </c>
      <c r="G35" s="37"/>
      <c r="H35" s="37"/>
      <c r="I35" s="156">
        <v>0.20999999999999999</v>
      </c>
      <c r="J35" s="155">
        <f>ROUND(((SUM(BE85:BE108))*I35),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ROUND((SUM(BF85:BF108)),  2)</f>
        <v>0</v>
      </c>
      <c r="G36" s="37"/>
      <c r="H36" s="37"/>
      <c r="I36" s="156">
        <v>0.12</v>
      </c>
      <c r="J36" s="155">
        <f>ROUND(((SUM(BF85:BF108))*I36),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ROUND((SUM(BG85:BG108)),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ROUND((SUM(BH85:BH108)),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ROUND((SUM(BI85:BI108)),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486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SO-023 - 3.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486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SO-023 - 3.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SUM(P86:P108)</f>
        <v>0</v>
      </c>
      <c r="Q85" s="95"/>
      <c r="R85" s="181">
        <f>SUM(R86:R108)</f>
        <v>0.001</v>
      </c>
      <c r="S85" s="95"/>
      <c r="T85" s="182">
        <f>SUM(T86:T108)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SUM(BK86:BK108)</f>
        <v>0</v>
      </c>
    </row>
    <row r="86" s="2" customFormat="1" ht="21.75" customHeight="1">
      <c r="A86" s="37"/>
      <c r="B86" s="38"/>
      <c r="C86" s="184" t="s">
        <v>80</v>
      </c>
      <c r="D86" s="184" t="s">
        <v>141</v>
      </c>
      <c r="E86" s="185" t="s">
        <v>184</v>
      </c>
      <c r="F86" s="186" t="s">
        <v>185</v>
      </c>
      <c r="G86" s="187" t="s">
        <v>144</v>
      </c>
      <c r="H86" s="188">
        <v>36760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597</v>
      </c>
    </row>
    <row r="87" s="2" customFormat="1">
      <c r="A87" s="37"/>
      <c r="B87" s="38"/>
      <c r="C87" s="39"/>
      <c r="D87" s="197" t="s">
        <v>149</v>
      </c>
      <c r="E87" s="39"/>
      <c r="F87" s="198" t="s">
        <v>187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569</v>
      </c>
      <c r="G88" s="203"/>
      <c r="H88" s="207">
        <v>36760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16.5" customHeight="1">
      <c r="A89" s="37"/>
      <c r="B89" s="38"/>
      <c r="C89" s="184" t="s">
        <v>155</v>
      </c>
      <c r="D89" s="184" t="s">
        <v>141</v>
      </c>
      <c r="E89" s="185" t="s">
        <v>570</v>
      </c>
      <c r="F89" s="186" t="s">
        <v>192</v>
      </c>
      <c r="G89" s="187" t="s">
        <v>193</v>
      </c>
      <c r="H89" s="188">
        <v>3.6760000000000002</v>
      </c>
      <c r="I89" s="189"/>
      <c r="J89" s="190">
        <f>ROUND(I89*H89,2)</f>
        <v>0</v>
      </c>
      <c r="K89" s="186" t="s">
        <v>19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71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146</v>
      </c>
      <c r="BM89" s="195" t="s">
        <v>598</v>
      </c>
    </row>
    <row r="90" s="10" customFormat="1">
      <c r="A90" s="10"/>
      <c r="B90" s="202"/>
      <c r="C90" s="203"/>
      <c r="D90" s="204" t="s">
        <v>169</v>
      </c>
      <c r="E90" s="205" t="s">
        <v>19</v>
      </c>
      <c r="F90" s="206" t="s">
        <v>572</v>
      </c>
      <c r="G90" s="203"/>
      <c r="H90" s="207">
        <v>3.6760000000000002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71</v>
      </c>
      <c r="AV90" s="10" t="s">
        <v>80</v>
      </c>
      <c r="AW90" s="10" t="s">
        <v>33</v>
      </c>
      <c r="AX90" s="10" t="s">
        <v>71</v>
      </c>
      <c r="AY90" s="213" t="s">
        <v>147</v>
      </c>
    </row>
    <row r="91" s="11" customFormat="1">
      <c r="A91" s="11"/>
      <c r="B91" s="224"/>
      <c r="C91" s="225"/>
      <c r="D91" s="204" t="s">
        <v>169</v>
      </c>
      <c r="E91" s="226" t="s">
        <v>19</v>
      </c>
      <c r="F91" s="227" t="s">
        <v>189</v>
      </c>
      <c r="G91" s="225"/>
      <c r="H91" s="228">
        <v>3.6760000000000002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34" t="s">
        <v>169</v>
      </c>
      <c r="AU91" s="234" t="s">
        <v>71</v>
      </c>
      <c r="AV91" s="11" t="s">
        <v>146</v>
      </c>
      <c r="AW91" s="11" t="s">
        <v>33</v>
      </c>
      <c r="AX91" s="11" t="s">
        <v>78</v>
      </c>
      <c r="AY91" s="234" t="s">
        <v>147</v>
      </c>
    </row>
    <row r="92" s="2" customFormat="1" ht="16.5" customHeight="1">
      <c r="A92" s="37"/>
      <c r="B92" s="38"/>
      <c r="C92" s="184" t="s">
        <v>164</v>
      </c>
      <c r="D92" s="184" t="s">
        <v>141</v>
      </c>
      <c r="E92" s="185" t="s">
        <v>427</v>
      </c>
      <c r="F92" s="186" t="s">
        <v>428</v>
      </c>
      <c r="G92" s="187" t="s">
        <v>209</v>
      </c>
      <c r="H92" s="188">
        <v>50</v>
      </c>
      <c r="I92" s="189"/>
      <c r="J92" s="190">
        <f>ROUND(I92*H92,2)</f>
        <v>0</v>
      </c>
      <c r="K92" s="186" t="s">
        <v>145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146</v>
      </c>
      <c r="BM92" s="195" t="s">
        <v>599</v>
      </c>
    </row>
    <row r="93" s="2" customFormat="1">
      <c r="A93" s="37"/>
      <c r="B93" s="38"/>
      <c r="C93" s="39"/>
      <c r="D93" s="197" t="s">
        <v>149</v>
      </c>
      <c r="E93" s="39"/>
      <c r="F93" s="198" t="s">
        <v>430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71</v>
      </c>
    </row>
    <row r="94" s="10" customFormat="1">
      <c r="A94" s="10"/>
      <c r="B94" s="202"/>
      <c r="C94" s="203"/>
      <c r="D94" s="204" t="s">
        <v>169</v>
      </c>
      <c r="E94" s="205" t="s">
        <v>19</v>
      </c>
      <c r="F94" s="206" t="s">
        <v>578</v>
      </c>
      <c r="G94" s="203"/>
      <c r="H94" s="207">
        <v>50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71</v>
      </c>
      <c r="AV94" s="10" t="s">
        <v>80</v>
      </c>
      <c r="AW94" s="10" t="s">
        <v>33</v>
      </c>
      <c r="AX94" s="10" t="s">
        <v>78</v>
      </c>
      <c r="AY94" s="213" t="s">
        <v>147</v>
      </c>
    </row>
    <row r="95" s="2" customFormat="1" ht="16.5" customHeight="1">
      <c r="A95" s="37"/>
      <c r="B95" s="38"/>
      <c r="C95" s="184" t="s">
        <v>78</v>
      </c>
      <c r="D95" s="184" t="s">
        <v>141</v>
      </c>
      <c r="E95" s="185" t="s">
        <v>411</v>
      </c>
      <c r="F95" s="186" t="s">
        <v>412</v>
      </c>
      <c r="G95" s="187" t="s">
        <v>413</v>
      </c>
      <c r="H95" s="188">
        <v>0.040000000000000001</v>
      </c>
      <c r="I95" s="189"/>
      <c r="J95" s="190">
        <f>ROUND(I95*H95,2)</f>
        <v>0</v>
      </c>
      <c r="K95" s="186" t="s">
        <v>145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71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146</v>
      </c>
      <c r="BM95" s="195" t="s">
        <v>600</v>
      </c>
    </row>
    <row r="96" s="2" customFormat="1">
      <c r="A96" s="37"/>
      <c r="B96" s="38"/>
      <c r="C96" s="39"/>
      <c r="D96" s="197" t="s">
        <v>149</v>
      </c>
      <c r="E96" s="39"/>
      <c r="F96" s="198" t="s">
        <v>415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71</v>
      </c>
    </row>
    <row r="97" s="10" customFormat="1">
      <c r="A97" s="10"/>
      <c r="B97" s="202"/>
      <c r="C97" s="203"/>
      <c r="D97" s="204" t="s">
        <v>169</v>
      </c>
      <c r="E97" s="205" t="s">
        <v>19</v>
      </c>
      <c r="F97" s="206" t="s">
        <v>589</v>
      </c>
      <c r="G97" s="203"/>
      <c r="H97" s="207">
        <v>0.040000000000000001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71</v>
      </c>
      <c r="AV97" s="10" t="s">
        <v>80</v>
      </c>
      <c r="AW97" s="10" t="s">
        <v>33</v>
      </c>
      <c r="AX97" s="10" t="s">
        <v>78</v>
      </c>
      <c r="AY97" s="213" t="s">
        <v>147</v>
      </c>
    </row>
    <row r="98" s="2" customFormat="1" ht="16.5" customHeight="1">
      <c r="A98" s="37"/>
      <c r="B98" s="38"/>
      <c r="C98" s="184" t="s">
        <v>146</v>
      </c>
      <c r="D98" s="184" t="s">
        <v>141</v>
      </c>
      <c r="E98" s="185" t="s">
        <v>422</v>
      </c>
      <c r="F98" s="186" t="s">
        <v>423</v>
      </c>
      <c r="G98" s="187" t="s">
        <v>209</v>
      </c>
      <c r="H98" s="188">
        <v>50</v>
      </c>
      <c r="I98" s="189"/>
      <c r="J98" s="190">
        <f>ROUND(I98*H98,2)</f>
        <v>0</v>
      </c>
      <c r="K98" s="186" t="s">
        <v>145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2.0000000000000002E-05</v>
      </c>
      <c r="R98" s="193">
        <f>Q98*H98</f>
        <v>0.001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71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146</v>
      </c>
      <c r="BM98" s="195" t="s">
        <v>601</v>
      </c>
    </row>
    <row r="99" s="2" customFormat="1">
      <c r="A99" s="37"/>
      <c r="B99" s="38"/>
      <c r="C99" s="39"/>
      <c r="D99" s="197" t="s">
        <v>149</v>
      </c>
      <c r="E99" s="39"/>
      <c r="F99" s="198" t="s">
        <v>425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71</v>
      </c>
    </row>
    <row r="100" s="10" customFormat="1">
      <c r="A100" s="10"/>
      <c r="B100" s="202"/>
      <c r="C100" s="203"/>
      <c r="D100" s="204" t="s">
        <v>169</v>
      </c>
      <c r="E100" s="205" t="s">
        <v>19</v>
      </c>
      <c r="F100" s="206" t="s">
        <v>602</v>
      </c>
      <c r="G100" s="203"/>
      <c r="H100" s="207">
        <v>50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71</v>
      </c>
      <c r="AV100" s="10" t="s">
        <v>80</v>
      </c>
      <c r="AW100" s="10" t="s">
        <v>33</v>
      </c>
      <c r="AX100" s="10" t="s">
        <v>78</v>
      </c>
      <c r="AY100" s="213" t="s">
        <v>147</v>
      </c>
    </row>
    <row r="101" s="2" customFormat="1" ht="16.5" customHeight="1">
      <c r="A101" s="37"/>
      <c r="B101" s="38"/>
      <c r="C101" s="184" t="s">
        <v>171</v>
      </c>
      <c r="D101" s="184" t="s">
        <v>141</v>
      </c>
      <c r="E101" s="185" t="s">
        <v>366</v>
      </c>
      <c r="F101" s="186" t="s">
        <v>367</v>
      </c>
      <c r="G101" s="187" t="s">
        <v>362</v>
      </c>
      <c r="H101" s="188">
        <v>0.5</v>
      </c>
      <c r="I101" s="189"/>
      <c r="J101" s="190">
        <f>ROUND(I101*H101,2)</f>
        <v>0</v>
      </c>
      <c r="K101" s="186" t="s">
        <v>145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146</v>
      </c>
      <c r="AT101" s="195" t="s">
        <v>141</v>
      </c>
      <c r="AU101" s="195" t="s">
        <v>71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146</v>
      </c>
      <c r="BM101" s="195" t="s">
        <v>603</v>
      </c>
    </row>
    <row r="102" s="2" customFormat="1">
      <c r="A102" s="37"/>
      <c r="B102" s="38"/>
      <c r="C102" s="39"/>
      <c r="D102" s="197" t="s">
        <v>149</v>
      </c>
      <c r="E102" s="39"/>
      <c r="F102" s="198" t="s">
        <v>369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149</v>
      </c>
      <c r="AU102" s="16" t="s">
        <v>71</v>
      </c>
    </row>
    <row r="103" s="10" customFormat="1">
      <c r="A103" s="10"/>
      <c r="B103" s="202"/>
      <c r="C103" s="203"/>
      <c r="D103" s="204" t="s">
        <v>169</v>
      </c>
      <c r="E103" s="205" t="s">
        <v>19</v>
      </c>
      <c r="F103" s="206" t="s">
        <v>554</v>
      </c>
      <c r="G103" s="203"/>
      <c r="H103" s="207">
        <v>0.5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169</v>
      </c>
      <c r="AU103" s="213" t="s">
        <v>71</v>
      </c>
      <c r="AV103" s="10" t="s">
        <v>80</v>
      </c>
      <c r="AW103" s="10" t="s">
        <v>33</v>
      </c>
      <c r="AX103" s="10" t="s">
        <v>78</v>
      </c>
      <c r="AY103" s="213" t="s">
        <v>147</v>
      </c>
    </row>
    <row r="104" s="2" customFormat="1" ht="16.5" customHeight="1">
      <c r="A104" s="37"/>
      <c r="B104" s="38"/>
      <c r="C104" s="184" t="s">
        <v>176</v>
      </c>
      <c r="D104" s="184" t="s">
        <v>141</v>
      </c>
      <c r="E104" s="185" t="s">
        <v>372</v>
      </c>
      <c r="F104" s="186" t="s">
        <v>373</v>
      </c>
      <c r="G104" s="187" t="s">
        <v>362</v>
      </c>
      <c r="H104" s="188">
        <v>0.5</v>
      </c>
      <c r="I104" s="189"/>
      <c r="J104" s="190">
        <f>ROUND(I104*H104,2)</f>
        <v>0</v>
      </c>
      <c r="K104" s="186" t="s">
        <v>145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146</v>
      </c>
      <c r="AT104" s="195" t="s">
        <v>141</v>
      </c>
      <c r="AU104" s="195" t="s">
        <v>71</v>
      </c>
      <c r="AY104" s="16" t="s">
        <v>147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78</v>
      </c>
      <c r="BK104" s="196">
        <f>ROUND(I104*H104,2)</f>
        <v>0</v>
      </c>
      <c r="BL104" s="16" t="s">
        <v>146</v>
      </c>
      <c r="BM104" s="195" t="s">
        <v>604</v>
      </c>
    </row>
    <row r="105" s="2" customFormat="1">
      <c r="A105" s="37"/>
      <c r="B105" s="38"/>
      <c r="C105" s="39"/>
      <c r="D105" s="197" t="s">
        <v>149</v>
      </c>
      <c r="E105" s="39"/>
      <c r="F105" s="198" t="s">
        <v>375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149</v>
      </c>
      <c r="AU105" s="16" t="s">
        <v>71</v>
      </c>
    </row>
    <row r="106" s="2" customFormat="1" ht="16.5" customHeight="1">
      <c r="A106" s="37"/>
      <c r="B106" s="38"/>
      <c r="C106" s="184" t="s">
        <v>181</v>
      </c>
      <c r="D106" s="184" t="s">
        <v>141</v>
      </c>
      <c r="E106" s="185" t="s">
        <v>377</v>
      </c>
      <c r="F106" s="186" t="s">
        <v>378</v>
      </c>
      <c r="G106" s="187" t="s">
        <v>362</v>
      </c>
      <c r="H106" s="188">
        <v>1.5</v>
      </c>
      <c r="I106" s="189"/>
      <c r="J106" s="190">
        <f>ROUND(I106*H106,2)</f>
        <v>0</v>
      </c>
      <c r="K106" s="186" t="s">
        <v>145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146</v>
      </c>
      <c r="AT106" s="195" t="s">
        <v>141</v>
      </c>
      <c r="AU106" s="195" t="s">
        <v>71</v>
      </c>
      <c r="AY106" s="16" t="s">
        <v>147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146</v>
      </c>
      <c r="BM106" s="195" t="s">
        <v>605</v>
      </c>
    </row>
    <row r="107" s="2" customFormat="1">
      <c r="A107" s="37"/>
      <c r="B107" s="38"/>
      <c r="C107" s="39"/>
      <c r="D107" s="197" t="s">
        <v>149</v>
      </c>
      <c r="E107" s="39"/>
      <c r="F107" s="198" t="s">
        <v>380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149</v>
      </c>
      <c r="AU107" s="16" t="s">
        <v>71</v>
      </c>
    </row>
    <row r="108" s="10" customFormat="1">
      <c r="A108" s="10"/>
      <c r="B108" s="202"/>
      <c r="C108" s="203"/>
      <c r="D108" s="204" t="s">
        <v>169</v>
      </c>
      <c r="E108" s="205" t="s">
        <v>19</v>
      </c>
      <c r="F108" s="206" t="s">
        <v>606</v>
      </c>
      <c r="G108" s="203"/>
      <c r="H108" s="207">
        <v>1.5</v>
      </c>
      <c r="I108" s="208"/>
      <c r="J108" s="203"/>
      <c r="K108" s="203"/>
      <c r="L108" s="209"/>
      <c r="M108" s="249"/>
      <c r="N108" s="250"/>
      <c r="O108" s="250"/>
      <c r="P108" s="250"/>
      <c r="Q108" s="250"/>
      <c r="R108" s="250"/>
      <c r="S108" s="250"/>
      <c r="T108" s="25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169</v>
      </c>
      <c r="AU108" s="213" t="s">
        <v>71</v>
      </c>
      <c r="AV108" s="10" t="s">
        <v>80</v>
      </c>
      <c r="AW108" s="10" t="s">
        <v>33</v>
      </c>
      <c r="AX108" s="10" t="s">
        <v>78</v>
      </c>
      <c r="AY108" s="213" t="s">
        <v>147</v>
      </c>
    </row>
    <row r="109" s="2" customFormat="1" ht="6.96" customHeight="1">
      <c r="A109" s="37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43"/>
      <c r="M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</sheetData>
  <sheetProtection sheet="1" autoFilter="0" formatColumns="0" formatRows="0" objects="1" scenarios="1" spinCount="100000" saltValue="aey1ekWL0TRPNGnuWOfX4B3YcU3lY16ezkyeN0EFiZLNwOEysPPklUqsZuMyfNdPbtM2nxsU12RuiinebYZeMQ==" hashValue="Mhx4aVsB25WYRwuuIII6qgmwpzuBiFEgbRx0fC3USM9oX89XBtPxyumq95qBmJdxl3OePKaNhEZCl7fe8M36ig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11151231"/>
    <hyperlink ref="F93" r:id="rId2" display="https://podminky.urs.cz/item/CS_URS_2024_01/184808211"/>
    <hyperlink ref="F96" r:id="rId3" display="https://podminky.urs.cz/item/CS_URS_2024_01/184851256"/>
    <hyperlink ref="F99" r:id="rId4" display="https://podminky.urs.cz/item/CS_URS_2024_01/184911111"/>
    <hyperlink ref="F102" r:id="rId5" display="https://podminky.urs.cz/item/CS_URS_2024_01/185804312"/>
    <hyperlink ref="F105" r:id="rId6" display="https://podminky.urs.cz/item/CS_URS_2024_01/185851121"/>
    <hyperlink ref="F107" r:id="rId7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486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607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ROUND((SUM(BE85:BE99)),  2)</f>
        <v>0</v>
      </c>
      <c r="G35" s="37"/>
      <c r="H35" s="37"/>
      <c r="I35" s="156">
        <v>0.20999999999999999</v>
      </c>
      <c r="J35" s="155">
        <f>ROUND(((SUM(BE85:BE99))*I35),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ROUND((SUM(BF85:BF99)),  2)</f>
        <v>0</v>
      </c>
      <c r="G36" s="37"/>
      <c r="H36" s="37"/>
      <c r="I36" s="156">
        <v>0.12</v>
      </c>
      <c r="J36" s="155">
        <f>ROUND(((SUM(BF85:BF99))*I36),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ROUND((SUM(BG85:BG99)),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ROUND((SUM(BH85:BH99)),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ROUND((SUM(BI85:BI99)),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486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VRN - Vedlejší rozpočtové náklady SO-02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486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VRN - Vedlejší rozpočtové náklady SO-02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SUM(P86:P99)</f>
        <v>0</v>
      </c>
      <c r="Q85" s="95"/>
      <c r="R85" s="181">
        <f>SUM(R86:R99)</f>
        <v>0</v>
      </c>
      <c r="S85" s="95"/>
      <c r="T85" s="182">
        <f>SUM(T86:T99)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SUM(BK86:BK99)</f>
        <v>0</v>
      </c>
    </row>
    <row r="86" s="2" customFormat="1" ht="16.5" customHeight="1">
      <c r="A86" s="37"/>
      <c r="B86" s="38"/>
      <c r="C86" s="184" t="s">
        <v>78</v>
      </c>
      <c r="D86" s="184" t="s">
        <v>141</v>
      </c>
      <c r="E86" s="185" t="s">
        <v>460</v>
      </c>
      <c r="F86" s="186" t="s">
        <v>461</v>
      </c>
      <c r="G86" s="187" t="s">
        <v>462</v>
      </c>
      <c r="H86" s="188">
        <v>1</v>
      </c>
      <c r="I86" s="189"/>
      <c r="J86" s="190">
        <f>ROUND(I86*H86,2)</f>
        <v>0</v>
      </c>
      <c r="K86" s="186" t="s">
        <v>19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463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463</v>
      </c>
      <c r="BM86" s="195" t="s">
        <v>608</v>
      </c>
    </row>
    <row r="87" s="12" customFormat="1">
      <c r="A87" s="12"/>
      <c r="B87" s="235"/>
      <c r="C87" s="236"/>
      <c r="D87" s="204" t="s">
        <v>169</v>
      </c>
      <c r="E87" s="237" t="s">
        <v>19</v>
      </c>
      <c r="F87" s="238" t="s">
        <v>465</v>
      </c>
      <c r="G87" s="236"/>
      <c r="H87" s="237" t="s">
        <v>19</v>
      </c>
      <c r="I87" s="239"/>
      <c r="J87" s="236"/>
      <c r="K87" s="236"/>
      <c r="L87" s="240"/>
      <c r="M87" s="241"/>
      <c r="N87" s="242"/>
      <c r="O87" s="242"/>
      <c r="P87" s="242"/>
      <c r="Q87" s="242"/>
      <c r="R87" s="242"/>
      <c r="S87" s="242"/>
      <c r="T87" s="243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44" t="s">
        <v>169</v>
      </c>
      <c r="AU87" s="244" t="s">
        <v>71</v>
      </c>
      <c r="AV87" s="12" t="s">
        <v>78</v>
      </c>
      <c r="AW87" s="12" t="s">
        <v>33</v>
      </c>
      <c r="AX87" s="12" t="s">
        <v>71</v>
      </c>
      <c r="AY87" s="244" t="s">
        <v>147</v>
      </c>
    </row>
    <row r="88" s="12" customFormat="1">
      <c r="A88" s="12"/>
      <c r="B88" s="235"/>
      <c r="C88" s="236"/>
      <c r="D88" s="204" t="s">
        <v>169</v>
      </c>
      <c r="E88" s="237" t="s">
        <v>19</v>
      </c>
      <c r="F88" s="238" t="s">
        <v>466</v>
      </c>
      <c r="G88" s="236"/>
      <c r="H88" s="237" t="s">
        <v>19</v>
      </c>
      <c r="I88" s="239"/>
      <c r="J88" s="236"/>
      <c r="K88" s="236"/>
      <c r="L88" s="240"/>
      <c r="M88" s="241"/>
      <c r="N88" s="242"/>
      <c r="O88" s="242"/>
      <c r="P88" s="242"/>
      <c r="Q88" s="242"/>
      <c r="R88" s="242"/>
      <c r="S88" s="242"/>
      <c r="T88" s="243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4" t="s">
        <v>169</v>
      </c>
      <c r="AU88" s="244" t="s">
        <v>71</v>
      </c>
      <c r="AV88" s="12" t="s">
        <v>78</v>
      </c>
      <c r="AW88" s="12" t="s">
        <v>33</v>
      </c>
      <c r="AX88" s="12" t="s">
        <v>71</v>
      </c>
      <c r="AY88" s="244" t="s">
        <v>147</v>
      </c>
    </row>
    <row r="89" s="12" customFormat="1">
      <c r="A89" s="12"/>
      <c r="B89" s="235"/>
      <c r="C89" s="236"/>
      <c r="D89" s="204" t="s">
        <v>169</v>
      </c>
      <c r="E89" s="237" t="s">
        <v>19</v>
      </c>
      <c r="F89" s="238" t="s">
        <v>467</v>
      </c>
      <c r="G89" s="236"/>
      <c r="H89" s="237" t="s">
        <v>19</v>
      </c>
      <c r="I89" s="239"/>
      <c r="J89" s="236"/>
      <c r="K89" s="236"/>
      <c r="L89" s="240"/>
      <c r="M89" s="241"/>
      <c r="N89" s="242"/>
      <c r="O89" s="242"/>
      <c r="P89" s="242"/>
      <c r="Q89" s="242"/>
      <c r="R89" s="242"/>
      <c r="S89" s="242"/>
      <c r="T89" s="243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44" t="s">
        <v>169</v>
      </c>
      <c r="AU89" s="244" t="s">
        <v>71</v>
      </c>
      <c r="AV89" s="12" t="s">
        <v>78</v>
      </c>
      <c r="AW89" s="12" t="s">
        <v>33</v>
      </c>
      <c r="AX89" s="12" t="s">
        <v>71</v>
      </c>
      <c r="AY89" s="244" t="s">
        <v>147</v>
      </c>
    </row>
    <row r="90" s="10" customFormat="1">
      <c r="A90" s="10"/>
      <c r="B90" s="202"/>
      <c r="C90" s="203"/>
      <c r="D90" s="204" t="s">
        <v>169</v>
      </c>
      <c r="E90" s="205" t="s">
        <v>19</v>
      </c>
      <c r="F90" s="206" t="s">
        <v>468</v>
      </c>
      <c r="G90" s="203"/>
      <c r="H90" s="207">
        <v>1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71</v>
      </c>
      <c r="AV90" s="10" t="s">
        <v>80</v>
      </c>
      <c r="AW90" s="10" t="s">
        <v>33</v>
      </c>
      <c r="AX90" s="10" t="s">
        <v>78</v>
      </c>
      <c r="AY90" s="213" t="s">
        <v>147</v>
      </c>
    </row>
    <row r="91" s="2" customFormat="1" ht="16.5" customHeight="1">
      <c r="A91" s="37"/>
      <c r="B91" s="38"/>
      <c r="C91" s="184" t="s">
        <v>80</v>
      </c>
      <c r="D91" s="184" t="s">
        <v>141</v>
      </c>
      <c r="E91" s="185" t="s">
        <v>609</v>
      </c>
      <c r="F91" s="186" t="s">
        <v>610</v>
      </c>
      <c r="G91" s="187" t="s">
        <v>611</v>
      </c>
      <c r="H91" s="188">
        <v>1</v>
      </c>
      <c r="I91" s="189"/>
      <c r="J91" s="190">
        <f>ROUND(I91*H91,2)</f>
        <v>0</v>
      </c>
      <c r="K91" s="186" t="s">
        <v>19</v>
      </c>
      <c r="L91" s="43"/>
      <c r="M91" s="191" t="s">
        <v>19</v>
      </c>
      <c r="N91" s="192" t="s">
        <v>42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463</v>
      </c>
      <c r="AT91" s="195" t="s">
        <v>141</v>
      </c>
      <c r="AU91" s="195" t="s">
        <v>71</v>
      </c>
      <c r="AY91" s="16" t="s">
        <v>147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78</v>
      </c>
      <c r="BK91" s="196">
        <f>ROUND(I91*H91,2)</f>
        <v>0</v>
      </c>
      <c r="BL91" s="16" t="s">
        <v>463</v>
      </c>
      <c r="BM91" s="195" t="s">
        <v>612</v>
      </c>
    </row>
    <row r="92" s="10" customFormat="1">
      <c r="A92" s="10"/>
      <c r="B92" s="202"/>
      <c r="C92" s="203"/>
      <c r="D92" s="204" t="s">
        <v>169</v>
      </c>
      <c r="E92" s="205" t="s">
        <v>19</v>
      </c>
      <c r="F92" s="206" t="s">
        <v>613</v>
      </c>
      <c r="G92" s="203"/>
      <c r="H92" s="207">
        <v>1</v>
      </c>
      <c r="I92" s="208"/>
      <c r="J92" s="203"/>
      <c r="K92" s="203"/>
      <c r="L92" s="209"/>
      <c r="M92" s="210"/>
      <c r="N92" s="211"/>
      <c r="O92" s="211"/>
      <c r="P92" s="211"/>
      <c r="Q92" s="211"/>
      <c r="R92" s="211"/>
      <c r="S92" s="211"/>
      <c r="T92" s="212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T92" s="213" t="s">
        <v>169</v>
      </c>
      <c r="AU92" s="213" t="s">
        <v>71</v>
      </c>
      <c r="AV92" s="10" t="s">
        <v>80</v>
      </c>
      <c r="AW92" s="10" t="s">
        <v>33</v>
      </c>
      <c r="AX92" s="10" t="s">
        <v>78</v>
      </c>
      <c r="AY92" s="213" t="s">
        <v>147</v>
      </c>
    </row>
    <row r="93" s="2" customFormat="1" ht="16.5" customHeight="1">
      <c r="A93" s="37"/>
      <c r="B93" s="38"/>
      <c r="C93" s="184" t="s">
        <v>155</v>
      </c>
      <c r="D93" s="184" t="s">
        <v>141</v>
      </c>
      <c r="E93" s="185" t="s">
        <v>469</v>
      </c>
      <c r="F93" s="186" t="s">
        <v>470</v>
      </c>
      <c r="G93" s="187" t="s">
        <v>462</v>
      </c>
      <c r="H93" s="188">
        <v>1</v>
      </c>
      <c r="I93" s="189"/>
      <c r="J93" s="190">
        <f>ROUND(I93*H93,2)</f>
        <v>0</v>
      </c>
      <c r="K93" s="186" t="s">
        <v>19</v>
      </c>
      <c r="L93" s="43"/>
      <c r="M93" s="191" t="s">
        <v>19</v>
      </c>
      <c r="N93" s="192" t="s">
        <v>42</v>
      </c>
      <c r="O93" s="83"/>
      <c r="P93" s="193">
        <f>O93*H93</f>
        <v>0</v>
      </c>
      <c r="Q93" s="193">
        <v>0</v>
      </c>
      <c r="R93" s="193">
        <f>Q93*H93</f>
        <v>0</v>
      </c>
      <c r="S93" s="193">
        <v>0</v>
      </c>
      <c r="T93" s="194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95" t="s">
        <v>463</v>
      </c>
      <c r="AT93" s="195" t="s">
        <v>141</v>
      </c>
      <c r="AU93" s="195" t="s">
        <v>71</v>
      </c>
      <c r="AY93" s="16" t="s">
        <v>147</v>
      </c>
      <c r="BE93" s="196">
        <f>IF(N93="základní",J93,0)</f>
        <v>0</v>
      </c>
      <c r="BF93" s="196">
        <f>IF(N93="snížená",J93,0)</f>
        <v>0</v>
      </c>
      <c r="BG93" s="196">
        <f>IF(N93="zákl. přenesená",J93,0)</f>
        <v>0</v>
      </c>
      <c r="BH93" s="196">
        <f>IF(N93="sníž. přenesená",J93,0)</f>
        <v>0</v>
      </c>
      <c r="BI93" s="196">
        <f>IF(N93="nulová",J93,0)</f>
        <v>0</v>
      </c>
      <c r="BJ93" s="16" t="s">
        <v>78</v>
      </c>
      <c r="BK93" s="196">
        <f>ROUND(I93*H93,2)</f>
        <v>0</v>
      </c>
      <c r="BL93" s="16" t="s">
        <v>463</v>
      </c>
      <c r="BM93" s="195" t="s">
        <v>614</v>
      </c>
    </row>
    <row r="94" s="2" customFormat="1" ht="16.5" customHeight="1">
      <c r="A94" s="37"/>
      <c r="B94" s="38"/>
      <c r="C94" s="184" t="s">
        <v>146</v>
      </c>
      <c r="D94" s="184" t="s">
        <v>141</v>
      </c>
      <c r="E94" s="185" t="s">
        <v>472</v>
      </c>
      <c r="F94" s="186" t="s">
        <v>473</v>
      </c>
      <c r="G94" s="187" t="s">
        <v>462</v>
      </c>
      <c r="H94" s="188">
        <v>1</v>
      </c>
      <c r="I94" s="189"/>
      <c r="J94" s="190">
        <f>ROUND(I94*H94,2)</f>
        <v>0</v>
      </c>
      <c r="K94" s="186" t="s">
        <v>19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463</v>
      </c>
      <c r="AT94" s="195" t="s">
        <v>141</v>
      </c>
      <c r="AU94" s="195" t="s">
        <v>71</v>
      </c>
      <c r="AY94" s="16" t="s">
        <v>147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463</v>
      </c>
      <c r="BM94" s="195" t="s">
        <v>615</v>
      </c>
    </row>
    <row r="95" s="10" customFormat="1">
      <c r="A95" s="10"/>
      <c r="B95" s="202"/>
      <c r="C95" s="203"/>
      <c r="D95" s="204" t="s">
        <v>169</v>
      </c>
      <c r="E95" s="205" t="s">
        <v>19</v>
      </c>
      <c r="F95" s="206" t="s">
        <v>475</v>
      </c>
      <c r="G95" s="203"/>
      <c r="H95" s="207">
        <v>1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169</v>
      </c>
      <c r="AU95" s="213" t="s">
        <v>71</v>
      </c>
      <c r="AV95" s="10" t="s">
        <v>80</v>
      </c>
      <c r="AW95" s="10" t="s">
        <v>33</v>
      </c>
      <c r="AX95" s="10" t="s">
        <v>78</v>
      </c>
      <c r="AY95" s="213" t="s">
        <v>147</v>
      </c>
    </row>
    <row r="96" s="2" customFormat="1" ht="16.5" customHeight="1">
      <c r="A96" s="37"/>
      <c r="B96" s="38"/>
      <c r="C96" s="184" t="s">
        <v>164</v>
      </c>
      <c r="D96" s="184" t="s">
        <v>141</v>
      </c>
      <c r="E96" s="185" t="s">
        <v>476</v>
      </c>
      <c r="F96" s="186" t="s">
        <v>477</v>
      </c>
      <c r="G96" s="187" t="s">
        <v>462</v>
      </c>
      <c r="H96" s="188">
        <v>1</v>
      </c>
      <c r="I96" s="189"/>
      <c r="J96" s="190">
        <f>ROUND(I96*H96,2)</f>
        <v>0</v>
      </c>
      <c r="K96" s="186" t="s">
        <v>19</v>
      </c>
      <c r="L96" s="43"/>
      <c r="M96" s="191" t="s">
        <v>19</v>
      </c>
      <c r="N96" s="192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463</v>
      </c>
      <c r="AT96" s="195" t="s">
        <v>141</v>
      </c>
      <c r="AU96" s="195" t="s">
        <v>71</v>
      </c>
      <c r="AY96" s="16" t="s">
        <v>147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78</v>
      </c>
      <c r="BK96" s="196">
        <f>ROUND(I96*H96,2)</f>
        <v>0</v>
      </c>
      <c r="BL96" s="16" t="s">
        <v>463</v>
      </c>
      <c r="BM96" s="195" t="s">
        <v>616</v>
      </c>
    </row>
    <row r="97" s="2" customFormat="1" ht="16.5" customHeight="1">
      <c r="A97" s="37"/>
      <c r="B97" s="38"/>
      <c r="C97" s="184" t="s">
        <v>171</v>
      </c>
      <c r="D97" s="184" t="s">
        <v>141</v>
      </c>
      <c r="E97" s="185" t="s">
        <v>479</v>
      </c>
      <c r="F97" s="186" t="s">
        <v>480</v>
      </c>
      <c r="G97" s="187" t="s">
        <v>462</v>
      </c>
      <c r="H97" s="188">
        <v>1</v>
      </c>
      <c r="I97" s="189"/>
      <c r="J97" s="190">
        <f>ROUND(I97*H97,2)</f>
        <v>0</v>
      </c>
      <c r="K97" s="186" t="s">
        <v>19</v>
      </c>
      <c r="L97" s="43"/>
      <c r="M97" s="191" t="s">
        <v>19</v>
      </c>
      <c r="N97" s="192" t="s">
        <v>42</v>
      </c>
      <c r="O97" s="83"/>
      <c r="P97" s="193">
        <f>O97*H97</f>
        <v>0</v>
      </c>
      <c r="Q97" s="193">
        <v>0</v>
      </c>
      <c r="R97" s="193">
        <f>Q97*H97</f>
        <v>0</v>
      </c>
      <c r="S97" s="193">
        <v>0</v>
      </c>
      <c r="T97" s="194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95" t="s">
        <v>463</v>
      </c>
      <c r="AT97" s="195" t="s">
        <v>141</v>
      </c>
      <c r="AU97" s="195" t="s">
        <v>71</v>
      </c>
      <c r="AY97" s="16" t="s">
        <v>147</v>
      </c>
      <c r="BE97" s="196">
        <f>IF(N97="základní",J97,0)</f>
        <v>0</v>
      </c>
      <c r="BF97" s="196">
        <f>IF(N97="snížená",J97,0)</f>
        <v>0</v>
      </c>
      <c r="BG97" s="196">
        <f>IF(N97="zákl. přenesená",J97,0)</f>
        <v>0</v>
      </c>
      <c r="BH97" s="196">
        <f>IF(N97="sníž. přenesená",J97,0)</f>
        <v>0</v>
      </c>
      <c r="BI97" s="196">
        <f>IF(N97="nulová",J97,0)</f>
        <v>0</v>
      </c>
      <c r="BJ97" s="16" t="s">
        <v>78</v>
      </c>
      <c r="BK97" s="196">
        <f>ROUND(I97*H97,2)</f>
        <v>0</v>
      </c>
      <c r="BL97" s="16" t="s">
        <v>463</v>
      </c>
      <c r="BM97" s="195" t="s">
        <v>617</v>
      </c>
    </row>
    <row r="98" s="2" customFormat="1" ht="16.5" customHeight="1">
      <c r="A98" s="37"/>
      <c r="B98" s="38"/>
      <c r="C98" s="184" t="s">
        <v>176</v>
      </c>
      <c r="D98" s="184" t="s">
        <v>141</v>
      </c>
      <c r="E98" s="185" t="s">
        <v>482</v>
      </c>
      <c r="F98" s="186" t="s">
        <v>483</v>
      </c>
      <c r="G98" s="187" t="s">
        <v>462</v>
      </c>
      <c r="H98" s="188">
        <v>1</v>
      </c>
      <c r="I98" s="189"/>
      <c r="J98" s="190">
        <f>ROUND(I98*H98,2)</f>
        <v>0</v>
      </c>
      <c r="K98" s="186" t="s">
        <v>19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463</v>
      </c>
      <c r="AT98" s="195" t="s">
        <v>141</v>
      </c>
      <c r="AU98" s="195" t="s">
        <v>71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463</v>
      </c>
      <c r="BM98" s="195" t="s">
        <v>618</v>
      </c>
    </row>
    <row r="99" s="10" customFormat="1">
      <c r="A99" s="10"/>
      <c r="B99" s="202"/>
      <c r="C99" s="203"/>
      <c r="D99" s="204" t="s">
        <v>169</v>
      </c>
      <c r="E99" s="205" t="s">
        <v>19</v>
      </c>
      <c r="F99" s="206" t="s">
        <v>485</v>
      </c>
      <c r="G99" s="203"/>
      <c r="H99" s="207">
        <v>1</v>
      </c>
      <c r="I99" s="208"/>
      <c r="J99" s="203"/>
      <c r="K99" s="203"/>
      <c r="L99" s="209"/>
      <c r="M99" s="249"/>
      <c r="N99" s="250"/>
      <c r="O99" s="250"/>
      <c r="P99" s="250"/>
      <c r="Q99" s="250"/>
      <c r="R99" s="250"/>
      <c r="S99" s="250"/>
      <c r="T99" s="251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T99" s="213" t="s">
        <v>169</v>
      </c>
      <c r="AU99" s="213" t="s">
        <v>71</v>
      </c>
      <c r="AV99" s="10" t="s">
        <v>80</v>
      </c>
      <c r="AW99" s="10" t="s">
        <v>33</v>
      </c>
      <c r="AX99" s="10" t="s">
        <v>78</v>
      </c>
      <c r="AY99" s="213" t="s">
        <v>147</v>
      </c>
    </row>
    <row r="100" s="2" customFormat="1" ht="6.96" customHeight="1">
      <c r="A100" s="37"/>
      <c r="B100" s="58"/>
      <c r="C100" s="59"/>
      <c r="D100" s="59"/>
      <c r="E100" s="59"/>
      <c r="F100" s="59"/>
      <c r="G100" s="59"/>
      <c r="H100" s="59"/>
      <c r="I100" s="59"/>
      <c r="J100" s="59"/>
      <c r="K100" s="59"/>
      <c r="L100" s="43"/>
      <c r="M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</sheetData>
  <sheetProtection sheet="1" autoFilter="0" formatColumns="0" formatRows="0" objects="1" scenarios="1" spinCount="100000" saltValue="0bgrWiyUx1YOnNcFRVVP8ivjRtyHVvbUcNWXCZs/w/UBsNnYichZakg0nRjsBmtJU9ZGGo6EYQENmFcLXceZdA==" hashValue="Xl+6msmF+NWfnHpM14MtpztLzC7UieMaUIhOali0kqyQv0APQSEJS5zhGcPQuPyl1v8sZYtrOYVczwOvc1hNKw==" algorithmName="SHA-512" password="CC35"/>
  <autoFilter ref="C84:K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122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619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22. 3. 2024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19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27</v>
      </c>
      <c r="F15" s="37"/>
      <c r="G15" s="37"/>
      <c r="H15" s="37"/>
      <c r="I15" s="141" t="s">
        <v>28</v>
      </c>
      <c r="J15" s="132" t="s">
        <v>19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28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1" t="s">
        <v>26</v>
      </c>
      <c r="J20" s="132" t="s">
        <v>19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32</v>
      </c>
      <c r="F21" s="37"/>
      <c r="G21" s="37"/>
      <c r="H21" s="37"/>
      <c r="I21" s="141" t="s">
        <v>28</v>
      </c>
      <c r="J21" s="132" t="s">
        <v>19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1" t="s">
        <v>26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32</v>
      </c>
      <c r="F24" s="37"/>
      <c r="G24" s="37"/>
      <c r="H24" s="37"/>
      <c r="I24" s="141" t="s">
        <v>28</v>
      </c>
      <c r="J24" s="132" t="s">
        <v>19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35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37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39</v>
      </c>
      <c r="G32" s="37"/>
      <c r="H32" s="37"/>
      <c r="I32" s="153" t="s">
        <v>38</v>
      </c>
      <c r="J32" s="153" t="s">
        <v>40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41</v>
      </c>
      <c r="E33" s="141" t="s">
        <v>42</v>
      </c>
      <c r="F33" s="155">
        <f>ROUND((SUM(BE79:BE116)),  2)</f>
        <v>0</v>
      </c>
      <c r="G33" s="37"/>
      <c r="H33" s="37"/>
      <c r="I33" s="156">
        <v>0.20999999999999999</v>
      </c>
      <c r="J33" s="155">
        <f>ROUND(((SUM(BE79:BE116))*I33),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43</v>
      </c>
      <c r="F34" s="155">
        <f>ROUND((SUM(BF79:BF116)),  2)</f>
        <v>0</v>
      </c>
      <c r="G34" s="37"/>
      <c r="H34" s="37"/>
      <c r="I34" s="156">
        <v>0.12</v>
      </c>
      <c r="J34" s="155">
        <f>ROUND(((SUM(BF79:BF116))*I34),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55">
        <f>ROUND((SUM(BG79:BG116)),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ROUND((SUM(BH79:BH116)),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ROUND((SUM(BI79:BI116)),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124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Výsadba větrolamu TEO4a a IP36, IP41 v k.ú. Vítonice u Znojma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122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SO-03 - IP41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Vítonice u Znojma</v>
      </c>
      <c r="G52" s="39"/>
      <c r="H52" s="39"/>
      <c r="I52" s="31" t="s">
        <v>23</v>
      </c>
      <c r="J52" s="71" t="str">
        <f>IF(J12="","",J12)</f>
        <v>22. 3. 2024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Česká republika - Státní pozemkový úřad</v>
      </c>
      <c r="G54" s="39"/>
      <c r="H54" s="39"/>
      <c r="I54" s="31" t="s">
        <v>31</v>
      </c>
      <c r="J54" s="35" t="str">
        <f>E21</f>
        <v>AGROPROJEKT PSO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AGROPROJEKT PSO s.r.o.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125</v>
      </c>
      <c r="D57" s="170"/>
      <c r="E57" s="170"/>
      <c r="F57" s="170"/>
      <c r="G57" s="170"/>
      <c r="H57" s="170"/>
      <c r="I57" s="170"/>
      <c r="J57" s="171" t="s">
        <v>126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69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127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128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Výsadba větrolamu TEO4a a IP36, IP41 v k.ú. Vítonice u Znojma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122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SO-03 - IP41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Vítonice u Znojma</v>
      </c>
      <c r="G73" s="39"/>
      <c r="H73" s="39"/>
      <c r="I73" s="31" t="s">
        <v>23</v>
      </c>
      <c r="J73" s="71" t="str">
        <f>IF(J12="","",J12)</f>
        <v>22. 3. 2024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25</v>
      </c>
      <c r="D75" s="39"/>
      <c r="E75" s="39"/>
      <c r="F75" s="26" t="str">
        <f>E15</f>
        <v>Česká republika - Státní pozemkový úřad</v>
      </c>
      <c r="G75" s="39"/>
      <c r="H75" s="39"/>
      <c r="I75" s="31" t="s">
        <v>31</v>
      </c>
      <c r="J75" s="35" t="str">
        <f>E21</f>
        <v>AGROPROJEKT PSO s.r.o.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AGROPROJEKT PSO s.r.o.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129</v>
      </c>
      <c r="D78" s="176" t="s">
        <v>56</v>
      </c>
      <c r="E78" s="176" t="s">
        <v>52</v>
      </c>
      <c r="F78" s="176" t="s">
        <v>53</v>
      </c>
      <c r="G78" s="176" t="s">
        <v>130</v>
      </c>
      <c r="H78" s="176" t="s">
        <v>131</v>
      </c>
      <c r="I78" s="176" t="s">
        <v>132</v>
      </c>
      <c r="J78" s="176" t="s">
        <v>126</v>
      </c>
      <c r="K78" s="177" t="s">
        <v>133</v>
      </c>
      <c r="L78" s="178"/>
      <c r="M78" s="91" t="s">
        <v>19</v>
      </c>
      <c r="N78" s="92" t="s">
        <v>41</v>
      </c>
      <c r="O78" s="92" t="s">
        <v>134</v>
      </c>
      <c r="P78" s="92" t="s">
        <v>135</v>
      </c>
      <c r="Q78" s="92" t="s">
        <v>136</v>
      </c>
      <c r="R78" s="92" t="s">
        <v>137</v>
      </c>
      <c r="S78" s="92" t="s">
        <v>138</v>
      </c>
      <c r="T78" s="93" t="s">
        <v>139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140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SUM(P80:P116)</f>
        <v>0</v>
      </c>
      <c r="Q79" s="95"/>
      <c r="R79" s="181">
        <f>SUM(R80:R116)</f>
        <v>0.89877300000000004</v>
      </c>
      <c r="S79" s="95"/>
      <c r="T79" s="182">
        <f>SUM(T80:T116)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70</v>
      </c>
      <c r="AU79" s="16" t="s">
        <v>127</v>
      </c>
      <c r="BK79" s="183">
        <f>SUM(BK80:BK116)</f>
        <v>0</v>
      </c>
    </row>
    <row r="80" s="2" customFormat="1" ht="16.5" customHeight="1">
      <c r="A80" s="37"/>
      <c r="B80" s="38"/>
      <c r="C80" s="184" t="s">
        <v>78</v>
      </c>
      <c r="D80" s="184" t="s">
        <v>141</v>
      </c>
      <c r="E80" s="185" t="s">
        <v>487</v>
      </c>
      <c r="F80" s="186" t="s">
        <v>488</v>
      </c>
      <c r="G80" s="187" t="s">
        <v>413</v>
      </c>
      <c r="H80" s="188">
        <v>0.108</v>
      </c>
      <c r="I80" s="189"/>
      <c r="J80" s="190">
        <f>ROUND(I80*H80,2)</f>
        <v>0</v>
      </c>
      <c r="K80" s="186" t="s">
        <v>145</v>
      </c>
      <c r="L80" s="43"/>
      <c r="M80" s="191" t="s">
        <v>19</v>
      </c>
      <c r="N80" s="192" t="s">
        <v>42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146</v>
      </c>
      <c r="AT80" s="195" t="s">
        <v>141</v>
      </c>
      <c r="AU80" s="195" t="s">
        <v>71</v>
      </c>
      <c r="AY80" s="16" t="s">
        <v>147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78</v>
      </c>
      <c r="BK80" s="196">
        <f>ROUND(I80*H80,2)</f>
        <v>0</v>
      </c>
      <c r="BL80" s="16" t="s">
        <v>146</v>
      </c>
      <c r="BM80" s="195" t="s">
        <v>620</v>
      </c>
    </row>
    <row r="81" s="2" customFormat="1">
      <c r="A81" s="37"/>
      <c r="B81" s="38"/>
      <c r="C81" s="39"/>
      <c r="D81" s="197" t="s">
        <v>149</v>
      </c>
      <c r="E81" s="39"/>
      <c r="F81" s="198" t="s">
        <v>490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149</v>
      </c>
      <c r="AU81" s="16" t="s">
        <v>71</v>
      </c>
    </row>
    <row r="82" s="10" customFormat="1">
      <c r="A82" s="10"/>
      <c r="B82" s="202"/>
      <c r="C82" s="203"/>
      <c r="D82" s="204" t="s">
        <v>169</v>
      </c>
      <c r="E82" s="205" t="s">
        <v>19</v>
      </c>
      <c r="F82" s="206" t="s">
        <v>621</v>
      </c>
      <c r="G82" s="203"/>
      <c r="H82" s="207">
        <v>0.108</v>
      </c>
      <c r="I82" s="208"/>
      <c r="J82" s="203"/>
      <c r="K82" s="203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169</v>
      </c>
      <c r="AU82" s="213" t="s">
        <v>71</v>
      </c>
      <c r="AV82" s="10" t="s">
        <v>80</v>
      </c>
      <c r="AW82" s="10" t="s">
        <v>33</v>
      </c>
      <c r="AX82" s="10" t="s">
        <v>78</v>
      </c>
      <c r="AY82" s="213" t="s">
        <v>147</v>
      </c>
    </row>
    <row r="83" s="2" customFormat="1" ht="16.5" customHeight="1">
      <c r="A83" s="37"/>
      <c r="B83" s="38"/>
      <c r="C83" s="184" t="s">
        <v>80</v>
      </c>
      <c r="D83" s="184" t="s">
        <v>141</v>
      </c>
      <c r="E83" s="185" t="s">
        <v>492</v>
      </c>
      <c r="F83" s="186" t="s">
        <v>493</v>
      </c>
      <c r="G83" s="187" t="s">
        <v>413</v>
      </c>
      <c r="H83" s="188">
        <v>0.108</v>
      </c>
      <c r="I83" s="189"/>
      <c r="J83" s="190">
        <f>ROUND(I83*H83,2)</f>
        <v>0</v>
      </c>
      <c r="K83" s="186" t="s">
        <v>145</v>
      </c>
      <c r="L83" s="43"/>
      <c r="M83" s="191" t="s">
        <v>19</v>
      </c>
      <c r="N83" s="192" t="s">
        <v>42</v>
      </c>
      <c r="O83" s="83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5" t="s">
        <v>146</v>
      </c>
      <c r="AT83" s="195" t="s">
        <v>141</v>
      </c>
      <c r="AU83" s="195" t="s">
        <v>71</v>
      </c>
      <c r="AY83" s="16" t="s">
        <v>147</v>
      </c>
      <c r="BE83" s="196">
        <f>IF(N83="základní",J83,0)</f>
        <v>0</v>
      </c>
      <c r="BF83" s="196">
        <f>IF(N83="snížená",J83,0)</f>
        <v>0</v>
      </c>
      <c r="BG83" s="196">
        <f>IF(N83="zákl. přenesená",J83,0)</f>
        <v>0</v>
      </c>
      <c r="BH83" s="196">
        <f>IF(N83="sníž. přenesená",J83,0)</f>
        <v>0</v>
      </c>
      <c r="BI83" s="196">
        <f>IF(N83="nulová",J83,0)</f>
        <v>0</v>
      </c>
      <c r="BJ83" s="16" t="s">
        <v>78</v>
      </c>
      <c r="BK83" s="196">
        <f>ROUND(I83*H83,2)</f>
        <v>0</v>
      </c>
      <c r="BL83" s="16" t="s">
        <v>146</v>
      </c>
      <c r="BM83" s="195" t="s">
        <v>622</v>
      </c>
    </row>
    <row r="84" s="2" customFormat="1">
      <c r="A84" s="37"/>
      <c r="B84" s="38"/>
      <c r="C84" s="39"/>
      <c r="D84" s="197" t="s">
        <v>149</v>
      </c>
      <c r="E84" s="39"/>
      <c r="F84" s="198" t="s">
        <v>495</v>
      </c>
      <c r="G84" s="39"/>
      <c r="H84" s="39"/>
      <c r="I84" s="199"/>
      <c r="J84" s="39"/>
      <c r="K84" s="39"/>
      <c r="L84" s="43"/>
      <c r="M84" s="200"/>
      <c r="N84" s="20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149</v>
      </c>
      <c r="AU84" s="16" t="s">
        <v>71</v>
      </c>
    </row>
    <row r="85" s="10" customFormat="1">
      <c r="A85" s="10"/>
      <c r="B85" s="202"/>
      <c r="C85" s="203"/>
      <c r="D85" s="204" t="s">
        <v>169</v>
      </c>
      <c r="E85" s="205" t="s">
        <v>19</v>
      </c>
      <c r="F85" s="206" t="s">
        <v>621</v>
      </c>
      <c r="G85" s="203"/>
      <c r="H85" s="207">
        <v>0.108</v>
      </c>
      <c r="I85" s="208"/>
      <c r="J85" s="203"/>
      <c r="K85" s="203"/>
      <c r="L85" s="209"/>
      <c r="M85" s="210"/>
      <c r="N85" s="211"/>
      <c r="O85" s="211"/>
      <c r="P85" s="211"/>
      <c r="Q85" s="211"/>
      <c r="R85" s="211"/>
      <c r="S85" s="211"/>
      <c r="T85" s="21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3" t="s">
        <v>169</v>
      </c>
      <c r="AU85" s="213" t="s">
        <v>71</v>
      </c>
      <c r="AV85" s="10" t="s">
        <v>80</v>
      </c>
      <c r="AW85" s="10" t="s">
        <v>33</v>
      </c>
      <c r="AX85" s="10" t="s">
        <v>78</v>
      </c>
      <c r="AY85" s="213" t="s">
        <v>147</v>
      </c>
    </row>
    <row r="86" s="2" customFormat="1" ht="24.15" customHeight="1">
      <c r="A86" s="37"/>
      <c r="B86" s="38"/>
      <c r="C86" s="184" t="s">
        <v>155</v>
      </c>
      <c r="D86" s="184" t="s">
        <v>141</v>
      </c>
      <c r="E86" s="185" t="s">
        <v>142</v>
      </c>
      <c r="F86" s="186" t="s">
        <v>143</v>
      </c>
      <c r="G86" s="187" t="s">
        <v>144</v>
      </c>
      <c r="H86" s="188">
        <v>5397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623</v>
      </c>
    </row>
    <row r="87" s="2" customFormat="1">
      <c r="A87" s="37"/>
      <c r="B87" s="38"/>
      <c r="C87" s="39"/>
      <c r="D87" s="197" t="s">
        <v>149</v>
      </c>
      <c r="E87" s="39"/>
      <c r="F87" s="198" t="s">
        <v>150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624</v>
      </c>
      <c r="G88" s="203"/>
      <c r="H88" s="207">
        <v>5397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16.5" customHeight="1">
      <c r="A89" s="37"/>
      <c r="B89" s="38"/>
      <c r="C89" s="184" t="s">
        <v>146</v>
      </c>
      <c r="D89" s="184" t="s">
        <v>141</v>
      </c>
      <c r="E89" s="185" t="s">
        <v>151</v>
      </c>
      <c r="F89" s="186" t="s">
        <v>152</v>
      </c>
      <c r="G89" s="187" t="s">
        <v>144</v>
      </c>
      <c r="H89" s="188">
        <v>5397</v>
      </c>
      <c r="I89" s="189"/>
      <c r="J89" s="190">
        <f>ROUND(I89*H89,2)</f>
        <v>0</v>
      </c>
      <c r="K89" s="186" t="s">
        <v>145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71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146</v>
      </c>
      <c r="BM89" s="195" t="s">
        <v>625</v>
      </c>
    </row>
    <row r="90" s="2" customFormat="1">
      <c r="A90" s="37"/>
      <c r="B90" s="38"/>
      <c r="C90" s="39"/>
      <c r="D90" s="197" t="s">
        <v>149</v>
      </c>
      <c r="E90" s="39"/>
      <c r="F90" s="198" t="s">
        <v>154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71</v>
      </c>
    </row>
    <row r="91" s="10" customFormat="1">
      <c r="A91" s="10"/>
      <c r="B91" s="202"/>
      <c r="C91" s="203"/>
      <c r="D91" s="204" t="s">
        <v>169</v>
      </c>
      <c r="E91" s="205" t="s">
        <v>19</v>
      </c>
      <c r="F91" s="206" t="s">
        <v>624</v>
      </c>
      <c r="G91" s="203"/>
      <c r="H91" s="207">
        <v>5397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71</v>
      </c>
      <c r="AV91" s="10" t="s">
        <v>80</v>
      </c>
      <c r="AW91" s="10" t="s">
        <v>33</v>
      </c>
      <c r="AX91" s="10" t="s">
        <v>78</v>
      </c>
      <c r="AY91" s="213" t="s">
        <v>147</v>
      </c>
    </row>
    <row r="92" s="2" customFormat="1" ht="16.5" customHeight="1">
      <c r="A92" s="37"/>
      <c r="B92" s="38"/>
      <c r="C92" s="184" t="s">
        <v>164</v>
      </c>
      <c r="D92" s="184" t="s">
        <v>141</v>
      </c>
      <c r="E92" s="185" t="s">
        <v>156</v>
      </c>
      <c r="F92" s="186" t="s">
        <v>157</v>
      </c>
      <c r="G92" s="187" t="s">
        <v>144</v>
      </c>
      <c r="H92" s="188">
        <v>5397</v>
      </c>
      <c r="I92" s="189"/>
      <c r="J92" s="190">
        <f>ROUND(I92*H92,2)</f>
        <v>0</v>
      </c>
      <c r="K92" s="186" t="s">
        <v>145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146</v>
      </c>
      <c r="BM92" s="195" t="s">
        <v>626</v>
      </c>
    </row>
    <row r="93" s="2" customFormat="1">
      <c r="A93" s="37"/>
      <c r="B93" s="38"/>
      <c r="C93" s="39"/>
      <c r="D93" s="197" t="s">
        <v>149</v>
      </c>
      <c r="E93" s="39"/>
      <c r="F93" s="198" t="s">
        <v>159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71</v>
      </c>
    </row>
    <row r="94" s="10" customFormat="1">
      <c r="A94" s="10"/>
      <c r="B94" s="202"/>
      <c r="C94" s="203"/>
      <c r="D94" s="204" t="s">
        <v>169</v>
      </c>
      <c r="E94" s="205" t="s">
        <v>19</v>
      </c>
      <c r="F94" s="206" t="s">
        <v>624</v>
      </c>
      <c r="G94" s="203"/>
      <c r="H94" s="207">
        <v>5397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71</v>
      </c>
      <c r="AV94" s="10" t="s">
        <v>80</v>
      </c>
      <c r="AW94" s="10" t="s">
        <v>33</v>
      </c>
      <c r="AX94" s="10" t="s">
        <v>78</v>
      </c>
      <c r="AY94" s="213" t="s">
        <v>147</v>
      </c>
    </row>
    <row r="95" s="2" customFormat="1" ht="16.5" customHeight="1">
      <c r="A95" s="37"/>
      <c r="B95" s="38"/>
      <c r="C95" s="184" t="s">
        <v>171</v>
      </c>
      <c r="D95" s="184" t="s">
        <v>141</v>
      </c>
      <c r="E95" s="185" t="s">
        <v>160</v>
      </c>
      <c r="F95" s="186" t="s">
        <v>161</v>
      </c>
      <c r="G95" s="187" t="s">
        <v>144</v>
      </c>
      <c r="H95" s="188">
        <v>5397</v>
      </c>
      <c r="I95" s="189"/>
      <c r="J95" s="190">
        <f>ROUND(I95*H95,2)</f>
        <v>0</v>
      </c>
      <c r="K95" s="186" t="s">
        <v>145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71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146</v>
      </c>
      <c r="BM95" s="195" t="s">
        <v>627</v>
      </c>
    </row>
    <row r="96" s="2" customFormat="1">
      <c r="A96" s="37"/>
      <c r="B96" s="38"/>
      <c r="C96" s="39"/>
      <c r="D96" s="197" t="s">
        <v>149</v>
      </c>
      <c r="E96" s="39"/>
      <c r="F96" s="198" t="s">
        <v>163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71</v>
      </c>
    </row>
    <row r="97" s="10" customFormat="1">
      <c r="A97" s="10"/>
      <c r="B97" s="202"/>
      <c r="C97" s="203"/>
      <c r="D97" s="204" t="s">
        <v>169</v>
      </c>
      <c r="E97" s="205" t="s">
        <v>19</v>
      </c>
      <c r="F97" s="206" t="s">
        <v>624</v>
      </c>
      <c r="G97" s="203"/>
      <c r="H97" s="207">
        <v>5397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71</v>
      </c>
      <c r="AV97" s="10" t="s">
        <v>80</v>
      </c>
      <c r="AW97" s="10" t="s">
        <v>33</v>
      </c>
      <c r="AX97" s="10" t="s">
        <v>78</v>
      </c>
      <c r="AY97" s="213" t="s">
        <v>147</v>
      </c>
    </row>
    <row r="98" s="2" customFormat="1" ht="24.15" customHeight="1">
      <c r="A98" s="37"/>
      <c r="B98" s="38"/>
      <c r="C98" s="184" t="s">
        <v>181</v>
      </c>
      <c r="D98" s="184" t="s">
        <v>141</v>
      </c>
      <c r="E98" s="185" t="s">
        <v>172</v>
      </c>
      <c r="F98" s="186" t="s">
        <v>173</v>
      </c>
      <c r="G98" s="187" t="s">
        <v>144</v>
      </c>
      <c r="H98" s="188">
        <v>5397</v>
      </c>
      <c r="I98" s="189"/>
      <c r="J98" s="190">
        <f>ROUND(I98*H98,2)</f>
        <v>0</v>
      </c>
      <c r="K98" s="186" t="s">
        <v>145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71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146</v>
      </c>
      <c r="BM98" s="195" t="s">
        <v>628</v>
      </c>
    </row>
    <row r="99" s="2" customFormat="1">
      <c r="A99" s="37"/>
      <c r="B99" s="38"/>
      <c r="C99" s="39"/>
      <c r="D99" s="197" t="s">
        <v>149</v>
      </c>
      <c r="E99" s="39"/>
      <c r="F99" s="198" t="s">
        <v>175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71</v>
      </c>
    </row>
    <row r="100" s="10" customFormat="1">
      <c r="A100" s="10"/>
      <c r="B100" s="202"/>
      <c r="C100" s="203"/>
      <c r="D100" s="204" t="s">
        <v>169</v>
      </c>
      <c r="E100" s="205" t="s">
        <v>19</v>
      </c>
      <c r="F100" s="206" t="s">
        <v>624</v>
      </c>
      <c r="G100" s="203"/>
      <c r="H100" s="207">
        <v>5397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71</v>
      </c>
      <c r="AV100" s="10" t="s">
        <v>80</v>
      </c>
      <c r="AW100" s="10" t="s">
        <v>33</v>
      </c>
      <c r="AX100" s="10" t="s">
        <v>78</v>
      </c>
      <c r="AY100" s="213" t="s">
        <v>147</v>
      </c>
    </row>
    <row r="101" s="2" customFormat="1" ht="16.5" customHeight="1">
      <c r="A101" s="37"/>
      <c r="B101" s="38"/>
      <c r="C101" s="214" t="s">
        <v>190</v>
      </c>
      <c r="D101" s="214" t="s">
        <v>177</v>
      </c>
      <c r="E101" s="215" t="s">
        <v>178</v>
      </c>
      <c r="F101" s="216" t="s">
        <v>179</v>
      </c>
      <c r="G101" s="217" t="s">
        <v>180</v>
      </c>
      <c r="H101" s="218">
        <v>134.92500000000001</v>
      </c>
      <c r="I101" s="219"/>
      <c r="J101" s="220">
        <f>ROUND(I101*H101,2)</f>
        <v>0</v>
      </c>
      <c r="K101" s="216" t="s">
        <v>145</v>
      </c>
      <c r="L101" s="221"/>
      <c r="M101" s="222" t="s">
        <v>19</v>
      </c>
      <c r="N101" s="223" t="s">
        <v>42</v>
      </c>
      <c r="O101" s="83"/>
      <c r="P101" s="193">
        <f>O101*H101</f>
        <v>0</v>
      </c>
      <c r="Q101" s="193">
        <v>0.001</v>
      </c>
      <c r="R101" s="193">
        <f>Q101*H101</f>
        <v>0.13492500000000002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181</v>
      </c>
      <c r="AT101" s="195" t="s">
        <v>177</v>
      </c>
      <c r="AU101" s="195" t="s">
        <v>71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146</v>
      </c>
      <c r="BM101" s="195" t="s">
        <v>629</v>
      </c>
    </row>
    <row r="102" s="10" customFormat="1">
      <c r="A102" s="10"/>
      <c r="B102" s="202"/>
      <c r="C102" s="203"/>
      <c r="D102" s="204" t="s">
        <v>169</v>
      </c>
      <c r="E102" s="205" t="s">
        <v>19</v>
      </c>
      <c r="F102" s="206" t="s">
        <v>630</v>
      </c>
      <c r="G102" s="203"/>
      <c r="H102" s="207">
        <v>134.92500000000001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169</v>
      </c>
      <c r="AU102" s="213" t="s">
        <v>71</v>
      </c>
      <c r="AV102" s="10" t="s">
        <v>80</v>
      </c>
      <c r="AW102" s="10" t="s">
        <v>33</v>
      </c>
      <c r="AX102" s="10" t="s">
        <v>78</v>
      </c>
      <c r="AY102" s="213" t="s">
        <v>147</v>
      </c>
    </row>
    <row r="103" s="2" customFormat="1" ht="21.75" customHeight="1">
      <c r="A103" s="37"/>
      <c r="B103" s="38"/>
      <c r="C103" s="184" t="s">
        <v>196</v>
      </c>
      <c r="D103" s="184" t="s">
        <v>141</v>
      </c>
      <c r="E103" s="185" t="s">
        <v>184</v>
      </c>
      <c r="F103" s="186" t="s">
        <v>185</v>
      </c>
      <c r="G103" s="187" t="s">
        <v>144</v>
      </c>
      <c r="H103" s="188">
        <v>6472</v>
      </c>
      <c r="I103" s="189"/>
      <c r="J103" s="190">
        <f>ROUND(I103*H103,2)</f>
        <v>0</v>
      </c>
      <c r="K103" s="186" t="s">
        <v>145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71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78</v>
      </c>
      <c r="BK103" s="196">
        <f>ROUND(I103*H103,2)</f>
        <v>0</v>
      </c>
      <c r="BL103" s="16" t="s">
        <v>146</v>
      </c>
      <c r="BM103" s="195" t="s">
        <v>631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187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71</v>
      </c>
    </row>
    <row r="105" s="10" customFormat="1">
      <c r="A105" s="10"/>
      <c r="B105" s="202"/>
      <c r="C105" s="203"/>
      <c r="D105" s="204" t="s">
        <v>169</v>
      </c>
      <c r="E105" s="205" t="s">
        <v>19</v>
      </c>
      <c r="F105" s="206" t="s">
        <v>632</v>
      </c>
      <c r="G105" s="203"/>
      <c r="H105" s="207">
        <v>6472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71</v>
      </c>
      <c r="AV105" s="10" t="s">
        <v>80</v>
      </c>
      <c r="AW105" s="10" t="s">
        <v>33</v>
      </c>
      <c r="AX105" s="10" t="s">
        <v>71</v>
      </c>
      <c r="AY105" s="213" t="s">
        <v>147</v>
      </c>
    </row>
    <row r="106" s="11" customFormat="1">
      <c r="A106" s="11"/>
      <c r="B106" s="224"/>
      <c r="C106" s="225"/>
      <c r="D106" s="204" t="s">
        <v>169</v>
      </c>
      <c r="E106" s="226" t="s">
        <v>19</v>
      </c>
      <c r="F106" s="227" t="s">
        <v>189</v>
      </c>
      <c r="G106" s="225"/>
      <c r="H106" s="228">
        <v>6472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T106" s="234" t="s">
        <v>169</v>
      </c>
      <c r="AU106" s="234" t="s">
        <v>71</v>
      </c>
      <c r="AV106" s="11" t="s">
        <v>146</v>
      </c>
      <c r="AW106" s="11" t="s">
        <v>33</v>
      </c>
      <c r="AX106" s="11" t="s">
        <v>78</v>
      </c>
      <c r="AY106" s="234" t="s">
        <v>147</v>
      </c>
    </row>
    <row r="107" s="2" customFormat="1" ht="16.5" customHeight="1">
      <c r="A107" s="37"/>
      <c r="B107" s="38"/>
      <c r="C107" s="184" t="s">
        <v>202</v>
      </c>
      <c r="D107" s="184" t="s">
        <v>141</v>
      </c>
      <c r="E107" s="185" t="s">
        <v>191</v>
      </c>
      <c r="F107" s="186" t="s">
        <v>192</v>
      </c>
      <c r="G107" s="187" t="s">
        <v>193</v>
      </c>
      <c r="H107" s="188">
        <v>0.64700000000000002</v>
      </c>
      <c r="I107" s="189"/>
      <c r="J107" s="190">
        <f>ROUND(I107*H107,2)</f>
        <v>0</v>
      </c>
      <c r="K107" s="186" t="s">
        <v>19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146</v>
      </c>
      <c r="AT107" s="195" t="s">
        <v>141</v>
      </c>
      <c r="AU107" s="195" t="s">
        <v>71</v>
      </c>
      <c r="AY107" s="16" t="s">
        <v>147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78</v>
      </c>
      <c r="BK107" s="196">
        <f>ROUND(I107*H107,2)</f>
        <v>0</v>
      </c>
      <c r="BL107" s="16" t="s">
        <v>146</v>
      </c>
      <c r="BM107" s="195" t="s">
        <v>633</v>
      </c>
    </row>
    <row r="108" s="10" customFormat="1">
      <c r="A108" s="10"/>
      <c r="B108" s="202"/>
      <c r="C108" s="203"/>
      <c r="D108" s="204" t="s">
        <v>169</v>
      </c>
      <c r="E108" s="205" t="s">
        <v>19</v>
      </c>
      <c r="F108" s="206" t="s">
        <v>634</v>
      </c>
      <c r="G108" s="203"/>
      <c r="H108" s="207">
        <v>0.64700000000000002</v>
      </c>
      <c r="I108" s="208"/>
      <c r="J108" s="203"/>
      <c r="K108" s="203"/>
      <c r="L108" s="209"/>
      <c r="M108" s="210"/>
      <c r="N108" s="211"/>
      <c r="O108" s="211"/>
      <c r="P108" s="211"/>
      <c r="Q108" s="211"/>
      <c r="R108" s="211"/>
      <c r="S108" s="211"/>
      <c r="T108" s="212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169</v>
      </c>
      <c r="AU108" s="213" t="s">
        <v>71</v>
      </c>
      <c r="AV108" s="10" t="s">
        <v>80</v>
      </c>
      <c r="AW108" s="10" t="s">
        <v>33</v>
      </c>
      <c r="AX108" s="10" t="s">
        <v>71</v>
      </c>
      <c r="AY108" s="213" t="s">
        <v>147</v>
      </c>
    </row>
    <row r="109" s="11" customFormat="1">
      <c r="A109" s="11"/>
      <c r="B109" s="224"/>
      <c r="C109" s="225"/>
      <c r="D109" s="204" t="s">
        <v>169</v>
      </c>
      <c r="E109" s="226" t="s">
        <v>19</v>
      </c>
      <c r="F109" s="227" t="s">
        <v>189</v>
      </c>
      <c r="G109" s="225"/>
      <c r="H109" s="228">
        <v>0.64700000000000002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T109" s="234" t="s">
        <v>169</v>
      </c>
      <c r="AU109" s="234" t="s">
        <v>71</v>
      </c>
      <c r="AV109" s="11" t="s">
        <v>146</v>
      </c>
      <c r="AW109" s="11" t="s">
        <v>33</v>
      </c>
      <c r="AX109" s="11" t="s">
        <v>78</v>
      </c>
      <c r="AY109" s="234" t="s">
        <v>147</v>
      </c>
    </row>
    <row r="110" s="2" customFormat="1" ht="24.15" customHeight="1">
      <c r="A110" s="37"/>
      <c r="B110" s="38"/>
      <c r="C110" s="184" t="s">
        <v>8</v>
      </c>
      <c r="D110" s="184" t="s">
        <v>141</v>
      </c>
      <c r="E110" s="185" t="s">
        <v>383</v>
      </c>
      <c r="F110" s="186" t="s">
        <v>384</v>
      </c>
      <c r="G110" s="187" t="s">
        <v>385</v>
      </c>
      <c r="H110" s="188">
        <v>25</v>
      </c>
      <c r="I110" s="189"/>
      <c r="J110" s="190">
        <f>ROUND(I110*H110,2)</f>
        <v>0</v>
      </c>
      <c r="K110" s="186" t="s">
        <v>19</v>
      </c>
      <c r="L110" s="43"/>
      <c r="M110" s="191" t="s">
        <v>19</v>
      </c>
      <c r="N110" s="192" t="s">
        <v>42</v>
      </c>
      <c r="O110" s="83"/>
      <c r="P110" s="193">
        <f>O110*H110</f>
        <v>0</v>
      </c>
      <c r="Q110" s="193">
        <v>0.0068199999999999997</v>
      </c>
      <c r="R110" s="193">
        <f>Q110*H110</f>
        <v>0.17049999999999999</v>
      </c>
      <c r="S110" s="193">
        <v>0</v>
      </c>
      <c r="T110" s="194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95" t="s">
        <v>146</v>
      </c>
      <c r="AT110" s="195" t="s">
        <v>141</v>
      </c>
      <c r="AU110" s="195" t="s">
        <v>71</v>
      </c>
      <c r="AY110" s="16" t="s">
        <v>147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16" t="s">
        <v>78</v>
      </c>
      <c r="BK110" s="196">
        <f>ROUND(I110*H110,2)</f>
        <v>0</v>
      </c>
      <c r="BL110" s="16" t="s">
        <v>146</v>
      </c>
      <c r="BM110" s="195" t="s">
        <v>635</v>
      </c>
    </row>
    <row r="111" s="10" customFormat="1">
      <c r="A111" s="10"/>
      <c r="B111" s="202"/>
      <c r="C111" s="203"/>
      <c r="D111" s="204" t="s">
        <v>169</v>
      </c>
      <c r="E111" s="205" t="s">
        <v>19</v>
      </c>
      <c r="F111" s="206" t="s">
        <v>636</v>
      </c>
      <c r="G111" s="203"/>
      <c r="H111" s="207">
        <v>25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169</v>
      </c>
      <c r="AU111" s="213" t="s">
        <v>71</v>
      </c>
      <c r="AV111" s="10" t="s">
        <v>80</v>
      </c>
      <c r="AW111" s="10" t="s">
        <v>33</v>
      </c>
      <c r="AX111" s="10" t="s">
        <v>78</v>
      </c>
      <c r="AY111" s="213" t="s">
        <v>147</v>
      </c>
    </row>
    <row r="112" s="2" customFormat="1" ht="21.75" customHeight="1">
      <c r="A112" s="37"/>
      <c r="B112" s="38"/>
      <c r="C112" s="184" t="s">
        <v>213</v>
      </c>
      <c r="D112" s="184" t="s">
        <v>141</v>
      </c>
      <c r="E112" s="185" t="s">
        <v>389</v>
      </c>
      <c r="F112" s="186" t="s">
        <v>390</v>
      </c>
      <c r="G112" s="187" t="s">
        <v>385</v>
      </c>
      <c r="H112" s="188">
        <v>8</v>
      </c>
      <c r="I112" s="189"/>
      <c r="J112" s="190">
        <f>ROUND(I112*H112,2)</f>
        <v>0</v>
      </c>
      <c r="K112" s="186" t="s">
        <v>145</v>
      </c>
      <c r="L112" s="43"/>
      <c r="M112" s="191" t="s">
        <v>19</v>
      </c>
      <c r="N112" s="192" t="s">
        <v>42</v>
      </c>
      <c r="O112" s="83"/>
      <c r="P112" s="193">
        <f>O112*H112</f>
        <v>0</v>
      </c>
      <c r="Q112" s="193">
        <v>0.074168499999999998</v>
      </c>
      <c r="R112" s="193">
        <f>Q112*H112</f>
        <v>0.59334799999999999</v>
      </c>
      <c r="S112" s="193">
        <v>0</v>
      </c>
      <c r="T112" s="194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95" t="s">
        <v>146</v>
      </c>
      <c r="AT112" s="195" t="s">
        <v>141</v>
      </c>
      <c r="AU112" s="195" t="s">
        <v>71</v>
      </c>
      <c r="AY112" s="16" t="s">
        <v>147</v>
      </c>
      <c r="BE112" s="196">
        <f>IF(N112="základní",J112,0)</f>
        <v>0</v>
      </c>
      <c r="BF112" s="196">
        <f>IF(N112="snížená",J112,0)</f>
        <v>0</v>
      </c>
      <c r="BG112" s="196">
        <f>IF(N112="zákl. přenesená",J112,0)</f>
        <v>0</v>
      </c>
      <c r="BH112" s="196">
        <f>IF(N112="sníž. přenesená",J112,0)</f>
        <v>0</v>
      </c>
      <c r="BI112" s="196">
        <f>IF(N112="nulová",J112,0)</f>
        <v>0</v>
      </c>
      <c r="BJ112" s="16" t="s">
        <v>78</v>
      </c>
      <c r="BK112" s="196">
        <f>ROUND(I112*H112,2)</f>
        <v>0</v>
      </c>
      <c r="BL112" s="16" t="s">
        <v>146</v>
      </c>
      <c r="BM112" s="195" t="s">
        <v>637</v>
      </c>
    </row>
    <row r="113" s="2" customFormat="1">
      <c r="A113" s="37"/>
      <c r="B113" s="38"/>
      <c r="C113" s="39"/>
      <c r="D113" s="197" t="s">
        <v>149</v>
      </c>
      <c r="E113" s="39"/>
      <c r="F113" s="198" t="s">
        <v>392</v>
      </c>
      <c r="G113" s="39"/>
      <c r="H113" s="39"/>
      <c r="I113" s="199"/>
      <c r="J113" s="39"/>
      <c r="K113" s="39"/>
      <c r="L113" s="43"/>
      <c r="M113" s="200"/>
      <c r="N113" s="201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149</v>
      </c>
      <c r="AU113" s="16" t="s">
        <v>71</v>
      </c>
    </row>
    <row r="114" s="10" customFormat="1">
      <c r="A114" s="10"/>
      <c r="B114" s="202"/>
      <c r="C114" s="203"/>
      <c r="D114" s="204" t="s">
        <v>169</v>
      </c>
      <c r="E114" s="205" t="s">
        <v>19</v>
      </c>
      <c r="F114" s="206" t="s">
        <v>393</v>
      </c>
      <c r="G114" s="203"/>
      <c r="H114" s="207">
        <v>8</v>
      </c>
      <c r="I114" s="208"/>
      <c r="J114" s="203"/>
      <c r="K114" s="203"/>
      <c r="L114" s="209"/>
      <c r="M114" s="210"/>
      <c r="N114" s="211"/>
      <c r="O114" s="211"/>
      <c r="P114" s="211"/>
      <c r="Q114" s="211"/>
      <c r="R114" s="211"/>
      <c r="S114" s="211"/>
      <c r="T114" s="21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3" t="s">
        <v>169</v>
      </c>
      <c r="AU114" s="213" t="s">
        <v>71</v>
      </c>
      <c r="AV114" s="10" t="s">
        <v>80</v>
      </c>
      <c r="AW114" s="10" t="s">
        <v>33</v>
      </c>
      <c r="AX114" s="10" t="s">
        <v>78</v>
      </c>
      <c r="AY114" s="213" t="s">
        <v>147</v>
      </c>
    </row>
    <row r="115" s="2" customFormat="1" ht="16.5" customHeight="1">
      <c r="A115" s="37"/>
      <c r="B115" s="38"/>
      <c r="C115" s="184" t="s">
        <v>219</v>
      </c>
      <c r="D115" s="184" t="s">
        <v>141</v>
      </c>
      <c r="E115" s="185" t="s">
        <v>405</v>
      </c>
      <c r="F115" s="186" t="s">
        <v>406</v>
      </c>
      <c r="G115" s="187" t="s">
        <v>193</v>
      </c>
      <c r="H115" s="188">
        <v>0.89900000000000002</v>
      </c>
      <c r="I115" s="189"/>
      <c r="J115" s="190">
        <f>ROUND(I115*H115,2)</f>
        <v>0</v>
      </c>
      <c r="K115" s="186" t="s">
        <v>145</v>
      </c>
      <c r="L115" s="43"/>
      <c r="M115" s="191" t="s">
        <v>19</v>
      </c>
      <c r="N115" s="192" t="s">
        <v>42</v>
      </c>
      <c r="O115" s="83"/>
      <c r="P115" s="193">
        <f>O115*H115</f>
        <v>0</v>
      </c>
      <c r="Q115" s="193">
        <v>0</v>
      </c>
      <c r="R115" s="193">
        <f>Q115*H115</f>
        <v>0</v>
      </c>
      <c r="S115" s="193">
        <v>0</v>
      </c>
      <c r="T115" s="194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95" t="s">
        <v>146</v>
      </c>
      <c r="AT115" s="195" t="s">
        <v>141</v>
      </c>
      <c r="AU115" s="195" t="s">
        <v>71</v>
      </c>
      <c r="AY115" s="16" t="s">
        <v>147</v>
      </c>
      <c r="BE115" s="196">
        <f>IF(N115="základní",J115,0)</f>
        <v>0</v>
      </c>
      <c r="BF115" s="196">
        <f>IF(N115="snížená",J115,0)</f>
        <v>0</v>
      </c>
      <c r="BG115" s="196">
        <f>IF(N115="zákl. přenesená",J115,0)</f>
        <v>0</v>
      </c>
      <c r="BH115" s="196">
        <f>IF(N115="sníž. přenesená",J115,0)</f>
        <v>0</v>
      </c>
      <c r="BI115" s="196">
        <f>IF(N115="nulová",J115,0)</f>
        <v>0</v>
      </c>
      <c r="BJ115" s="16" t="s">
        <v>78</v>
      </c>
      <c r="BK115" s="196">
        <f>ROUND(I115*H115,2)</f>
        <v>0</v>
      </c>
      <c r="BL115" s="16" t="s">
        <v>146</v>
      </c>
      <c r="BM115" s="195" t="s">
        <v>638</v>
      </c>
    </row>
    <row r="116" s="2" customFormat="1">
      <c r="A116" s="37"/>
      <c r="B116" s="38"/>
      <c r="C116" s="39"/>
      <c r="D116" s="197" t="s">
        <v>149</v>
      </c>
      <c r="E116" s="39"/>
      <c r="F116" s="198" t="s">
        <v>408</v>
      </c>
      <c r="G116" s="39"/>
      <c r="H116" s="39"/>
      <c r="I116" s="199"/>
      <c r="J116" s="39"/>
      <c r="K116" s="39"/>
      <c r="L116" s="43"/>
      <c r="M116" s="245"/>
      <c r="N116" s="246"/>
      <c r="O116" s="247"/>
      <c r="P116" s="247"/>
      <c r="Q116" s="247"/>
      <c r="R116" s="247"/>
      <c r="S116" s="247"/>
      <c r="T116" s="24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149</v>
      </c>
      <c r="AU116" s="16" t="s">
        <v>71</v>
      </c>
    </row>
    <row r="117" s="2" customFormat="1" ht="6.96" customHeight="1">
      <c r="A117" s="37"/>
      <c r="B117" s="58"/>
      <c r="C117" s="59"/>
      <c r="D117" s="59"/>
      <c r="E117" s="59"/>
      <c r="F117" s="59"/>
      <c r="G117" s="59"/>
      <c r="H117" s="59"/>
      <c r="I117" s="59"/>
      <c r="J117" s="59"/>
      <c r="K117" s="59"/>
      <c r="L117" s="43"/>
      <c r="M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</sheetData>
  <sheetProtection sheet="1" autoFilter="0" formatColumns="0" formatRows="0" objects="1" scenarios="1" spinCount="100000" saltValue="D4LR/LoIyAyDCjgDKm5kbCSPKRpJoR6uCPaAnSMp/hjiLxejXHIRdgpWXsOSN5fx0Eb62zfFr0Eh3wHxlglekA==" hashValue="yoZpXniL6ipMNkWR7px3/dPFuTvn93NHRImXLyXdRMAta6aYIaqXsprPOfHrTNMgF170MEDw1NlWNWt0kDFFYg==" algorithmName="SHA-512" password="CC35"/>
  <autoFilter ref="C78:K11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11103212"/>
    <hyperlink ref="F84" r:id="rId2" display="https://podminky.urs.cz/item/CS_URS_2024_01/185803105"/>
    <hyperlink ref="F87" r:id="rId3" display="https://podminky.urs.cz/item/CS_URS_2024_01/184813511"/>
    <hyperlink ref="F90" r:id="rId4" display="https://podminky.urs.cz/item/CS_URS_2024_01/183403112"/>
    <hyperlink ref="F93" r:id="rId5" display="https://podminky.urs.cz/item/CS_URS_2024_01/183403151"/>
    <hyperlink ref="F96" r:id="rId6" display="https://podminky.urs.cz/item/CS_URS_2024_01/183403152"/>
    <hyperlink ref="F99" r:id="rId7" display="https://podminky.urs.cz/item/CS_URS_2024_01/181451121"/>
    <hyperlink ref="F104" r:id="rId8" display="https://podminky.urs.cz/item/CS_URS_2024_01/111151231"/>
    <hyperlink ref="F113" r:id="rId9" display="https://podminky.urs.cz/item/CS_URS_2024_01/348952262"/>
    <hyperlink ref="F116" r:id="rId10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619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639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ROUND((SUM(BE85:BE91)),  2)</f>
        <v>0</v>
      </c>
      <c r="G35" s="37"/>
      <c r="H35" s="37"/>
      <c r="I35" s="156">
        <v>0.20999999999999999</v>
      </c>
      <c r="J35" s="155">
        <f>ROUND(((SUM(BE85:BE91))*I35),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ROUND((SUM(BF85:BF91)),  2)</f>
        <v>0</v>
      </c>
      <c r="G36" s="37"/>
      <c r="H36" s="37"/>
      <c r="I36" s="156">
        <v>0.12</v>
      </c>
      <c r="J36" s="155">
        <f>ROUND(((SUM(BF85:BF91))*I36),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ROUND((SUM(BG85:BG91)),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ROUND((SUM(BH85:BH91)),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ROUND((SUM(BI85:BI91)),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619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SO-031 - 1.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619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SO-031 - 1.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SUM(P86:P91)</f>
        <v>0</v>
      </c>
      <c r="Q85" s="95"/>
      <c r="R85" s="181">
        <f>SUM(R86:R91)</f>
        <v>0</v>
      </c>
      <c r="S85" s="95"/>
      <c r="T85" s="182">
        <f>SUM(T86:T91)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SUM(BK86:BK91)</f>
        <v>0</v>
      </c>
    </row>
    <row r="86" s="2" customFormat="1" ht="21.75" customHeight="1">
      <c r="A86" s="37"/>
      <c r="B86" s="38"/>
      <c r="C86" s="184" t="s">
        <v>78</v>
      </c>
      <c r="D86" s="184" t="s">
        <v>141</v>
      </c>
      <c r="E86" s="185" t="s">
        <v>184</v>
      </c>
      <c r="F86" s="186" t="s">
        <v>185</v>
      </c>
      <c r="G86" s="187" t="s">
        <v>144</v>
      </c>
      <c r="H86" s="188">
        <v>19416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640</v>
      </c>
    </row>
    <row r="87" s="2" customFormat="1">
      <c r="A87" s="37"/>
      <c r="B87" s="38"/>
      <c r="C87" s="39"/>
      <c r="D87" s="197" t="s">
        <v>149</v>
      </c>
      <c r="E87" s="39"/>
      <c r="F87" s="198" t="s">
        <v>187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641</v>
      </c>
      <c r="G88" s="203"/>
      <c r="H88" s="207">
        <v>19416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16.5" customHeight="1">
      <c r="A89" s="37"/>
      <c r="B89" s="38"/>
      <c r="C89" s="184" t="s">
        <v>80</v>
      </c>
      <c r="D89" s="184" t="s">
        <v>141</v>
      </c>
      <c r="E89" s="185" t="s">
        <v>570</v>
      </c>
      <c r="F89" s="186" t="s">
        <v>192</v>
      </c>
      <c r="G89" s="187" t="s">
        <v>193</v>
      </c>
      <c r="H89" s="188">
        <v>1.942</v>
      </c>
      <c r="I89" s="189"/>
      <c r="J89" s="190">
        <f>ROUND(I89*H89,2)</f>
        <v>0</v>
      </c>
      <c r="K89" s="186" t="s">
        <v>19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71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146</v>
      </c>
      <c r="BM89" s="195" t="s">
        <v>642</v>
      </c>
    </row>
    <row r="90" s="10" customFormat="1">
      <c r="A90" s="10"/>
      <c r="B90" s="202"/>
      <c r="C90" s="203"/>
      <c r="D90" s="204" t="s">
        <v>169</v>
      </c>
      <c r="E90" s="205" t="s">
        <v>19</v>
      </c>
      <c r="F90" s="206" t="s">
        <v>643</v>
      </c>
      <c r="G90" s="203"/>
      <c r="H90" s="207">
        <v>1.942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71</v>
      </c>
      <c r="AV90" s="10" t="s">
        <v>80</v>
      </c>
      <c r="AW90" s="10" t="s">
        <v>33</v>
      </c>
      <c r="AX90" s="10" t="s">
        <v>71</v>
      </c>
      <c r="AY90" s="213" t="s">
        <v>147</v>
      </c>
    </row>
    <row r="91" s="11" customFormat="1">
      <c r="A91" s="11"/>
      <c r="B91" s="224"/>
      <c r="C91" s="225"/>
      <c r="D91" s="204" t="s">
        <v>169</v>
      </c>
      <c r="E91" s="226" t="s">
        <v>19</v>
      </c>
      <c r="F91" s="227" t="s">
        <v>189</v>
      </c>
      <c r="G91" s="225"/>
      <c r="H91" s="228">
        <v>1.942</v>
      </c>
      <c r="I91" s="229"/>
      <c r="J91" s="225"/>
      <c r="K91" s="225"/>
      <c r="L91" s="230"/>
      <c r="M91" s="252"/>
      <c r="N91" s="253"/>
      <c r="O91" s="253"/>
      <c r="P91" s="253"/>
      <c r="Q91" s="253"/>
      <c r="R91" s="253"/>
      <c r="S91" s="253"/>
      <c r="T91" s="254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34" t="s">
        <v>169</v>
      </c>
      <c r="AU91" s="234" t="s">
        <v>71</v>
      </c>
      <c r="AV91" s="11" t="s">
        <v>146</v>
      </c>
      <c r="AW91" s="11" t="s">
        <v>33</v>
      </c>
      <c r="AX91" s="11" t="s">
        <v>78</v>
      </c>
      <c r="AY91" s="234" t="s">
        <v>147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43"/>
      <c r="M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ffFOS813fu245WjRqHVeMJs7Fud8PKzT63CSAlomMwwrXZF/EJnSGbfx9dx5VzQwDzRwwF/Vw2uGx2BvemQPVw==" hashValue="qruxqkZKO1JoaQhoydz7HIKuRnPdU2VY4X15LefrJ5oOlhBq11Mjx9t9I/Z9XyQzX5fYViiMxGH1PZYA+xX8sQ==" algorithmName="SHA-512" password="CC35"/>
  <autoFilter ref="C84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11151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619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644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ROUND((SUM(BE85:BE88)),  2)</f>
        <v>0</v>
      </c>
      <c r="G35" s="37"/>
      <c r="H35" s="37"/>
      <c r="I35" s="156">
        <v>0.20999999999999999</v>
      </c>
      <c r="J35" s="155">
        <f>ROUND(((SUM(BE85:BE88))*I35),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ROUND((SUM(BF85:BF88)),  2)</f>
        <v>0</v>
      </c>
      <c r="G36" s="37"/>
      <c r="H36" s="37"/>
      <c r="I36" s="156">
        <v>0.12</v>
      </c>
      <c r="J36" s="155">
        <f>ROUND(((SUM(BF85:BF88))*I36),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ROUND((SUM(BG85:BG88)),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ROUND((SUM(BH85:BH88)),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ROUND((SUM(BI85:BI88)),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619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SO-032 - 2.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619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SO-032 - 2.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SUM(P86:P88)</f>
        <v>0</v>
      </c>
      <c r="Q85" s="95"/>
      <c r="R85" s="181">
        <f>SUM(R86:R88)</f>
        <v>0</v>
      </c>
      <c r="S85" s="95"/>
      <c r="T85" s="182">
        <f>SUM(T86:T88)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SUM(BK86:BK88)</f>
        <v>0</v>
      </c>
    </row>
    <row r="86" s="2" customFormat="1" ht="21.75" customHeight="1">
      <c r="A86" s="37"/>
      <c r="B86" s="38"/>
      <c r="C86" s="184" t="s">
        <v>78</v>
      </c>
      <c r="D86" s="184" t="s">
        <v>141</v>
      </c>
      <c r="E86" s="185" t="s">
        <v>184</v>
      </c>
      <c r="F86" s="186" t="s">
        <v>185</v>
      </c>
      <c r="G86" s="187" t="s">
        <v>144</v>
      </c>
      <c r="H86" s="188">
        <v>19416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645</v>
      </c>
    </row>
    <row r="87" s="2" customFormat="1">
      <c r="A87" s="37"/>
      <c r="B87" s="38"/>
      <c r="C87" s="39"/>
      <c r="D87" s="197" t="s">
        <v>149</v>
      </c>
      <c r="E87" s="39"/>
      <c r="F87" s="198" t="s">
        <v>187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646</v>
      </c>
      <c r="G88" s="203"/>
      <c r="H88" s="207">
        <v>19416</v>
      </c>
      <c r="I88" s="208"/>
      <c r="J88" s="203"/>
      <c r="K88" s="203"/>
      <c r="L88" s="209"/>
      <c r="M88" s="249"/>
      <c r="N88" s="250"/>
      <c r="O88" s="250"/>
      <c r="P88" s="250"/>
      <c r="Q88" s="250"/>
      <c r="R88" s="250"/>
      <c r="S88" s="250"/>
      <c r="T88" s="251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6.96" customHeight="1">
      <c r="A89" s="37"/>
      <c r="B89" s="58"/>
      <c r="C89" s="59"/>
      <c r="D89" s="59"/>
      <c r="E89" s="59"/>
      <c r="F89" s="59"/>
      <c r="G89" s="59"/>
      <c r="H89" s="59"/>
      <c r="I89" s="59"/>
      <c r="J89" s="59"/>
      <c r="K89" s="59"/>
      <c r="L89" s="43"/>
      <c r="M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</sheetData>
  <sheetProtection sheet="1" autoFilter="0" formatColumns="0" formatRows="0" objects="1" scenarios="1" spinCount="100000" saltValue="hvPmJvZS7x2OL2JnbaiyP4Ua5oWr5jGV2+PjJtLoBsyqTLYeik+yhZwO9C7m+SLfoIH87nK+z/ICjPcVz8CdiQ==" hashValue="8CtcvpKreLUMzYLMz9DntOqsJzKqbqBXme7ICf5Mpbta6nOuN2xciO5uYLJ5q4gfcMJ10CQUQHkbH7EYLtHy7w==" algorithmName="SHA-512" password="CC35"/>
  <autoFilter ref="C84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11151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118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619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647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ROUND((SUM(BE85:BE88)),  2)</f>
        <v>0</v>
      </c>
      <c r="G35" s="37"/>
      <c r="H35" s="37"/>
      <c r="I35" s="156">
        <v>0.20999999999999999</v>
      </c>
      <c r="J35" s="155">
        <f>ROUND(((SUM(BE85:BE88))*I35),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ROUND((SUM(BF85:BF88)),  2)</f>
        <v>0</v>
      </c>
      <c r="G36" s="37"/>
      <c r="H36" s="37"/>
      <c r="I36" s="156">
        <v>0.12</v>
      </c>
      <c r="J36" s="155">
        <f>ROUND(((SUM(BF85:BF88))*I36),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ROUND((SUM(BG85:BG88)),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ROUND((SUM(BH85:BH88)),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ROUND((SUM(BI85:BI88)),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619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SO-033 - 3.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619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SO-033 - 3.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SUM(P86:P88)</f>
        <v>0</v>
      </c>
      <c r="Q85" s="95"/>
      <c r="R85" s="181">
        <f>SUM(R86:R88)</f>
        <v>0</v>
      </c>
      <c r="S85" s="95"/>
      <c r="T85" s="182">
        <f>SUM(T86:T88)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SUM(BK86:BK88)</f>
        <v>0</v>
      </c>
    </row>
    <row r="86" s="2" customFormat="1" ht="21.75" customHeight="1">
      <c r="A86" s="37"/>
      <c r="B86" s="38"/>
      <c r="C86" s="184" t="s">
        <v>78</v>
      </c>
      <c r="D86" s="184" t="s">
        <v>141</v>
      </c>
      <c r="E86" s="185" t="s">
        <v>184</v>
      </c>
      <c r="F86" s="186" t="s">
        <v>185</v>
      </c>
      <c r="G86" s="187" t="s">
        <v>144</v>
      </c>
      <c r="H86" s="188">
        <v>19416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648</v>
      </c>
    </row>
    <row r="87" s="2" customFormat="1">
      <c r="A87" s="37"/>
      <c r="B87" s="38"/>
      <c r="C87" s="39"/>
      <c r="D87" s="197" t="s">
        <v>149</v>
      </c>
      <c r="E87" s="39"/>
      <c r="F87" s="198" t="s">
        <v>187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646</v>
      </c>
      <c r="G88" s="203"/>
      <c r="H88" s="207">
        <v>19416</v>
      </c>
      <c r="I88" s="208"/>
      <c r="J88" s="203"/>
      <c r="K88" s="203"/>
      <c r="L88" s="209"/>
      <c r="M88" s="249"/>
      <c r="N88" s="250"/>
      <c r="O88" s="250"/>
      <c r="P88" s="250"/>
      <c r="Q88" s="250"/>
      <c r="R88" s="250"/>
      <c r="S88" s="250"/>
      <c r="T88" s="251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6.96" customHeight="1">
      <c r="A89" s="37"/>
      <c r="B89" s="58"/>
      <c r="C89" s="59"/>
      <c r="D89" s="59"/>
      <c r="E89" s="59"/>
      <c r="F89" s="59"/>
      <c r="G89" s="59"/>
      <c r="H89" s="59"/>
      <c r="I89" s="59"/>
      <c r="J89" s="59"/>
      <c r="K89" s="59"/>
      <c r="L89" s="43"/>
      <c r="M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</sheetData>
  <sheetProtection sheet="1" autoFilter="0" formatColumns="0" formatRows="0" objects="1" scenarios="1" spinCount="100000" saltValue="Pb0ugSOYbT0db/qLV0V1j3r3lqGAUa5BMGhZ0Jx1ioB2ufLnNmGtF0UBRUAvAwrXxx+iYnnJu2WBNd95cN7Ziw==" hashValue="9bNqFyOztS4fO+LBNQvqIz7GnhaezMU1PhpfhHf3fpvNqQz9CgYW+ooG938VhBbYU/Xk73pb31ShuW4wHLGPaw==" algorithmName="SHA-512" password="CC35"/>
  <autoFilter ref="C84:K8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11151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120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619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649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ROUND((SUM(BE85:BE95)),  2)</f>
        <v>0</v>
      </c>
      <c r="G35" s="37"/>
      <c r="H35" s="37"/>
      <c r="I35" s="156">
        <v>0.20999999999999999</v>
      </c>
      <c r="J35" s="155">
        <f>ROUND(((SUM(BE85:BE95))*I35),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ROUND((SUM(BF85:BF95)),  2)</f>
        <v>0</v>
      </c>
      <c r="G36" s="37"/>
      <c r="H36" s="37"/>
      <c r="I36" s="156">
        <v>0.12</v>
      </c>
      <c r="J36" s="155">
        <f>ROUND(((SUM(BF85:BF95))*I36),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ROUND((SUM(BG85:BG95)),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ROUND((SUM(BH85:BH95)),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ROUND((SUM(BI85:BI95)),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619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VRN - Vedlejší rozpočtové náklady SO-03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619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VRN - Vedlejší rozpočtové náklady SO-03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SUM(P86:P95)</f>
        <v>0</v>
      </c>
      <c r="Q85" s="95"/>
      <c r="R85" s="181">
        <f>SUM(R86:R95)</f>
        <v>0</v>
      </c>
      <c r="S85" s="95"/>
      <c r="T85" s="182">
        <f>SUM(T86:T95)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SUM(BK86:BK95)</f>
        <v>0</v>
      </c>
    </row>
    <row r="86" s="2" customFormat="1" ht="16.5" customHeight="1">
      <c r="A86" s="37"/>
      <c r="B86" s="38"/>
      <c r="C86" s="184" t="s">
        <v>78</v>
      </c>
      <c r="D86" s="184" t="s">
        <v>141</v>
      </c>
      <c r="E86" s="185" t="s">
        <v>460</v>
      </c>
      <c r="F86" s="186" t="s">
        <v>461</v>
      </c>
      <c r="G86" s="187" t="s">
        <v>462</v>
      </c>
      <c r="H86" s="188">
        <v>1</v>
      </c>
      <c r="I86" s="189"/>
      <c r="J86" s="190">
        <f>ROUND(I86*H86,2)</f>
        <v>0</v>
      </c>
      <c r="K86" s="186" t="s">
        <v>19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463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463</v>
      </c>
      <c r="BM86" s="195" t="s">
        <v>650</v>
      </c>
    </row>
    <row r="87" s="12" customFormat="1">
      <c r="A87" s="12"/>
      <c r="B87" s="235"/>
      <c r="C87" s="236"/>
      <c r="D87" s="204" t="s">
        <v>169</v>
      </c>
      <c r="E87" s="237" t="s">
        <v>19</v>
      </c>
      <c r="F87" s="238" t="s">
        <v>465</v>
      </c>
      <c r="G87" s="236"/>
      <c r="H87" s="237" t="s">
        <v>19</v>
      </c>
      <c r="I87" s="239"/>
      <c r="J87" s="236"/>
      <c r="K87" s="236"/>
      <c r="L87" s="240"/>
      <c r="M87" s="241"/>
      <c r="N87" s="242"/>
      <c r="O87" s="242"/>
      <c r="P87" s="242"/>
      <c r="Q87" s="242"/>
      <c r="R87" s="242"/>
      <c r="S87" s="242"/>
      <c r="T87" s="243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44" t="s">
        <v>169</v>
      </c>
      <c r="AU87" s="244" t="s">
        <v>71</v>
      </c>
      <c r="AV87" s="12" t="s">
        <v>78</v>
      </c>
      <c r="AW87" s="12" t="s">
        <v>33</v>
      </c>
      <c r="AX87" s="12" t="s">
        <v>71</v>
      </c>
      <c r="AY87" s="244" t="s">
        <v>147</v>
      </c>
    </row>
    <row r="88" s="12" customFormat="1">
      <c r="A88" s="12"/>
      <c r="B88" s="235"/>
      <c r="C88" s="236"/>
      <c r="D88" s="204" t="s">
        <v>169</v>
      </c>
      <c r="E88" s="237" t="s">
        <v>19</v>
      </c>
      <c r="F88" s="238" t="s">
        <v>466</v>
      </c>
      <c r="G88" s="236"/>
      <c r="H88" s="237" t="s">
        <v>19</v>
      </c>
      <c r="I88" s="239"/>
      <c r="J88" s="236"/>
      <c r="K88" s="236"/>
      <c r="L88" s="240"/>
      <c r="M88" s="241"/>
      <c r="N88" s="242"/>
      <c r="O88" s="242"/>
      <c r="P88" s="242"/>
      <c r="Q88" s="242"/>
      <c r="R88" s="242"/>
      <c r="S88" s="242"/>
      <c r="T88" s="243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4" t="s">
        <v>169</v>
      </c>
      <c r="AU88" s="244" t="s">
        <v>71</v>
      </c>
      <c r="AV88" s="12" t="s">
        <v>78</v>
      </c>
      <c r="AW88" s="12" t="s">
        <v>33</v>
      </c>
      <c r="AX88" s="12" t="s">
        <v>71</v>
      </c>
      <c r="AY88" s="244" t="s">
        <v>147</v>
      </c>
    </row>
    <row r="89" s="12" customFormat="1">
      <c r="A89" s="12"/>
      <c r="B89" s="235"/>
      <c r="C89" s="236"/>
      <c r="D89" s="204" t="s">
        <v>169</v>
      </c>
      <c r="E89" s="237" t="s">
        <v>19</v>
      </c>
      <c r="F89" s="238" t="s">
        <v>467</v>
      </c>
      <c r="G89" s="236"/>
      <c r="H89" s="237" t="s">
        <v>19</v>
      </c>
      <c r="I89" s="239"/>
      <c r="J89" s="236"/>
      <c r="K89" s="236"/>
      <c r="L89" s="240"/>
      <c r="M89" s="241"/>
      <c r="N89" s="242"/>
      <c r="O89" s="242"/>
      <c r="P89" s="242"/>
      <c r="Q89" s="242"/>
      <c r="R89" s="242"/>
      <c r="S89" s="242"/>
      <c r="T89" s="243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44" t="s">
        <v>169</v>
      </c>
      <c r="AU89" s="244" t="s">
        <v>71</v>
      </c>
      <c r="AV89" s="12" t="s">
        <v>78</v>
      </c>
      <c r="AW89" s="12" t="s">
        <v>33</v>
      </c>
      <c r="AX89" s="12" t="s">
        <v>71</v>
      </c>
      <c r="AY89" s="244" t="s">
        <v>147</v>
      </c>
    </row>
    <row r="90" s="10" customFormat="1">
      <c r="A90" s="10"/>
      <c r="B90" s="202"/>
      <c r="C90" s="203"/>
      <c r="D90" s="204" t="s">
        <v>169</v>
      </c>
      <c r="E90" s="205" t="s">
        <v>19</v>
      </c>
      <c r="F90" s="206" t="s">
        <v>468</v>
      </c>
      <c r="G90" s="203"/>
      <c r="H90" s="207">
        <v>1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71</v>
      </c>
      <c r="AV90" s="10" t="s">
        <v>80</v>
      </c>
      <c r="AW90" s="10" t="s">
        <v>33</v>
      </c>
      <c r="AX90" s="10" t="s">
        <v>78</v>
      </c>
      <c r="AY90" s="213" t="s">
        <v>147</v>
      </c>
    </row>
    <row r="91" s="2" customFormat="1" ht="16.5" customHeight="1">
      <c r="A91" s="37"/>
      <c r="B91" s="38"/>
      <c r="C91" s="184" t="s">
        <v>80</v>
      </c>
      <c r="D91" s="184" t="s">
        <v>141</v>
      </c>
      <c r="E91" s="185" t="s">
        <v>469</v>
      </c>
      <c r="F91" s="186" t="s">
        <v>470</v>
      </c>
      <c r="G91" s="187" t="s">
        <v>462</v>
      </c>
      <c r="H91" s="188">
        <v>1</v>
      </c>
      <c r="I91" s="189"/>
      <c r="J91" s="190">
        <f>ROUND(I91*H91,2)</f>
        <v>0</v>
      </c>
      <c r="K91" s="186" t="s">
        <v>19</v>
      </c>
      <c r="L91" s="43"/>
      <c r="M91" s="191" t="s">
        <v>19</v>
      </c>
      <c r="N91" s="192" t="s">
        <v>42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463</v>
      </c>
      <c r="AT91" s="195" t="s">
        <v>141</v>
      </c>
      <c r="AU91" s="195" t="s">
        <v>71</v>
      </c>
      <c r="AY91" s="16" t="s">
        <v>147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78</v>
      </c>
      <c r="BK91" s="196">
        <f>ROUND(I91*H91,2)</f>
        <v>0</v>
      </c>
      <c r="BL91" s="16" t="s">
        <v>463</v>
      </c>
      <c r="BM91" s="195" t="s">
        <v>651</v>
      </c>
    </row>
    <row r="92" s="2" customFormat="1" ht="16.5" customHeight="1">
      <c r="A92" s="37"/>
      <c r="B92" s="38"/>
      <c r="C92" s="184" t="s">
        <v>155</v>
      </c>
      <c r="D92" s="184" t="s">
        <v>141</v>
      </c>
      <c r="E92" s="185" t="s">
        <v>472</v>
      </c>
      <c r="F92" s="186" t="s">
        <v>473</v>
      </c>
      <c r="G92" s="187" t="s">
        <v>462</v>
      </c>
      <c r="H92" s="188">
        <v>1</v>
      </c>
      <c r="I92" s="189"/>
      <c r="J92" s="190">
        <f>ROUND(I92*H92,2)</f>
        <v>0</v>
      </c>
      <c r="K92" s="186" t="s">
        <v>19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463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463</v>
      </c>
      <c r="BM92" s="195" t="s">
        <v>652</v>
      </c>
    </row>
    <row r="93" s="10" customFormat="1">
      <c r="A93" s="10"/>
      <c r="B93" s="202"/>
      <c r="C93" s="203"/>
      <c r="D93" s="204" t="s">
        <v>169</v>
      </c>
      <c r="E93" s="205" t="s">
        <v>19</v>
      </c>
      <c r="F93" s="206" t="s">
        <v>475</v>
      </c>
      <c r="G93" s="203"/>
      <c r="H93" s="207">
        <v>1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169</v>
      </c>
      <c r="AU93" s="213" t="s">
        <v>71</v>
      </c>
      <c r="AV93" s="10" t="s">
        <v>80</v>
      </c>
      <c r="AW93" s="10" t="s">
        <v>33</v>
      </c>
      <c r="AX93" s="10" t="s">
        <v>78</v>
      </c>
      <c r="AY93" s="213" t="s">
        <v>147</v>
      </c>
    </row>
    <row r="94" s="2" customFormat="1" ht="16.5" customHeight="1">
      <c r="A94" s="37"/>
      <c r="B94" s="38"/>
      <c r="C94" s="184" t="s">
        <v>146</v>
      </c>
      <c r="D94" s="184" t="s">
        <v>141</v>
      </c>
      <c r="E94" s="185" t="s">
        <v>482</v>
      </c>
      <c r="F94" s="186" t="s">
        <v>483</v>
      </c>
      <c r="G94" s="187" t="s">
        <v>462</v>
      </c>
      <c r="H94" s="188">
        <v>1</v>
      </c>
      <c r="I94" s="189"/>
      <c r="J94" s="190">
        <f>ROUND(I94*H94,2)</f>
        <v>0</v>
      </c>
      <c r="K94" s="186" t="s">
        <v>19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463</v>
      </c>
      <c r="AT94" s="195" t="s">
        <v>141</v>
      </c>
      <c r="AU94" s="195" t="s">
        <v>71</v>
      </c>
      <c r="AY94" s="16" t="s">
        <v>147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463</v>
      </c>
      <c r="BM94" s="195" t="s">
        <v>653</v>
      </c>
    </row>
    <row r="95" s="10" customFormat="1">
      <c r="A95" s="10"/>
      <c r="B95" s="202"/>
      <c r="C95" s="203"/>
      <c r="D95" s="204" t="s">
        <v>169</v>
      </c>
      <c r="E95" s="205" t="s">
        <v>19</v>
      </c>
      <c r="F95" s="206" t="s">
        <v>485</v>
      </c>
      <c r="G95" s="203"/>
      <c r="H95" s="207">
        <v>1</v>
      </c>
      <c r="I95" s="208"/>
      <c r="J95" s="203"/>
      <c r="K95" s="203"/>
      <c r="L95" s="209"/>
      <c r="M95" s="249"/>
      <c r="N95" s="250"/>
      <c r="O95" s="250"/>
      <c r="P95" s="250"/>
      <c r="Q95" s="250"/>
      <c r="R95" s="250"/>
      <c r="S95" s="250"/>
      <c r="T95" s="251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169</v>
      </c>
      <c r="AU95" s="213" t="s">
        <v>71</v>
      </c>
      <c r="AV95" s="10" t="s">
        <v>80</v>
      </c>
      <c r="AW95" s="10" t="s">
        <v>33</v>
      </c>
      <c r="AX95" s="10" t="s">
        <v>78</v>
      </c>
      <c r="AY95" s="213" t="s">
        <v>147</v>
      </c>
    </row>
    <row r="96" s="2" customFormat="1" ht="6.96" customHeight="1">
      <c r="A96" s="37"/>
      <c r="B96" s="58"/>
      <c r="C96" s="59"/>
      <c r="D96" s="59"/>
      <c r="E96" s="59"/>
      <c r="F96" s="59"/>
      <c r="G96" s="59"/>
      <c r="H96" s="59"/>
      <c r="I96" s="59"/>
      <c r="J96" s="59"/>
      <c r="K96" s="59"/>
      <c r="L96" s="43"/>
      <c r="M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</sheetData>
  <sheetProtection sheet="1" autoFilter="0" formatColumns="0" formatRows="0" objects="1" scenarios="1" spinCount="100000" saltValue="XSnA2N2PLGrXdRyIeAuOklIcIoSitpD6/CibzK4KcWyN/td9uaoCgZJLQlN/SReMLE6PDwel1iW2teq04S4nlg==" hashValue="Ujl9Rr2xxjzQAYBbe026ZIXV6Mr5qQenyRo3T9EljdNhiE0/68FqZIYNdOolTVxwdkEkJ9H03pgehwB7qW2hoA==" algorithmName="SHA-512" password="CC35"/>
  <autoFilter ref="C84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3" customFormat="1" ht="45" customHeight="1">
      <c r="B3" s="259"/>
      <c r="C3" s="260" t="s">
        <v>654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655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656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657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658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659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660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661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662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663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664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77</v>
      </c>
      <c r="F18" s="266" t="s">
        <v>665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666</v>
      </c>
      <c r="F19" s="266" t="s">
        <v>667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668</v>
      </c>
      <c r="F20" s="266" t="s">
        <v>669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670</v>
      </c>
      <c r="F21" s="266" t="s">
        <v>671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672</v>
      </c>
      <c r="F22" s="266" t="s">
        <v>673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82</v>
      </c>
      <c r="F23" s="266" t="s">
        <v>674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675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676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677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678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679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680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681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682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683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129</v>
      </c>
      <c r="F36" s="266"/>
      <c r="G36" s="266" t="s">
        <v>684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685</v>
      </c>
      <c r="F37" s="266"/>
      <c r="G37" s="266" t="s">
        <v>686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52</v>
      </c>
      <c r="F38" s="266"/>
      <c r="G38" s="266" t="s">
        <v>687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53</v>
      </c>
      <c r="F39" s="266"/>
      <c r="G39" s="266" t="s">
        <v>688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130</v>
      </c>
      <c r="F40" s="266"/>
      <c r="G40" s="266" t="s">
        <v>689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131</v>
      </c>
      <c r="F41" s="266"/>
      <c r="G41" s="266" t="s">
        <v>690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691</v>
      </c>
      <c r="F42" s="266"/>
      <c r="G42" s="266" t="s">
        <v>692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693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694</v>
      </c>
      <c r="F44" s="266"/>
      <c r="G44" s="266" t="s">
        <v>695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133</v>
      </c>
      <c r="F45" s="266"/>
      <c r="G45" s="266" t="s">
        <v>696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697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698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699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700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701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702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703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704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705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706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707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708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709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710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711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712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713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714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715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716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717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718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719</v>
      </c>
      <c r="D76" s="284"/>
      <c r="E76" s="284"/>
      <c r="F76" s="284" t="s">
        <v>720</v>
      </c>
      <c r="G76" s="285"/>
      <c r="H76" s="284" t="s">
        <v>53</v>
      </c>
      <c r="I76" s="284" t="s">
        <v>56</v>
      </c>
      <c r="J76" s="284" t="s">
        <v>721</v>
      </c>
      <c r="K76" s="283"/>
    </row>
    <row r="77" s="1" customFormat="1" ht="17.25" customHeight="1">
      <c r="B77" s="281"/>
      <c r="C77" s="286" t="s">
        <v>722</v>
      </c>
      <c r="D77" s="286"/>
      <c r="E77" s="286"/>
      <c r="F77" s="287" t="s">
        <v>723</v>
      </c>
      <c r="G77" s="288"/>
      <c r="H77" s="286"/>
      <c r="I77" s="286"/>
      <c r="J77" s="286" t="s">
        <v>724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52</v>
      </c>
      <c r="D79" s="291"/>
      <c r="E79" s="291"/>
      <c r="F79" s="292" t="s">
        <v>725</v>
      </c>
      <c r="G79" s="293"/>
      <c r="H79" s="269" t="s">
        <v>726</v>
      </c>
      <c r="I79" s="269" t="s">
        <v>727</v>
      </c>
      <c r="J79" s="269">
        <v>20</v>
      </c>
      <c r="K79" s="283"/>
    </row>
    <row r="80" s="1" customFormat="1" ht="15" customHeight="1">
      <c r="B80" s="281"/>
      <c r="C80" s="269" t="s">
        <v>728</v>
      </c>
      <c r="D80" s="269"/>
      <c r="E80" s="269"/>
      <c r="F80" s="292" t="s">
        <v>725</v>
      </c>
      <c r="G80" s="293"/>
      <c r="H80" s="269" t="s">
        <v>729</v>
      </c>
      <c r="I80" s="269" t="s">
        <v>727</v>
      </c>
      <c r="J80" s="269">
        <v>120</v>
      </c>
      <c r="K80" s="283"/>
    </row>
    <row r="81" s="1" customFormat="1" ht="15" customHeight="1">
      <c r="B81" s="294"/>
      <c r="C81" s="269" t="s">
        <v>730</v>
      </c>
      <c r="D81" s="269"/>
      <c r="E81" s="269"/>
      <c r="F81" s="292" t="s">
        <v>731</v>
      </c>
      <c r="G81" s="293"/>
      <c r="H81" s="269" t="s">
        <v>732</v>
      </c>
      <c r="I81" s="269" t="s">
        <v>727</v>
      </c>
      <c r="J81" s="269">
        <v>50</v>
      </c>
      <c r="K81" s="283"/>
    </row>
    <row r="82" s="1" customFormat="1" ht="15" customHeight="1">
      <c r="B82" s="294"/>
      <c r="C82" s="269" t="s">
        <v>733</v>
      </c>
      <c r="D82" s="269"/>
      <c r="E82" s="269"/>
      <c r="F82" s="292" t="s">
        <v>725</v>
      </c>
      <c r="G82" s="293"/>
      <c r="H82" s="269" t="s">
        <v>734</v>
      </c>
      <c r="I82" s="269" t="s">
        <v>735</v>
      </c>
      <c r="J82" s="269"/>
      <c r="K82" s="283"/>
    </row>
    <row r="83" s="1" customFormat="1" ht="15" customHeight="1">
      <c r="B83" s="294"/>
      <c r="C83" s="295" t="s">
        <v>736</v>
      </c>
      <c r="D83" s="295"/>
      <c r="E83" s="295"/>
      <c r="F83" s="296" t="s">
        <v>731</v>
      </c>
      <c r="G83" s="295"/>
      <c r="H83" s="295" t="s">
        <v>737</v>
      </c>
      <c r="I83" s="295" t="s">
        <v>727</v>
      </c>
      <c r="J83" s="295">
        <v>15</v>
      </c>
      <c r="K83" s="283"/>
    </row>
    <row r="84" s="1" customFormat="1" ht="15" customHeight="1">
      <c r="B84" s="294"/>
      <c r="C84" s="295" t="s">
        <v>738</v>
      </c>
      <c r="D84" s="295"/>
      <c r="E84" s="295"/>
      <c r="F84" s="296" t="s">
        <v>731</v>
      </c>
      <c r="G84" s="295"/>
      <c r="H84" s="295" t="s">
        <v>739</v>
      </c>
      <c r="I84" s="295" t="s">
        <v>727</v>
      </c>
      <c r="J84" s="295">
        <v>15</v>
      </c>
      <c r="K84" s="283"/>
    </row>
    <row r="85" s="1" customFormat="1" ht="15" customHeight="1">
      <c r="B85" s="294"/>
      <c r="C85" s="295" t="s">
        <v>740</v>
      </c>
      <c r="D85" s="295"/>
      <c r="E85" s="295"/>
      <c r="F85" s="296" t="s">
        <v>731</v>
      </c>
      <c r="G85" s="295"/>
      <c r="H85" s="295" t="s">
        <v>741</v>
      </c>
      <c r="I85" s="295" t="s">
        <v>727</v>
      </c>
      <c r="J85" s="295">
        <v>20</v>
      </c>
      <c r="K85" s="283"/>
    </row>
    <row r="86" s="1" customFormat="1" ht="15" customHeight="1">
      <c r="B86" s="294"/>
      <c r="C86" s="295" t="s">
        <v>742</v>
      </c>
      <c r="D86" s="295"/>
      <c r="E86" s="295"/>
      <c r="F86" s="296" t="s">
        <v>731</v>
      </c>
      <c r="G86" s="295"/>
      <c r="H86" s="295" t="s">
        <v>743</v>
      </c>
      <c r="I86" s="295" t="s">
        <v>727</v>
      </c>
      <c r="J86" s="295">
        <v>20</v>
      </c>
      <c r="K86" s="283"/>
    </row>
    <row r="87" s="1" customFormat="1" ht="15" customHeight="1">
      <c r="B87" s="294"/>
      <c r="C87" s="269" t="s">
        <v>744</v>
      </c>
      <c r="D87" s="269"/>
      <c r="E87" s="269"/>
      <c r="F87" s="292" t="s">
        <v>731</v>
      </c>
      <c r="G87" s="293"/>
      <c r="H87" s="269" t="s">
        <v>745</v>
      </c>
      <c r="I87" s="269" t="s">
        <v>727</v>
      </c>
      <c r="J87" s="269">
        <v>50</v>
      </c>
      <c r="K87" s="283"/>
    </row>
    <row r="88" s="1" customFormat="1" ht="15" customHeight="1">
      <c r="B88" s="294"/>
      <c r="C88" s="269" t="s">
        <v>746</v>
      </c>
      <c r="D88" s="269"/>
      <c r="E88" s="269"/>
      <c r="F88" s="292" t="s">
        <v>731</v>
      </c>
      <c r="G88" s="293"/>
      <c r="H88" s="269" t="s">
        <v>747</v>
      </c>
      <c r="I88" s="269" t="s">
        <v>727</v>
      </c>
      <c r="J88" s="269">
        <v>20</v>
      </c>
      <c r="K88" s="283"/>
    </row>
    <row r="89" s="1" customFormat="1" ht="15" customHeight="1">
      <c r="B89" s="294"/>
      <c r="C89" s="269" t="s">
        <v>748</v>
      </c>
      <c r="D89" s="269"/>
      <c r="E89" s="269"/>
      <c r="F89" s="292" t="s">
        <v>731</v>
      </c>
      <c r="G89" s="293"/>
      <c r="H89" s="269" t="s">
        <v>749</v>
      </c>
      <c r="I89" s="269" t="s">
        <v>727</v>
      </c>
      <c r="J89" s="269">
        <v>20</v>
      </c>
      <c r="K89" s="283"/>
    </row>
    <row r="90" s="1" customFormat="1" ht="15" customHeight="1">
      <c r="B90" s="294"/>
      <c r="C90" s="269" t="s">
        <v>750</v>
      </c>
      <c r="D90" s="269"/>
      <c r="E90" s="269"/>
      <c r="F90" s="292" t="s">
        <v>731</v>
      </c>
      <c r="G90" s="293"/>
      <c r="H90" s="269" t="s">
        <v>751</v>
      </c>
      <c r="I90" s="269" t="s">
        <v>727</v>
      </c>
      <c r="J90" s="269">
        <v>50</v>
      </c>
      <c r="K90" s="283"/>
    </row>
    <row r="91" s="1" customFormat="1" ht="15" customHeight="1">
      <c r="B91" s="294"/>
      <c r="C91" s="269" t="s">
        <v>752</v>
      </c>
      <c r="D91" s="269"/>
      <c r="E91" s="269"/>
      <c r="F91" s="292" t="s">
        <v>731</v>
      </c>
      <c r="G91" s="293"/>
      <c r="H91" s="269" t="s">
        <v>752</v>
      </c>
      <c r="I91" s="269" t="s">
        <v>727</v>
      </c>
      <c r="J91" s="269">
        <v>50</v>
      </c>
      <c r="K91" s="283"/>
    </row>
    <row r="92" s="1" customFormat="1" ht="15" customHeight="1">
      <c r="B92" s="294"/>
      <c r="C92" s="269" t="s">
        <v>753</v>
      </c>
      <c r="D92" s="269"/>
      <c r="E92" s="269"/>
      <c r="F92" s="292" t="s">
        <v>731</v>
      </c>
      <c r="G92" s="293"/>
      <c r="H92" s="269" t="s">
        <v>754</v>
      </c>
      <c r="I92" s="269" t="s">
        <v>727</v>
      </c>
      <c r="J92" s="269">
        <v>255</v>
      </c>
      <c r="K92" s="283"/>
    </row>
    <row r="93" s="1" customFormat="1" ht="15" customHeight="1">
      <c r="B93" s="294"/>
      <c r="C93" s="269" t="s">
        <v>755</v>
      </c>
      <c r="D93" s="269"/>
      <c r="E93" s="269"/>
      <c r="F93" s="292" t="s">
        <v>725</v>
      </c>
      <c r="G93" s="293"/>
      <c r="H93" s="269" t="s">
        <v>756</v>
      </c>
      <c r="I93" s="269" t="s">
        <v>757</v>
      </c>
      <c r="J93" s="269"/>
      <c r="K93" s="283"/>
    </row>
    <row r="94" s="1" customFormat="1" ht="15" customHeight="1">
      <c r="B94" s="294"/>
      <c r="C94" s="269" t="s">
        <v>758</v>
      </c>
      <c r="D94" s="269"/>
      <c r="E94" s="269"/>
      <c r="F94" s="292" t="s">
        <v>725</v>
      </c>
      <c r="G94" s="293"/>
      <c r="H94" s="269" t="s">
        <v>759</v>
      </c>
      <c r="I94" s="269" t="s">
        <v>760</v>
      </c>
      <c r="J94" s="269"/>
      <c r="K94" s="283"/>
    </row>
    <row r="95" s="1" customFormat="1" ht="15" customHeight="1">
      <c r="B95" s="294"/>
      <c r="C95" s="269" t="s">
        <v>761</v>
      </c>
      <c r="D95" s="269"/>
      <c r="E95" s="269"/>
      <c r="F95" s="292" t="s">
        <v>725</v>
      </c>
      <c r="G95" s="293"/>
      <c r="H95" s="269" t="s">
        <v>761</v>
      </c>
      <c r="I95" s="269" t="s">
        <v>760</v>
      </c>
      <c r="J95" s="269"/>
      <c r="K95" s="283"/>
    </row>
    <row r="96" s="1" customFormat="1" ht="15" customHeight="1">
      <c r="B96" s="294"/>
      <c r="C96" s="269" t="s">
        <v>37</v>
      </c>
      <c r="D96" s="269"/>
      <c r="E96" s="269"/>
      <c r="F96" s="292" t="s">
        <v>725</v>
      </c>
      <c r="G96" s="293"/>
      <c r="H96" s="269" t="s">
        <v>762</v>
      </c>
      <c r="I96" s="269" t="s">
        <v>760</v>
      </c>
      <c r="J96" s="269"/>
      <c r="K96" s="283"/>
    </row>
    <row r="97" s="1" customFormat="1" ht="15" customHeight="1">
      <c r="B97" s="294"/>
      <c r="C97" s="269" t="s">
        <v>47</v>
      </c>
      <c r="D97" s="269"/>
      <c r="E97" s="269"/>
      <c r="F97" s="292" t="s">
        <v>725</v>
      </c>
      <c r="G97" s="293"/>
      <c r="H97" s="269" t="s">
        <v>763</v>
      </c>
      <c r="I97" s="269" t="s">
        <v>760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764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719</v>
      </c>
      <c r="D103" s="284"/>
      <c r="E103" s="284"/>
      <c r="F103" s="284" t="s">
        <v>720</v>
      </c>
      <c r="G103" s="285"/>
      <c r="H103" s="284" t="s">
        <v>53</v>
      </c>
      <c r="I103" s="284" t="s">
        <v>56</v>
      </c>
      <c r="J103" s="284" t="s">
        <v>721</v>
      </c>
      <c r="K103" s="283"/>
    </row>
    <row r="104" s="1" customFormat="1" ht="17.25" customHeight="1">
      <c r="B104" s="281"/>
      <c r="C104" s="286" t="s">
        <v>722</v>
      </c>
      <c r="D104" s="286"/>
      <c r="E104" s="286"/>
      <c r="F104" s="287" t="s">
        <v>723</v>
      </c>
      <c r="G104" s="288"/>
      <c r="H104" s="286"/>
      <c r="I104" s="286"/>
      <c r="J104" s="286" t="s">
        <v>724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52</v>
      </c>
      <c r="D106" s="291"/>
      <c r="E106" s="291"/>
      <c r="F106" s="292" t="s">
        <v>725</v>
      </c>
      <c r="G106" s="269"/>
      <c r="H106" s="269" t="s">
        <v>765</v>
      </c>
      <c r="I106" s="269" t="s">
        <v>727</v>
      </c>
      <c r="J106" s="269">
        <v>20</v>
      </c>
      <c r="K106" s="283"/>
    </row>
    <row r="107" s="1" customFormat="1" ht="15" customHeight="1">
      <c r="B107" s="281"/>
      <c r="C107" s="269" t="s">
        <v>728</v>
      </c>
      <c r="D107" s="269"/>
      <c r="E107" s="269"/>
      <c r="F107" s="292" t="s">
        <v>725</v>
      </c>
      <c r="G107" s="269"/>
      <c r="H107" s="269" t="s">
        <v>765</v>
      </c>
      <c r="I107" s="269" t="s">
        <v>727</v>
      </c>
      <c r="J107" s="269">
        <v>120</v>
      </c>
      <c r="K107" s="283"/>
    </row>
    <row r="108" s="1" customFormat="1" ht="15" customHeight="1">
      <c r="B108" s="294"/>
      <c r="C108" s="269" t="s">
        <v>730</v>
      </c>
      <c r="D108" s="269"/>
      <c r="E108" s="269"/>
      <c r="F108" s="292" t="s">
        <v>731</v>
      </c>
      <c r="G108" s="269"/>
      <c r="H108" s="269" t="s">
        <v>765</v>
      </c>
      <c r="I108" s="269" t="s">
        <v>727</v>
      </c>
      <c r="J108" s="269">
        <v>50</v>
      </c>
      <c r="K108" s="283"/>
    </row>
    <row r="109" s="1" customFormat="1" ht="15" customHeight="1">
      <c r="B109" s="294"/>
      <c r="C109" s="269" t="s">
        <v>733</v>
      </c>
      <c r="D109" s="269"/>
      <c r="E109" s="269"/>
      <c r="F109" s="292" t="s">
        <v>725</v>
      </c>
      <c r="G109" s="269"/>
      <c r="H109" s="269" t="s">
        <v>765</v>
      </c>
      <c r="I109" s="269" t="s">
        <v>735</v>
      </c>
      <c r="J109" s="269"/>
      <c r="K109" s="283"/>
    </row>
    <row r="110" s="1" customFormat="1" ht="15" customHeight="1">
      <c r="B110" s="294"/>
      <c r="C110" s="269" t="s">
        <v>744</v>
      </c>
      <c r="D110" s="269"/>
      <c r="E110" s="269"/>
      <c r="F110" s="292" t="s">
        <v>731</v>
      </c>
      <c r="G110" s="269"/>
      <c r="H110" s="269" t="s">
        <v>765</v>
      </c>
      <c r="I110" s="269" t="s">
        <v>727</v>
      </c>
      <c r="J110" s="269">
        <v>50</v>
      </c>
      <c r="K110" s="283"/>
    </row>
    <row r="111" s="1" customFormat="1" ht="15" customHeight="1">
      <c r="B111" s="294"/>
      <c r="C111" s="269" t="s">
        <v>752</v>
      </c>
      <c r="D111" s="269"/>
      <c r="E111" s="269"/>
      <c r="F111" s="292" t="s">
        <v>731</v>
      </c>
      <c r="G111" s="269"/>
      <c r="H111" s="269" t="s">
        <v>765</v>
      </c>
      <c r="I111" s="269" t="s">
        <v>727</v>
      </c>
      <c r="J111" s="269">
        <v>50</v>
      </c>
      <c r="K111" s="283"/>
    </row>
    <row r="112" s="1" customFormat="1" ht="15" customHeight="1">
      <c r="B112" s="294"/>
      <c r="C112" s="269" t="s">
        <v>750</v>
      </c>
      <c r="D112" s="269"/>
      <c r="E112" s="269"/>
      <c r="F112" s="292" t="s">
        <v>731</v>
      </c>
      <c r="G112" s="269"/>
      <c r="H112" s="269" t="s">
        <v>765</v>
      </c>
      <c r="I112" s="269" t="s">
        <v>727</v>
      </c>
      <c r="J112" s="269">
        <v>50</v>
      </c>
      <c r="K112" s="283"/>
    </row>
    <row r="113" s="1" customFormat="1" ht="15" customHeight="1">
      <c r="B113" s="294"/>
      <c r="C113" s="269" t="s">
        <v>52</v>
      </c>
      <c r="D113" s="269"/>
      <c r="E113" s="269"/>
      <c r="F113" s="292" t="s">
        <v>725</v>
      </c>
      <c r="G113" s="269"/>
      <c r="H113" s="269" t="s">
        <v>766</v>
      </c>
      <c r="I113" s="269" t="s">
        <v>727</v>
      </c>
      <c r="J113" s="269">
        <v>20</v>
      </c>
      <c r="K113" s="283"/>
    </row>
    <row r="114" s="1" customFormat="1" ht="15" customHeight="1">
      <c r="B114" s="294"/>
      <c r="C114" s="269" t="s">
        <v>767</v>
      </c>
      <c r="D114" s="269"/>
      <c r="E114" s="269"/>
      <c r="F114" s="292" t="s">
        <v>725</v>
      </c>
      <c r="G114" s="269"/>
      <c r="H114" s="269" t="s">
        <v>768</v>
      </c>
      <c r="I114" s="269" t="s">
        <v>727</v>
      </c>
      <c r="J114" s="269">
        <v>120</v>
      </c>
      <c r="K114" s="283"/>
    </row>
    <row r="115" s="1" customFormat="1" ht="15" customHeight="1">
      <c r="B115" s="294"/>
      <c r="C115" s="269" t="s">
        <v>37</v>
      </c>
      <c r="D115" s="269"/>
      <c r="E115" s="269"/>
      <c r="F115" s="292" t="s">
        <v>725</v>
      </c>
      <c r="G115" s="269"/>
      <c r="H115" s="269" t="s">
        <v>769</v>
      </c>
      <c r="I115" s="269" t="s">
        <v>760</v>
      </c>
      <c r="J115" s="269"/>
      <c r="K115" s="283"/>
    </row>
    <row r="116" s="1" customFormat="1" ht="15" customHeight="1">
      <c r="B116" s="294"/>
      <c r="C116" s="269" t="s">
        <v>47</v>
      </c>
      <c r="D116" s="269"/>
      <c r="E116" s="269"/>
      <c r="F116" s="292" t="s">
        <v>725</v>
      </c>
      <c r="G116" s="269"/>
      <c r="H116" s="269" t="s">
        <v>770</v>
      </c>
      <c r="I116" s="269" t="s">
        <v>760</v>
      </c>
      <c r="J116" s="269"/>
      <c r="K116" s="283"/>
    </row>
    <row r="117" s="1" customFormat="1" ht="15" customHeight="1">
      <c r="B117" s="294"/>
      <c r="C117" s="269" t="s">
        <v>56</v>
      </c>
      <c r="D117" s="269"/>
      <c r="E117" s="269"/>
      <c r="F117" s="292" t="s">
        <v>725</v>
      </c>
      <c r="G117" s="269"/>
      <c r="H117" s="269" t="s">
        <v>771</v>
      </c>
      <c r="I117" s="269" t="s">
        <v>772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773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719</v>
      </c>
      <c r="D123" s="284"/>
      <c r="E123" s="284"/>
      <c r="F123" s="284" t="s">
        <v>720</v>
      </c>
      <c r="G123" s="285"/>
      <c r="H123" s="284" t="s">
        <v>53</v>
      </c>
      <c r="I123" s="284" t="s">
        <v>56</v>
      </c>
      <c r="J123" s="284" t="s">
        <v>721</v>
      </c>
      <c r="K123" s="313"/>
    </row>
    <row r="124" s="1" customFormat="1" ht="17.25" customHeight="1">
      <c r="B124" s="312"/>
      <c r="C124" s="286" t="s">
        <v>722</v>
      </c>
      <c r="D124" s="286"/>
      <c r="E124" s="286"/>
      <c r="F124" s="287" t="s">
        <v>723</v>
      </c>
      <c r="G124" s="288"/>
      <c r="H124" s="286"/>
      <c r="I124" s="286"/>
      <c r="J124" s="286" t="s">
        <v>724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728</v>
      </c>
      <c r="D126" s="291"/>
      <c r="E126" s="291"/>
      <c r="F126" s="292" t="s">
        <v>725</v>
      </c>
      <c r="G126" s="269"/>
      <c r="H126" s="269" t="s">
        <v>765</v>
      </c>
      <c r="I126" s="269" t="s">
        <v>727</v>
      </c>
      <c r="J126" s="269">
        <v>120</v>
      </c>
      <c r="K126" s="317"/>
    </row>
    <row r="127" s="1" customFormat="1" ht="15" customHeight="1">
      <c r="B127" s="314"/>
      <c r="C127" s="269" t="s">
        <v>774</v>
      </c>
      <c r="D127" s="269"/>
      <c r="E127" s="269"/>
      <c r="F127" s="292" t="s">
        <v>725</v>
      </c>
      <c r="G127" s="269"/>
      <c r="H127" s="269" t="s">
        <v>775</v>
      </c>
      <c r="I127" s="269" t="s">
        <v>727</v>
      </c>
      <c r="J127" s="269" t="s">
        <v>776</v>
      </c>
      <c r="K127" s="317"/>
    </row>
    <row r="128" s="1" customFormat="1" ht="15" customHeight="1">
      <c r="B128" s="314"/>
      <c r="C128" s="269" t="s">
        <v>82</v>
      </c>
      <c r="D128" s="269"/>
      <c r="E128" s="269"/>
      <c r="F128" s="292" t="s">
        <v>725</v>
      </c>
      <c r="G128" s="269"/>
      <c r="H128" s="269" t="s">
        <v>777</v>
      </c>
      <c r="I128" s="269" t="s">
        <v>727</v>
      </c>
      <c r="J128" s="269" t="s">
        <v>776</v>
      </c>
      <c r="K128" s="317"/>
    </row>
    <row r="129" s="1" customFormat="1" ht="15" customHeight="1">
      <c r="B129" s="314"/>
      <c r="C129" s="269" t="s">
        <v>736</v>
      </c>
      <c r="D129" s="269"/>
      <c r="E129" s="269"/>
      <c r="F129" s="292" t="s">
        <v>731</v>
      </c>
      <c r="G129" s="269"/>
      <c r="H129" s="269" t="s">
        <v>737</v>
      </c>
      <c r="I129" s="269" t="s">
        <v>727</v>
      </c>
      <c r="J129" s="269">
        <v>15</v>
      </c>
      <c r="K129" s="317"/>
    </row>
    <row r="130" s="1" customFormat="1" ht="15" customHeight="1">
      <c r="B130" s="314"/>
      <c r="C130" s="295" t="s">
        <v>738</v>
      </c>
      <c r="D130" s="295"/>
      <c r="E130" s="295"/>
      <c r="F130" s="296" t="s">
        <v>731</v>
      </c>
      <c r="G130" s="295"/>
      <c r="H130" s="295" t="s">
        <v>739</v>
      </c>
      <c r="I130" s="295" t="s">
        <v>727</v>
      </c>
      <c r="J130" s="295">
        <v>15</v>
      </c>
      <c r="K130" s="317"/>
    </row>
    <row r="131" s="1" customFormat="1" ht="15" customHeight="1">
      <c r="B131" s="314"/>
      <c r="C131" s="295" t="s">
        <v>740</v>
      </c>
      <c r="D131" s="295"/>
      <c r="E131" s="295"/>
      <c r="F131" s="296" t="s">
        <v>731</v>
      </c>
      <c r="G131" s="295"/>
      <c r="H131" s="295" t="s">
        <v>741</v>
      </c>
      <c r="I131" s="295" t="s">
        <v>727</v>
      </c>
      <c r="J131" s="295">
        <v>20</v>
      </c>
      <c r="K131" s="317"/>
    </row>
    <row r="132" s="1" customFormat="1" ht="15" customHeight="1">
      <c r="B132" s="314"/>
      <c r="C132" s="295" t="s">
        <v>742</v>
      </c>
      <c r="D132" s="295"/>
      <c r="E132" s="295"/>
      <c r="F132" s="296" t="s">
        <v>731</v>
      </c>
      <c r="G132" s="295"/>
      <c r="H132" s="295" t="s">
        <v>743</v>
      </c>
      <c r="I132" s="295" t="s">
        <v>727</v>
      </c>
      <c r="J132" s="295">
        <v>20</v>
      </c>
      <c r="K132" s="317"/>
    </row>
    <row r="133" s="1" customFormat="1" ht="15" customHeight="1">
      <c r="B133" s="314"/>
      <c r="C133" s="269" t="s">
        <v>730</v>
      </c>
      <c r="D133" s="269"/>
      <c r="E133" s="269"/>
      <c r="F133" s="292" t="s">
        <v>731</v>
      </c>
      <c r="G133" s="269"/>
      <c r="H133" s="269" t="s">
        <v>765</v>
      </c>
      <c r="I133" s="269" t="s">
        <v>727</v>
      </c>
      <c r="J133" s="269">
        <v>50</v>
      </c>
      <c r="K133" s="317"/>
    </row>
    <row r="134" s="1" customFormat="1" ht="15" customHeight="1">
      <c r="B134" s="314"/>
      <c r="C134" s="269" t="s">
        <v>744</v>
      </c>
      <c r="D134" s="269"/>
      <c r="E134" s="269"/>
      <c r="F134" s="292" t="s">
        <v>731</v>
      </c>
      <c r="G134" s="269"/>
      <c r="H134" s="269" t="s">
        <v>765</v>
      </c>
      <c r="I134" s="269" t="s">
        <v>727</v>
      </c>
      <c r="J134" s="269">
        <v>50</v>
      </c>
      <c r="K134" s="317"/>
    </row>
    <row r="135" s="1" customFormat="1" ht="15" customHeight="1">
      <c r="B135" s="314"/>
      <c r="C135" s="269" t="s">
        <v>750</v>
      </c>
      <c r="D135" s="269"/>
      <c r="E135" s="269"/>
      <c r="F135" s="292" t="s">
        <v>731</v>
      </c>
      <c r="G135" s="269"/>
      <c r="H135" s="269" t="s">
        <v>765</v>
      </c>
      <c r="I135" s="269" t="s">
        <v>727</v>
      </c>
      <c r="J135" s="269">
        <v>50</v>
      </c>
      <c r="K135" s="317"/>
    </row>
    <row r="136" s="1" customFormat="1" ht="15" customHeight="1">
      <c r="B136" s="314"/>
      <c r="C136" s="269" t="s">
        <v>752</v>
      </c>
      <c r="D136" s="269"/>
      <c r="E136" s="269"/>
      <c r="F136" s="292" t="s">
        <v>731</v>
      </c>
      <c r="G136" s="269"/>
      <c r="H136" s="269" t="s">
        <v>765</v>
      </c>
      <c r="I136" s="269" t="s">
        <v>727</v>
      </c>
      <c r="J136" s="269">
        <v>50</v>
      </c>
      <c r="K136" s="317"/>
    </row>
    <row r="137" s="1" customFormat="1" ht="15" customHeight="1">
      <c r="B137" s="314"/>
      <c r="C137" s="269" t="s">
        <v>753</v>
      </c>
      <c r="D137" s="269"/>
      <c r="E137" s="269"/>
      <c r="F137" s="292" t="s">
        <v>731</v>
      </c>
      <c r="G137" s="269"/>
      <c r="H137" s="269" t="s">
        <v>778</v>
      </c>
      <c r="I137" s="269" t="s">
        <v>727</v>
      </c>
      <c r="J137" s="269">
        <v>255</v>
      </c>
      <c r="K137" s="317"/>
    </row>
    <row r="138" s="1" customFormat="1" ht="15" customHeight="1">
      <c r="B138" s="314"/>
      <c r="C138" s="269" t="s">
        <v>755</v>
      </c>
      <c r="D138" s="269"/>
      <c r="E138" s="269"/>
      <c r="F138" s="292" t="s">
        <v>725</v>
      </c>
      <c r="G138" s="269"/>
      <c r="H138" s="269" t="s">
        <v>779</v>
      </c>
      <c r="I138" s="269" t="s">
        <v>757</v>
      </c>
      <c r="J138" s="269"/>
      <c r="K138" s="317"/>
    </row>
    <row r="139" s="1" customFormat="1" ht="15" customHeight="1">
      <c r="B139" s="314"/>
      <c r="C139" s="269" t="s">
        <v>758</v>
      </c>
      <c r="D139" s="269"/>
      <c r="E139" s="269"/>
      <c r="F139" s="292" t="s">
        <v>725</v>
      </c>
      <c r="G139" s="269"/>
      <c r="H139" s="269" t="s">
        <v>780</v>
      </c>
      <c r="I139" s="269" t="s">
        <v>760</v>
      </c>
      <c r="J139" s="269"/>
      <c r="K139" s="317"/>
    </row>
    <row r="140" s="1" customFormat="1" ht="15" customHeight="1">
      <c r="B140" s="314"/>
      <c r="C140" s="269" t="s">
        <v>761</v>
      </c>
      <c r="D140" s="269"/>
      <c r="E140" s="269"/>
      <c r="F140" s="292" t="s">
        <v>725</v>
      </c>
      <c r="G140" s="269"/>
      <c r="H140" s="269" t="s">
        <v>761</v>
      </c>
      <c r="I140" s="269" t="s">
        <v>760</v>
      </c>
      <c r="J140" s="269"/>
      <c r="K140" s="317"/>
    </row>
    <row r="141" s="1" customFormat="1" ht="15" customHeight="1">
      <c r="B141" s="314"/>
      <c r="C141" s="269" t="s">
        <v>37</v>
      </c>
      <c r="D141" s="269"/>
      <c r="E141" s="269"/>
      <c r="F141" s="292" t="s">
        <v>725</v>
      </c>
      <c r="G141" s="269"/>
      <c r="H141" s="269" t="s">
        <v>781</v>
      </c>
      <c r="I141" s="269" t="s">
        <v>760</v>
      </c>
      <c r="J141" s="269"/>
      <c r="K141" s="317"/>
    </row>
    <row r="142" s="1" customFormat="1" ht="15" customHeight="1">
      <c r="B142" s="314"/>
      <c r="C142" s="269" t="s">
        <v>782</v>
      </c>
      <c r="D142" s="269"/>
      <c r="E142" s="269"/>
      <c r="F142" s="292" t="s">
        <v>725</v>
      </c>
      <c r="G142" s="269"/>
      <c r="H142" s="269" t="s">
        <v>783</v>
      </c>
      <c r="I142" s="269" t="s">
        <v>760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784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719</v>
      </c>
      <c r="D148" s="284"/>
      <c r="E148" s="284"/>
      <c r="F148" s="284" t="s">
        <v>720</v>
      </c>
      <c r="G148" s="285"/>
      <c r="H148" s="284" t="s">
        <v>53</v>
      </c>
      <c r="I148" s="284" t="s">
        <v>56</v>
      </c>
      <c r="J148" s="284" t="s">
        <v>721</v>
      </c>
      <c r="K148" s="283"/>
    </row>
    <row r="149" s="1" customFormat="1" ht="17.25" customHeight="1">
      <c r="B149" s="281"/>
      <c r="C149" s="286" t="s">
        <v>722</v>
      </c>
      <c r="D149" s="286"/>
      <c r="E149" s="286"/>
      <c r="F149" s="287" t="s">
        <v>723</v>
      </c>
      <c r="G149" s="288"/>
      <c r="H149" s="286"/>
      <c r="I149" s="286"/>
      <c r="J149" s="286" t="s">
        <v>724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728</v>
      </c>
      <c r="D151" s="269"/>
      <c r="E151" s="269"/>
      <c r="F151" s="322" t="s">
        <v>725</v>
      </c>
      <c r="G151" s="269"/>
      <c r="H151" s="321" t="s">
        <v>765</v>
      </c>
      <c r="I151" s="321" t="s">
        <v>727</v>
      </c>
      <c r="J151" s="321">
        <v>120</v>
      </c>
      <c r="K151" s="317"/>
    </row>
    <row r="152" s="1" customFormat="1" ht="15" customHeight="1">
      <c r="B152" s="294"/>
      <c r="C152" s="321" t="s">
        <v>774</v>
      </c>
      <c r="D152" s="269"/>
      <c r="E152" s="269"/>
      <c r="F152" s="322" t="s">
        <v>725</v>
      </c>
      <c r="G152" s="269"/>
      <c r="H152" s="321" t="s">
        <v>785</v>
      </c>
      <c r="I152" s="321" t="s">
        <v>727</v>
      </c>
      <c r="J152" s="321" t="s">
        <v>776</v>
      </c>
      <c r="K152" s="317"/>
    </row>
    <row r="153" s="1" customFormat="1" ht="15" customHeight="1">
      <c r="B153" s="294"/>
      <c r="C153" s="321" t="s">
        <v>82</v>
      </c>
      <c r="D153" s="269"/>
      <c r="E153" s="269"/>
      <c r="F153" s="322" t="s">
        <v>725</v>
      </c>
      <c r="G153" s="269"/>
      <c r="H153" s="321" t="s">
        <v>786</v>
      </c>
      <c r="I153" s="321" t="s">
        <v>727</v>
      </c>
      <c r="J153" s="321" t="s">
        <v>776</v>
      </c>
      <c r="K153" s="317"/>
    </row>
    <row r="154" s="1" customFormat="1" ht="15" customHeight="1">
      <c r="B154" s="294"/>
      <c r="C154" s="321" t="s">
        <v>730</v>
      </c>
      <c r="D154" s="269"/>
      <c r="E154" s="269"/>
      <c r="F154" s="322" t="s">
        <v>731</v>
      </c>
      <c r="G154" s="269"/>
      <c r="H154" s="321" t="s">
        <v>765</v>
      </c>
      <c r="I154" s="321" t="s">
        <v>727</v>
      </c>
      <c r="J154" s="321">
        <v>50</v>
      </c>
      <c r="K154" s="317"/>
    </row>
    <row r="155" s="1" customFormat="1" ht="15" customHeight="1">
      <c r="B155" s="294"/>
      <c r="C155" s="321" t="s">
        <v>733</v>
      </c>
      <c r="D155" s="269"/>
      <c r="E155" s="269"/>
      <c r="F155" s="322" t="s">
        <v>725</v>
      </c>
      <c r="G155" s="269"/>
      <c r="H155" s="321" t="s">
        <v>765</v>
      </c>
      <c r="I155" s="321" t="s">
        <v>735</v>
      </c>
      <c r="J155" s="321"/>
      <c r="K155" s="317"/>
    </row>
    <row r="156" s="1" customFormat="1" ht="15" customHeight="1">
      <c r="B156" s="294"/>
      <c r="C156" s="321" t="s">
        <v>744</v>
      </c>
      <c r="D156" s="269"/>
      <c r="E156" s="269"/>
      <c r="F156" s="322" t="s">
        <v>731</v>
      </c>
      <c r="G156" s="269"/>
      <c r="H156" s="321" t="s">
        <v>765</v>
      </c>
      <c r="I156" s="321" t="s">
        <v>727</v>
      </c>
      <c r="J156" s="321">
        <v>50</v>
      </c>
      <c r="K156" s="317"/>
    </row>
    <row r="157" s="1" customFormat="1" ht="15" customHeight="1">
      <c r="B157" s="294"/>
      <c r="C157" s="321" t="s">
        <v>752</v>
      </c>
      <c r="D157" s="269"/>
      <c r="E157" s="269"/>
      <c r="F157" s="322" t="s">
        <v>731</v>
      </c>
      <c r="G157" s="269"/>
      <c r="H157" s="321" t="s">
        <v>765</v>
      </c>
      <c r="I157" s="321" t="s">
        <v>727</v>
      </c>
      <c r="J157" s="321">
        <v>50</v>
      </c>
      <c r="K157" s="317"/>
    </row>
    <row r="158" s="1" customFormat="1" ht="15" customHeight="1">
      <c r="B158" s="294"/>
      <c r="C158" s="321" t="s">
        <v>750</v>
      </c>
      <c r="D158" s="269"/>
      <c r="E158" s="269"/>
      <c r="F158" s="322" t="s">
        <v>731</v>
      </c>
      <c r="G158" s="269"/>
      <c r="H158" s="321" t="s">
        <v>765</v>
      </c>
      <c r="I158" s="321" t="s">
        <v>727</v>
      </c>
      <c r="J158" s="321">
        <v>50</v>
      </c>
      <c r="K158" s="317"/>
    </row>
    <row r="159" s="1" customFormat="1" ht="15" customHeight="1">
      <c r="B159" s="294"/>
      <c r="C159" s="321" t="s">
        <v>125</v>
      </c>
      <c r="D159" s="269"/>
      <c r="E159" s="269"/>
      <c r="F159" s="322" t="s">
        <v>725</v>
      </c>
      <c r="G159" s="269"/>
      <c r="H159" s="321" t="s">
        <v>787</v>
      </c>
      <c r="I159" s="321" t="s">
        <v>727</v>
      </c>
      <c r="J159" s="321" t="s">
        <v>788</v>
      </c>
      <c r="K159" s="317"/>
    </row>
    <row r="160" s="1" customFormat="1" ht="15" customHeight="1">
      <c r="B160" s="294"/>
      <c r="C160" s="321" t="s">
        <v>789</v>
      </c>
      <c r="D160" s="269"/>
      <c r="E160" s="269"/>
      <c r="F160" s="322" t="s">
        <v>725</v>
      </c>
      <c r="G160" s="269"/>
      <c r="H160" s="321" t="s">
        <v>790</v>
      </c>
      <c r="I160" s="321" t="s">
        <v>760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791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719</v>
      </c>
      <c r="D166" s="284"/>
      <c r="E166" s="284"/>
      <c r="F166" s="284" t="s">
        <v>720</v>
      </c>
      <c r="G166" s="326"/>
      <c r="H166" s="327" t="s">
        <v>53</v>
      </c>
      <c r="I166" s="327" t="s">
        <v>56</v>
      </c>
      <c r="J166" s="284" t="s">
        <v>721</v>
      </c>
      <c r="K166" s="261"/>
    </row>
    <row r="167" s="1" customFormat="1" ht="17.25" customHeight="1">
      <c r="B167" s="262"/>
      <c r="C167" s="286" t="s">
        <v>722</v>
      </c>
      <c r="D167" s="286"/>
      <c r="E167" s="286"/>
      <c r="F167" s="287" t="s">
        <v>723</v>
      </c>
      <c r="G167" s="328"/>
      <c r="H167" s="329"/>
      <c r="I167" s="329"/>
      <c r="J167" s="286" t="s">
        <v>724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728</v>
      </c>
      <c r="D169" s="269"/>
      <c r="E169" s="269"/>
      <c r="F169" s="292" t="s">
        <v>725</v>
      </c>
      <c r="G169" s="269"/>
      <c r="H169" s="269" t="s">
        <v>765</v>
      </c>
      <c r="I169" s="269" t="s">
        <v>727</v>
      </c>
      <c r="J169" s="269">
        <v>120</v>
      </c>
      <c r="K169" s="317"/>
    </row>
    <row r="170" s="1" customFormat="1" ht="15" customHeight="1">
      <c r="B170" s="294"/>
      <c r="C170" s="269" t="s">
        <v>774</v>
      </c>
      <c r="D170" s="269"/>
      <c r="E170" s="269"/>
      <c r="F170" s="292" t="s">
        <v>725</v>
      </c>
      <c r="G170" s="269"/>
      <c r="H170" s="269" t="s">
        <v>775</v>
      </c>
      <c r="I170" s="269" t="s">
        <v>727</v>
      </c>
      <c r="J170" s="269" t="s">
        <v>776</v>
      </c>
      <c r="K170" s="317"/>
    </row>
    <row r="171" s="1" customFormat="1" ht="15" customHeight="1">
      <c r="B171" s="294"/>
      <c r="C171" s="269" t="s">
        <v>82</v>
      </c>
      <c r="D171" s="269"/>
      <c r="E171" s="269"/>
      <c r="F171" s="292" t="s">
        <v>725</v>
      </c>
      <c r="G171" s="269"/>
      <c r="H171" s="269" t="s">
        <v>792</v>
      </c>
      <c r="I171" s="269" t="s">
        <v>727</v>
      </c>
      <c r="J171" s="269" t="s">
        <v>776</v>
      </c>
      <c r="K171" s="317"/>
    </row>
    <row r="172" s="1" customFormat="1" ht="15" customHeight="1">
      <c r="B172" s="294"/>
      <c r="C172" s="269" t="s">
        <v>730</v>
      </c>
      <c r="D172" s="269"/>
      <c r="E172" s="269"/>
      <c r="F172" s="292" t="s">
        <v>731</v>
      </c>
      <c r="G172" s="269"/>
      <c r="H172" s="269" t="s">
        <v>792</v>
      </c>
      <c r="I172" s="269" t="s">
        <v>727</v>
      </c>
      <c r="J172" s="269">
        <v>50</v>
      </c>
      <c r="K172" s="317"/>
    </row>
    <row r="173" s="1" customFormat="1" ht="15" customHeight="1">
      <c r="B173" s="294"/>
      <c r="C173" s="269" t="s">
        <v>733</v>
      </c>
      <c r="D173" s="269"/>
      <c r="E173" s="269"/>
      <c r="F173" s="292" t="s">
        <v>725</v>
      </c>
      <c r="G173" s="269"/>
      <c r="H173" s="269" t="s">
        <v>792</v>
      </c>
      <c r="I173" s="269" t="s">
        <v>735</v>
      </c>
      <c r="J173" s="269"/>
      <c r="K173" s="317"/>
    </row>
    <row r="174" s="1" customFormat="1" ht="15" customHeight="1">
      <c r="B174" s="294"/>
      <c r="C174" s="269" t="s">
        <v>744</v>
      </c>
      <c r="D174" s="269"/>
      <c r="E174" s="269"/>
      <c r="F174" s="292" t="s">
        <v>731</v>
      </c>
      <c r="G174" s="269"/>
      <c r="H174" s="269" t="s">
        <v>792</v>
      </c>
      <c r="I174" s="269" t="s">
        <v>727</v>
      </c>
      <c r="J174" s="269">
        <v>50</v>
      </c>
      <c r="K174" s="317"/>
    </row>
    <row r="175" s="1" customFormat="1" ht="15" customHeight="1">
      <c r="B175" s="294"/>
      <c r="C175" s="269" t="s">
        <v>752</v>
      </c>
      <c r="D175" s="269"/>
      <c r="E175" s="269"/>
      <c r="F175" s="292" t="s">
        <v>731</v>
      </c>
      <c r="G175" s="269"/>
      <c r="H175" s="269" t="s">
        <v>792</v>
      </c>
      <c r="I175" s="269" t="s">
        <v>727</v>
      </c>
      <c r="J175" s="269">
        <v>50</v>
      </c>
      <c r="K175" s="317"/>
    </row>
    <row r="176" s="1" customFormat="1" ht="15" customHeight="1">
      <c r="B176" s="294"/>
      <c r="C176" s="269" t="s">
        <v>750</v>
      </c>
      <c r="D176" s="269"/>
      <c r="E176" s="269"/>
      <c r="F176" s="292" t="s">
        <v>731</v>
      </c>
      <c r="G176" s="269"/>
      <c r="H176" s="269" t="s">
        <v>792</v>
      </c>
      <c r="I176" s="269" t="s">
        <v>727</v>
      </c>
      <c r="J176" s="269">
        <v>50</v>
      </c>
      <c r="K176" s="317"/>
    </row>
    <row r="177" s="1" customFormat="1" ht="15" customHeight="1">
      <c r="B177" s="294"/>
      <c r="C177" s="269" t="s">
        <v>129</v>
      </c>
      <c r="D177" s="269"/>
      <c r="E177" s="269"/>
      <c r="F177" s="292" t="s">
        <v>725</v>
      </c>
      <c r="G177" s="269"/>
      <c r="H177" s="269" t="s">
        <v>793</v>
      </c>
      <c r="I177" s="269" t="s">
        <v>794</v>
      </c>
      <c r="J177" s="269"/>
      <c r="K177" s="317"/>
    </row>
    <row r="178" s="1" customFormat="1" ht="15" customHeight="1">
      <c r="B178" s="294"/>
      <c r="C178" s="269" t="s">
        <v>56</v>
      </c>
      <c r="D178" s="269"/>
      <c r="E178" s="269"/>
      <c r="F178" s="292" t="s">
        <v>725</v>
      </c>
      <c r="G178" s="269"/>
      <c r="H178" s="269" t="s">
        <v>795</v>
      </c>
      <c r="I178" s="269" t="s">
        <v>796</v>
      </c>
      <c r="J178" s="269">
        <v>1</v>
      </c>
      <c r="K178" s="317"/>
    </row>
    <row r="179" s="1" customFormat="1" ht="15" customHeight="1">
      <c r="B179" s="294"/>
      <c r="C179" s="269" t="s">
        <v>52</v>
      </c>
      <c r="D179" s="269"/>
      <c r="E179" s="269"/>
      <c r="F179" s="292" t="s">
        <v>725</v>
      </c>
      <c r="G179" s="269"/>
      <c r="H179" s="269" t="s">
        <v>797</v>
      </c>
      <c r="I179" s="269" t="s">
        <v>727</v>
      </c>
      <c r="J179" s="269">
        <v>20</v>
      </c>
      <c r="K179" s="317"/>
    </row>
    <row r="180" s="1" customFormat="1" ht="15" customHeight="1">
      <c r="B180" s="294"/>
      <c r="C180" s="269" t="s">
        <v>53</v>
      </c>
      <c r="D180" s="269"/>
      <c r="E180" s="269"/>
      <c r="F180" s="292" t="s">
        <v>725</v>
      </c>
      <c r="G180" s="269"/>
      <c r="H180" s="269" t="s">
        <v>798</v>
      </c>
      <c r="I180" s="269" t="s">
        <v>727</v>
      </c>
      <c r="J180" s="269">
        <v>255</v>
      </c>
      <c r="K180" s="317"/>
    </row>
    <row r="181" s="1" customFormat="1" ht="15" customHeight="1">
      <c r="B181" s="294"/>
      <c r="C181" s="269" t="s">
        <v>130</v>
      </c>
      <c r="D181" s="269"/>
      <c r="E181" s="269"/>
      <c r="F181" s="292" t="s">
        <v>725</v>
      </c>
      <c r="G181" s="269"/>
      <c r="H181" s="269" t="s">
        <v>689</v>
      </c>
      <c r="I181" s="269" t="s">
        <v>727</v>
      </c>
      <c r="J181" s="269">
        <v>10</v>
      </c>
      <c r="K181" s="317"/>
    </row>
    <row r="182" s="1" customFormat="1" ht="15" customHeight="1">
      <c r="B182" s="294"/>
      <c r="C182" s="269" t="s">
        <v>131</v>
      </c>
      <c r="D182" s="269"/>
      <c r="E182" s="269"/>
      <c r="F182" s="292" t="s">
        <v>725</v>
      </c>
      <c r="G182" s="269"/>
      <c r="H182" s="269" t="s">
        <v>799</v>
      </c>
      <c r="I182" s="269" t="s">
        <v>760</v>
      </c>
      <c r="J182" s="269"/>
      <c r="K182" s="317"/>
    </row>
    <row r="183" s="1" customFormat="1" ht="15" customHeight="1">
      <c r="B183" s="294"/>
      <c r="C183" s="269" t="s">
        <v>800</v>
      </c>
      <c r="D183" s="269"/>
      <c r="E183" s="269"/>
      <c r="F183" s="292" t="s">
        <v>725</v>
      </c>
      <c r="G183" s="269"/>
      <c r="H183" s="269" t="s">
        <v>801</v>
      </c>
      <c r="I183" s="269" t="s">
        <v>760</v>
      </c>
      <c r="J183" s="269"/>
      <c r="K183" s="317"/>
    </row>
    <row r="184" s="1" customFormat="1" ht="15" customHeight="1">
      <c r="B184" s="294"/>
      <c r="C184" s="269" t="s">
        <v>789</v>
      </c>
      <c r="D184" s="269"/>
      <c r="E184" s="269"/>
      <c r="F184" s="292" t="s">
        <v>725</v>
      </c>
      <c r="G184" s="269"/>
      <c r="H184" s="269" t="s">
        <v>802</v>
      </c>
      <c r="I184" s="269" t="s">
        <v>760</v>
      </c>
      <c r="J184" s="269"/>
      <c r="K184" s="317"/>
    </row>
    <row r="185" s="1" customFormat="1" ht="15" customHeight="1">
      <c r="B185" s="294"/>
      <c r="C185" s="269" t="s">
        <v>133</v>
      </c>
      <c r="D185" s="269"/>
      <c r="E185" s="269"/>
      <c r="F185" s="292" t="s">
        <v>731</v>
      </c>
      <c r="G185" s="269"/>
      <c r="H185" s="269" t="s">
        <v>803</v>
      </c>
      <c r="I185" s="269" t="s">
        <v>727</v>
      </c>
      <c r="J185" s="269">
        <v>50</v>
      </c>
      <c r="K185" s="317"/>
    </row>
    <row r="186" s="1" customFormat="1" ht="15" customHeight="1">
      <c r="B186" s="294"/>
      <c r="C186" s="269" t="s">
        <v>804</v>
      </c>
      <c r="D186" s="269"/>
      <c r="E186" s="269"/>
      <c r="F186" s="292" t="s">
        <v>731</v>
      </c>
      <c r="G186" s="269"/>
      <c r="H186" s="269" t="s">
        <v>805</v>
      </c>
      <c r="I186" s="269" t="s">
        <v>806</v>
      </c>
      <c r="J186" s="269"/>
      <c r="K186" s="317"/>
    </row>
    <row r="187" s="1" customFormat="1" ht="15" customHeight="1">
      <c r="B187" s="294"/>
      <c r="C187" s="269" t="s">
        <v>807</v>
      </c>
      <c r="D187" s="269"/>
      <c r="E187" s="269"/>
      <c r="F187" s="292" t="s">
        <v>731</v>
      </c>
      <c r="G187" s="269"/>
      <c r="H187" s="269" t="s">
        <v>808</v>
      </c>
      <c r="I187" s="269" t="s">
        <v>806</v>
      </c>
      <c r="J187" s="269"/>
      <c r="K187" s="317"/>
    </row>
    <row r="188" s="1" customFormat="1" ht="15" customHeight="1">
      <c r="B188" s="294"/>
      <c r="C188" s="269" t="s">
        <v>809</v>
      </c>
      <c r="D188" s="269"/>
      <c r="E188" s="269"/>
      <c r="F188" s="292" t="s">
        <v>731</v>
      </c>
      <c r="G188" s="269"/>
      <c r="H188" s="269" t="s">
        <v>810</v>
      </c>
      <c r="I188" s="269" t="s">
        <v>806</v>
      </c>
      <c r="J188" s="269"/>
      <c r="K188" s="317"/>
    </row>
    <row r="189" s="1" customFormat="1" ht="15" customHeight="1">
      <c r="B189" s="294"/>
      <c r="C189" s="330" t="s">
        <v>811</v>
      </c>
      <c r="D189" s="269"/>
      <c r="E189" s="269"/>
      <c r="F189" s="292" t="s">
        <v>731</v>
      </c>
      <c r="G189" s="269"/>
      <c r="H189" s="269" t="s">
        <v>812</v>
      </c>
      <c r="I189" s="269" t="s">
        <v>813</v>
      </c>
      <c r="J189" s="331" t="s">
        <v>814</v>
      </c>
      <c r="K189" s="317"/>
    </row>
    <row r="190" s="14" customFormat="1" ht="15" customHeight="1">
      <c r="B190" s="332"/>
      <c r="C190" s="333" t="s">
        <v>815</v>
      </c>
      <c r="D190" s="334"/>
      <c r="E190" s="334"/>
      <c r="F190" s="335" t="s">
        <v>731</v>
      </c>
      <c r="G190" s="334"/>
      <c r="H190" s="334" t="s">
        <v>816</v>
      </c>
      <c r="I190" s="334" t="s">
        <v>813</v>
      </c>
      <c r="J190" s="336" t="s">
        <v>814</v>
      </c>
      <c r="K190" s="337"/>
    </row>
    <row r="191" s="1" customFormat="1" ht="15" customHeight="1">
      <c r="B191" s="294"/>
      <c r="C191" s="330" t="s">
        <v>41</v>
      </c>
      <c r="D191" s="269"/>
      <c r="E191" s="269"/>
      <c r="F191" s="292" t="s">
        <v>725</v>
      </c>
      <c r="G191" s="269"/>
      <c r="H191" s="266" t="s">
        <v>817</v>
      </c>
      <c r="I191" s="269" t="s">
        <v>818</v>
      </c>
      <c r="J191" s="269"/>
      <c r="K191" s="317"/>
    </row>
    <row r="192" s="1" customFormat="1" ht="15" customHeight="1">
      <c r="B192" s="294"/>
      <c r="C192" s="330" t="s">
        <v>819</v>
      </c>
      <c r="D192" s="269"/>
      <c r="E192" s="269"/>
      <c r="F192" s="292" t="s">
        <v>725</v>
      </c>
      <c r="G192" s="269"/>
      <c r="H192" s="269" t="s">
        <v>820</v>
      </c>
      <c r="I192" s="269" t="s">
        <v>760</v>
      </c>
      <c r="J192" s="269"/>
      <c r="K192" s="317"/>
    </row>
    <row r="193" s="1" customFormat="1" ht="15" customHeight="1">
      <c r="B193" s="294"/>
      <c r="C193" s="330" t="s">
        <v>821</v>
      </c>
      <c r="D193" s="269"/>
      <c r="E193" s="269"/>
      <c r="F193" s="292" t="s">
        <v>725</v>
      </c>
      <c r="G193" s="269"/>
      <c r="H193" s="269" t="s">
        <v>822</v>
      </c>
      <c r="I193" s="269" t="s">
        <v>760</v>
      </c>
      <c r="J193" s="269"/>
      <c r="K193" s="317"/>
    </row>
    <row r="194" s="1" customFormat="1" ht="15" customHeight="1">
      <c r="B194" s="294"/>
      <c r="C194" s="330" t="s">
        <v>823</v>
      </c>
      <c r="D194" s="269"/>
      <c r="E194" s="269"/>
      <c r="F194" s="292" t="s">
        <v>731</v>
      </c>
      <c r="G194" s="269"/>
      <c r="H194" s="269" t="s">
        <v>824</v>
      </c>
      <c r="I194" s="269" t="s">
        <v>760</v>
      </c>
      <c r="J194" s="269"/>
      <c r="K194" s="317"/>
    </row>
    <row r="195" s="1" customFormat="1" ht="15" customHeight="1">
      <c r="B195" s="323"/>
      <c r="C195" s="338"/>
      <c r="D195" s="303"/>
      <c r="E195" s="303"/>
      <c r="F195" s="303"/>
      <c r="G195" s="303"/>
      <c r="H195" s="303"/>
      <c r="I195" s="303"/>
      <c r="J195" s="303"/>
      <c r="K195" s="324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305"/>
      <c r="C197" s="315"/>
      <c r="D197" s="315"/>
      <c r="E197" s="315"/>
      <c r="F197" s="325"/>
      <c r="G197" s="315"/>
      <c r="H197" s="315"/>
      <c r="I197" s="315"/>
      <c r="J197" s="315"/>
      <c r="K197" s="305"/>
    </row>
    <row r="198" s="1" customFormat="1" ht="18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</row>
    <row r="199" s="1" customFormat="1" ht="13.5">
      <c r="B199" s="256"/>
      <c r="C199" s="257"/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1">
      <c r="B200" s="259"/>
      <c r="C200" s="260" t="s">
        <v>825</v>
      </c>
      <c r="D200" s="260"/>
      <c r="E200" s="260"/>
      <c r="F200" s="260"/>
      <c r="G200" s="260"/>
      <c r="H200" s="260"/>
      <c r="I200" s="260"/>
      <c r="J200" s="260"/>
      <c r="K200" s="261"/>
    </row>
    <row r="201" s="1" customFormat="1" ht="25.5" customHeight="1">
      <c r="B201" s="259"/>
      <c r="C201" s="339" t="s">
        <v>826</v>
      </c>
      <c r="D201" s="339"/>
      <c r="E201" s="339"/>
      <c r="F201" s="339" t="s">
        <v>827</v>
      </c>
      <c r="G201" s="340"/>
      <c r="H201" s="339" t="s">
        <v>828</v>
      </c>
      <c r="I201" s="339"/>
      <c r="J201" s="339"/>
      <c r="K201" s="261"/>
    </row>
    <row r="202" s="1" customFormat="1" ht="5.25" customHeight="1">
      <c r="B202" s="294"/>
      <c r="C202" s="289"/>
      <c r="D202" s="289"/>
      <c r="E202" s="289"/>
      <c r="F202" s="289"/>
      <c r="G202" s="315"/>
      <c r="H202" s="289"/>
      <c r="I202" s="289"/>
      <c r="J202" s="289"/>
      <c r="K202" s="317"/>
    </row>
    <row r="203" s="1" customFormat="1" ht="15" customHeight="1">
      <c r="B203" s="294"/>
      <c r="C203" s="269" t="s">
        <v>818</v>
      </c>
      <c r="D203" s="269"/>
      <c r="E203" s="269"/>
      <c r="F203" s="292" t="s">
        <v>42</v>
      </c>
      <c r="G203" s="269"/>
      <c r="H203" s="269" t="s">
        <v>829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43</v>
      </c>
      <c r="G204" s="269"/>
      <c r="H204" s="269" t="s">
        <v>830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46</v>
      </c>
      <c r="G205" s="269"/>
      <c r="H205" s="269" t="s">
        <v>831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44</v>
      </c>
      <c r="G206" s="269"/>
      <c r="H206" s="269" t="s">
        <v>832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 t="s">
        <v>45</v>
      </c>
      <c r="G207" s="269"/>
      <c r="H207" s="269" t="s">
        <v>833</v>
      </c>
      <c r="I207" s="269"/>
      <c r="J207" s="269"/>
      <c r="K207" s="317"/>
    </row>
    <row r="208" s="1" customFormat="1" ht="15" customHeight="1">
      <c r="B208" s="294"/>
      <c r="C208" s="269"/>
      <c r="D208" s="269"/>
      <c r="E208" s="269"/>
      <c r="F208" s="292"/>
      <c r="G208" s="269"/>
      <c r="H208" s="269"/>
      <c r="I208" s="269"/>
      <c r="J208" s="269"/>
      <c r="K208" s="317"/>
    </row>
    <row r="209" s="1" customFormat="1" ht="15" customHeight="1">
      <c r="B209" s="294"/>
      <c r="C209" s="269" t="s">
        <v>772</v>
      </c>
      <c r="D209" s="269"/>
      <c r="E209" s="269"/>
      <c r="F209" s="292" t="s">
        <v>77</v>
      </c>
      <c r="G209" s="269"/>
      <c r="H209" s="269" t="s">
        <v>834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668</v>
      </c>
      <c r="G210" s="269"/>
      <c r="H210" s="269" t="s">
        <v>669</v>
      </c>
      <c r="I210" s="269"/>
      <c r="J210" s="269"/>
      <c r="K210" s="317"/>
    </row>
    <row r="211" s="1" customFormat="1" ht="15" customHeight="1">
      <c r="B211" s="294"/>
      <c r="C211" s="269"/>
      <c r="D211" s="269"/>
      <c r="E211" s="269"/>
      <c r="F211" s="292" t="s">
        <v>666</v>
      </c>
      <c r="G211" s="269"/>
      <c r="H211" s="269" t="s">
        <v>835</v>
      </c>
      <c r="I211" s="269"/>
      <c r="J211" s="269"/>
      <c r="K211" s="317"/>
    </row>
    <row r="212" s="1" customFormat="1" ht="15" customHeight="1">
      <c r="B212" s="341"/>
      <c r="C212" s="269"/>
      <c r="D212" s="269"/>
      <c r="E212" s="269"/>
      <c r="F212" s="292" t="s">
        <v>670</v>
      </c>
      <c r="G212" s="330"/>
      <c r="H212" s="321" t="s">
        <v>671</v>
      </c>
      <c r="I212" s="321"/>
      <c r="J212" s="321"/>
      <c r="K212" s="342"/>
    </row>
    <row r="213" s="1" customFormat="1" ht="15" customHeight="1">
      <c r="B213" s="341"/>
      <c r="C213" s="269"/>
      <c r="D213" s="269"/>
      <c r="E213" s="269"/>
      <c r="F213" s="292" t="s">
        <v>672</v>
      </c>
      <c r="G213" s="330"/>
      <c r="H213" s="321" t="s">
        <v>836</v>
      </c>
      <c r="I213" s="321"/>
      <c r="J213" s="321"/>
      <c r="K213" s="342"/>
    </row>
    <row r="214" s="1" customFormat="1" ht="15" customHeight="1">
      <c r="B214" s="341"/>
      <c r="C214" s="269"/>
      <c r="D214" s="269"/>
      <c r="E214" s="269"/>
      <c r="F214" s="292"/>
      <c r="G214" s="330"/>
      <c r="H214" s="321"/>
      <c r="I214" s="321"/>
      <c r="J214" s="321"/>
      <c r="K214" s="342"/>
    </row>
    <row r="215" s="1" customFormat="1" ht="15" customHeight="1">
      <c r="B215" s="341"/>
      <c r="C215" s="269" t="s">
        <v>796</v>
      </c>
      <c r="D215" s="269"/>
      <c r="E215" s="269"/>
      <c r="F215" s="292">
        <v>1</v>
      </c>
      <c r="G215" s="330"/>
      <c r="H215" s="321" t="s">
        <v>837</v>
      </c>
      <c r="I215" s="321"/>
      <c r="J215" s="321"/>
      <c r="K215" s="342"/>
    </row>
    <row r="216" s="1" customFormat="1" ht="15" customHeight="1">
      <c r="B216" s="341"/>
      <c r="C216" s="269"/>
      <c r="D216" s="269"/>
      <c r="E216" s="269"/>
      <c r="F216" s="292">
        <v>2</v>
      </c>
      <c r="G216" s="330"/>
      <c r="H216" s="321" t="s">
        <v>838</v>
      </c>
      <c r="I216" s="321"/>
      <c r="J216" s="321"/>
      <c r="K216" s="342"/>
    </row>
    <row r="217" s="1" customFormat="1" ht="15" customHeight="1">
      <c r="B217" s="341"/>
      <c r="C217" s="269"/>
      <c r="D217" s="269"/>
      <c r="E217" s="269"/>
      <c r="F217" s="292">
        <v>3</v>
      </c>
      <c r="G217" s="330"/>
      <c r="H217" s="321" t="s">
        <v>839</v>
      </c>
      <c r="I217" s="321"/>
      <c r="J217" s="321"/>
      <c r="K217" s="342"/>
    </row>
    <row r="218" s="1" customFormat="1" ht="15" customHeight="1">
      <c r="B218" s="341"/>
      <c r="C218" s="269"/>
      <c r="D218" s="269"/>
      <c r="E218" s="269"/>
      <c r="F218" s="292">
        <v>4</v>
      </c>
      <c r="G218" s="330"/>
      <c r="H218" s="321" t="s">
        <v>840</v>
      </c>
      <c r="I218" s="321"/>
      <c r="J218" s="321"/>
      <c r="K218" s="342"/>
    </row>
    <row r="219" s="1" customFormat="1" ht="12.75" customHeight="1">
      <c r="B219" s="343"/>
      <c r="C219" s="344"/>
      <c r="D219" s="344"/>
      <c r="E219" s="344"/>
      <c r="F219" s="344"/>
      <c r="G219" s="344"/>
      <c r="H219" s="344"/>
      <c r="I219" s="344"/>
      <c r="J219" s="344"/>
      <c r="K219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122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22. 3. 2024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19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27</v>
      </c>
      <c r="F15" s="37"/>
      <c r="G15" s="37"/>
      <c r="H15" s="37"/>
      <c r="I15" s="141" t="s">
        <v>28</v>
      </c>
      <c r="J15" s="132" t="s">
        <v>19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28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1" t="s">
        <v>26</v>
      </c>
      <c r="J20" s="132" t="s">
        <v>19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32</v>
      </c>
      <c r="F21" s="37"/>
      <c r="G21" s="37"/>
      <c r="H21" s="37"/>
      <c r="I21" s="141" t="s">
        <v>28</v>
      </c>
      <c r="J21" s="132" t="s">
        <v>19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1" t="s">
        <v>26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32</v>
      </c>
      <c r="F24" s="37"/>
      <c r="G24" s="37"/>
      <c r="H24" s="37"/>
      <c r="I24" s="141" t="s">
        <v>28</v>
      </c>
      <c r="J24" s="132" t="s">
        <v>19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35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37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39</v>
      </c>
      <c r="G32" s="37"/>
      <c r="H32" s="37"/>
      <c r="I32" s="153" t="s">
        <v>38</v>
      </c>
      <c r="J32" s="153" t="s">
        <v>40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41</v>
      </c>
      <c r="E33" s="141" t="s">
        <v>42</v>
      </c>
      <c r="F33" s="155">
        <f>ROUND((SUM(BE79:BE186)),  2)</f>
        <v>0</v>
      </c>
      <c r="G33" s="37"/>
      <c r="H33" s="37"/>
      <c r="I33" s="156">
        <v>0.20999999999999999</v>
      </c>
      <c r="J33" s="155">
        <f>ROUND(((SUM(BE79:BE186))*I33),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43</v>
      </c>
      <c r="F34" s="155">
        <f>ROUND((SUM(BF79:BF186)),  2)</f>
        <v>0</v>
      </c>
      <c r="G34" s="37"/>
      <c r="H34" s="37"/>
      <c r="I34" s="156">
        <v>0.12</v>
      </c>
      <c r="J34" s="155">
        <f>ROUND(((SUM(BF79:BF186))*I34),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55">
        <f>ROUND((SUM(BG79:BG186)),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ROUND((SUM(BH79:BH186)),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ROUND((SUM(BI79:BI186)),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124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Výsadba větrolamu TEO4a a IP36, IP41 v k.ú. Vítonice u Znojma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122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SO-01 - Větrolam TEO4a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Vítonice u Znojma</v>
      </c>
      <c r="G52" s="39"/>
      <c r="H52" s="39"/>
      <c r="I52" s="31" t="s">
        <v>23</v>
      </c>
      <c r="J52" s="71" t="str">
        <f>IF(J12="","",J12)</f>
        <v>22. 3. 2024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Česká republika - Státní pozemkový úřad</v>
      </c>
      <c r="G54" s="39"/>
      <c r="H54" s="39"/>
      <c r="I54" s="31" t="s">
        <v>31</v>
      </c>
      <c r="J54" s="35" t="str">
        <f>E21</f>
        <v>AGROPROJEKT PSO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AGROPROJEKT PSO s.r.o.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125</v>
      </c>
      <c r="D57" s="170"/>
      <c r="E57" s="170"/>
      <c r="F57" s="170"/>
      <c r="G57" s="170"/>
      <c r="H57" s="170"/>
      <c r="I57" s="170"/>
      <c r="J57" s="171" t="s">
        <v>126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69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127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128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Výsadba větrolamu TEO4a a IP36, IP41 v k.ú. Vítonice u Znojma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122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SO-01 - Větrolam TEO4a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Vítonice u Znojma</v>
      </c>
      <c r="G73" s="39"/>
      <c r="H73" s="39"/>
      <c r="I73" s="31" t="s">
        <v>23</v>
      </c>
      <c r="J73" s="71" t="str">
        <f>IF(J12="","",J12)</f>
        <v>22. 3. 2024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25</v>
      </c>
      <c r="D75" s="39"/>
      <c r="E75" s="39"/>
      <c r="F75" s="26" t="str">
        <f>E15</f>
        <v>Česká republika - Státní pozemkový úřad</v>
      </c>
      <c r="G75" s="39"/>
      <c r="H75" s="39"/>
      <c r="I75" s="31" t="s">
        <v>31</v>
      </c>
      <c r="J75" s="35" t="str">
        <f>E21</f>
        <v>AGROPROJEKT PSO s.r.o.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AGROPROJEKT PSO s.r.o.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129</v>
      </c>
      <c r="D78" s="176" t="s">
        <v>56</v>
      </c>
      <c r="E78" s="176" t="s">
        <v>52</v>
      </c>
      <c r="F78" s="176" t="s">
        <v>53</v>
      </c>
      <c r="G78" s="176" t="s">
        <v>130</v>
      </c>
      <c r="H78" s="176" t="s">
        <v>131</v>
      </c>
      <c r="I78" s="176" t="s">
        <v>132</v>
      </c>
      <c r="J78" s="176" t="s">
        <v>126</v>
      </c>
      <c r="K78" s="177" t="s">
        <v>133</v>
      </c>
      <c r="L78" s="178"/>
      <c r="M78" s="91" t="s">
        <v>19</v>
      </c>
      <c r="N78" s="92" t="s">
        <v>41</v>
      </c>
      <c r="O78" s="92" t="s">
        <v>134</v>
      </c>
      <c r="P78" s="92" t="s">
        <v>135</v>
      </c>
      <c r="Q78" s="92" t="s">
        <v>136</v>
      </c>
      <c r="R78" s="92" t="s">
        <v>137</v>
      </c>
      <c r="S78" s="92" t="s">
        <v>138</v>
      </c>
      <c r="T78" s="93" t="s">
        <v>139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140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SUM(P80:P186)</f>
        <v>0</v>
      </c>
      <c r="Q79" s="95"/>
      <c r="R79" s="181">
        <f>SUM(R80:R186)</f>
        <v>114.66124299999999</v>
      </c>
      <c r="S79" s="95"/>
      <c r="T79" s="182">
        <f>SUM(T80:T186)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70</v>
      </c>
      <c r="AU79" s="16" t="s">
        <v>127</v>
      </c>
      <c r="BK79" s="183">
        <f>SUM(BK80:BK186)</f>
        <v>0</v>
      </c>
    </row>
    <row r="80" s="2" customFormat="1" ht="24.15" customHeight="1">
      <c r="A80" s="37"/>
      <c r="B80" s="38"/>
      <c r="C80" s="184" t="s">
        <v>78</v>
      </c>
      <c r="D80" s="184" t="s">
        <v>141</v>
      </c>
      <c r="E80" s="185" t="s">
        <v>142</v>
      </c>
      <c r="F80" s="186" t="s">
        <v>143</v>
      </c>
      <c r="G80" s="187" t="s">
        <v>144</v>
      </c>
      <c r="H80" s="188">
        <v>5497</v>
      </c>
      <c r="I80" s="189"/>
      <c r="J80" s="190">
        <f>ROUND(I80*H80,2)</f>
        <v>0</v>
      </c>
      <c r="K80" s="186" t="s">
        <v>145</v>
      </c>
      <c r="L80" s="43"/>
      <c r="M80" s="191" t="s">
        <v>19</v>
      </c>
      <c r="N80" s="192" t="s">
        <v>42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146</v>
      </c>
      <c r="AT80" s="195" t="s">
        <v>141</v>
      </c>
      <c r="AU80" s="195" t="s">
        <v>71</v>
      </c>
      <c r="AY80" s="16" t="s">
        <v>147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78</v>
      </c>
      <c r="BK80" s="196">
        <f>ROUND(I80*H80,2)</f>
        <v>0</v>
      </c>
      <c r="BL80" s="16" t="s">
        <v>146</v>
      </c>
      <c r="BM80" s="195" t="s">
        <v>148</v>
      </c>
    </row>
    <row r="81" s="2" customFormat="1">
      <c r="A81" s="37"/>
      <c r="B81" s="38"/>
      <c r="C81" s="39"/>
      <c r="D81" s="197" t="s">
        <v>149</v>
      </c>
      <c r="E81" s="39"/>
      <c r="F81" s="198" t="s">
        <v>150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149</v>
      </c>
      <c r="AU81" s="16" t="s">
        <v>71</v>
      </c>
    </row>
    <row r="82" s="2" customFormat="1" ht="16.5" customHeight="1">
      <c r="A82" s="37"/>
      <c r="B82" s="38"/>
      <c r="C82" s="184" t="s">
        <v>80</v>
      </c>
      <c r="D82" s="184" t="s">
        <v>141</v>
      </c>
      <c r="E82" s="185" t="s">
        <v>151</v>
      </c>
      <c r="F82" s="186" t="s">
        <v>152</v>
      </c>
      <c r="G82" s="187" t="s">
        <v>144</v>
      </c>
      <c r="H82" s="188">
        <v>5497</v>
      </c>
      <c r="I82" s="189"/>
      <c r="J82" s="190">
        <f>ROUND(I82*H82,2)</f>
        <v>0</v>
      </c>
      <c r="K82" s="186" t="s">
        <v>145</v>
      </c>
      <c r="L82" s="43"/>
      <c r="M82" s="191" t="s">
        <v>19</v>
      </c>
      <c r="N82" s="192" t="s">
        <v>42</v>
      </c>
      <c r="O82" s="83"/>
      <c r="P82" s="193">
        <f>O82*H82</f>
        <v>0</v>
      </c>
      <c r="Q82" s="193">
        <v>0</v>
      </c>
      <c r="R82" s="193">
        <f>Q82*H82</f>
        <v>0</v>
      </c>
      <c r="S82" s="193">
        <v>0</v>
      </c>
      <c r="T82" s="194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95" t="s">
        <v>146</v>
      </c>
      <c r="AT82" s="195" t="s">
        <v>141</v>
      </c>
      <c r="AU82" s="195" t="s">
        <v>71</v>
      </c>
      <c r="AY82" s="16" t="s">
        <v>147</v>
      </c>
      <c r="BE82" s="196">
        <f>IF(N82="základní",J82,0)</f>
        <v>0</v>
      </c>
      <c r="BF82" s="196">
        <f>IF(N82="snížená",J82,0)</f>
        <v>0</v>
      </c>
      <c r="BG82" s="196">
        <f>IF(N82="zákl. přenesená",J82,0)</f>
        <v>0</v>
      </c>
      <c r="BH82" s="196">
        <f>IF(N82="sníž. přenesená",J82,0)</f>
        <v>0</v>
      </c>
      <c r="BI82" s="196">
        <f>IF(N82="nulová",J82,0)</f>
        <v>0</v>
      </c>
      <c r="BJ82" s="16" t="s">
        <v>78</v>
      </c>
      <c r="BK82" s="196">
        <f>ROUND(I82*H82,2)</f>
        <v>0</v>
      </c>
      <c r="BL82" s="16" t="s">
        <v>146</v>
      </c>
      <c r="BM82" s="195" t="s">
        <v>153</v>
      </c>
    </row>
    <row r="83" s="2" customFormat="1">
      <c r="A83" s="37"/>
      <c r="B83" s="38"/>
      <c r="C83" s="39"/>
      <c r="D83" s="197" t="s">
        <v>149</v>
      </c>
      <c r="E83" s="39"/>
      <c r="F83" s="198" t="s">
        <v>154</v>
      </c>
      <c r="G83" s="39"/>
      <c r="H83" s="39"/>
      <c r="I83" s="199"/>
      <c r="J83" s="39"/>
      <c r="K83" s="39"/>
      <c r="L83" s="43"/>
      <c r="M83" s="200"/>
      <c r="N83" s="201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149</v>
      </c>
      <c r="AU83" s="16" t="s">
        <v>71</v>
      </c>
    </row>
    <row r="84" s="2" customFormat="1" ht="16.5" customHeight="1">
      <c r="A84" s="37"/>
      <c r="B84" s="38"/>
      <c r="C84" s="184" t="s">
        <v>155</v>
      </c>
      <c r="D84" s="184" t="s">
        <v>141</v>
      </c>
      <c r="E84" s="185" t="s">
        <v>156</v>
      </c>
      <c r="F84" s="186" t="s">
        <v>157</v>
      </c>
      <c r="G84" s="187" t="s">
        <v>144</v>
      </c>
      <c r="H84" s="188">
        <v>5497</v>
      </c>
      <c r="I84" s="189"/>
      <c r="J84" s="190">
        <f>ROUND(I84*H84,2)</f>
        <v>0</v>
      </c>
      <c r="K84" s="186" t="s">
        <v>145</v>
      </c>
      <c r="L84" s="43"/>
      <c r="M84" s="191" t="s">
        <v>19</v>
      </c>
      <c r="N84" s="192" t="s">
        <v>42</v>
      </c>
      <c r="O84" s="83"/>
      <c r="P84" s="193">
        <f>O84*H84</f>
        <v>0</v>
      </c>
      <c r="Q84" s="193">
        <v>0</v>
      </c>
      <c r="R84" s="193">
        <f>Q84*H84</f>
        <v>0</v>
      </c>
      <c r="S84" s="193">
        <v>0</v>
      </c>
      <c r="T84" s="194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95" t="s">
        <v>146</v>
      </c>
      <c r="AT84" s="195" t="s">
        <v>141</v>
      </c>
      <c r="AU84" s="195" t="s">
        <v>71</v>
      </c>
      <c r="AY84" s="16" t="s">
        <v>147</v>
      </c>
      <c r="BE84" s="196">
        <f>IF(N84="základní",J84,0)</f>
        <v>0</v>
      </c>
      <c r="BF84" s="196">
        <f>IF(N84="snížená",J84,0)</f>
        <v>0</v>
      </c>
      <c r="BG84" s="196">
        <f>IF(N84="zákl. přenesená",J84,0)</f>
        <v>0</v>
      </c>
      <c r="BH84" s="196">
        <f>IF(N84="sníž. přenesená",J84,0)</f>
        <v>0</v>
      </c>
      <c r="BI84" s="196">
        <f>IF(N84="nulová",J84,0)</f>
        <v>0</v>
      </c>
      <c r="BJ84" s="16" t="s">
        <v>78</v>
      </c>
      <c r="BK84" s="196">
        <f>ROUND(I84*H84,2)</f>
        <v>0</v>
      </c>
      <c r="BL84" s="16" t="s">
        <v>146</v>
      </c>
      <c r="BM84" s="195" t="s">
        <v>158</v>
      </c>
    </row>
    <row r="85" s="2" customFormat="1">
      <c r="A85" s="37"/>
      <c r="B85" s="38"/>
      <c r="C85" s="39"/>
      <c r="D85" s="197" t="s">
        <v>149</v>
      </c>
      <c r="E85" s="39"/>
      <c r="F85" s="198" t="s">
        <v>159</v>
      </c>
      <c r="G85" s="39"/>
      <c r="H85" s="39"/>
      <c r="I85" s="199"/>
      <c r="J85" s="39"/>
      <c r="K85" s="39"/>
      <c r="L85" s="43"/>
      <c r="M85" s="200"/>
      <c r="N85" s="201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149</v>
      </c>
      <c r="AU85" s="16" t="s">
        <v>71</v>
      </c>
    </row>
    <row r="86" s="2" customFormat="1" ht="16.5" customHeight="1">
      <c r="A86" s="37"/>
      <c r="B86" s="38"/>
      <c r="C86" s="184" t="s">
        <v>146</v>
      </c>
      <c r="D86" s="184" t="s">
        <v>141</v>
      </c>
      <c r="E86" s="185" t="s">
        <v>160</v>
      </c>
      <c r="F86" s="186" t="s">
        <v>161</v>
      </c>
      <c r="G86" s="187" t="s">
        <v>144</v>
      </c>
      <c r="H86" s="188">
        <v>5497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162</v>
      </c>
    </row>
    <row r="87" s="2" customFormat="1">
      <c r="A87" s="37"/>
      <c r="B87" s="38"/>
      <c r="C87" s="39"/>
      <c r="D87" s="197" t="s">
        <v>149</v>
      </c>
      <c r="E87" s="39"/>
      <c r="F87" s="198" t="s">
        <v>163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2" customFormat="1" ht="16.5" customHeight="1">
      <c r="A88" s="37"/>
      <c r="B88" s="38"/>
      <c r="C88" s="184" t="s">
        <v>164</v>
      </c>
      <c r="D88" s="184" t="s">
        <v>141</v>
      </c>
      <c r="E88" s="185" t="s">
        <v>165</v>
      </c>
      <c r="F88" s="186" t="s">
        <v>166</v>
      </c>
      <c r="G88" s="187" t="s">
        <v>144</v>
      </c>
      <c r="H88" s="188">
        <v>3967</v>
      </c>
      <c r="I88" s="189"/>
      <c r="J88" s="190">
        <f>ROUND(I88*H88,2)</f>
        <v>0</v>
      </c>
      <c r="K88" s="186" t="s">
        <v>145</v>
      </c>
      <c r="L88" s="43"/>
      <c r="M88" s="191" t="s">
        <v>19</v>
      </c>
      <c r="N88" s="192" t="s">
        <v>42</v>
      </c>
      <c r="O88" s="83"/>
      <c r="P88" s="193">
        <f>O88*H88</f>
        <v>0</v>
      </c>
      <c r="Q88" s="193">
        <v>0</v>
      </c>
      <c r="R88" s="193">
        <f>Q88*H88</f>
        <v>0</v>
      </c>
      <c r="S88" s="193">
        <v>0</v>
      </c>
      <c r="T88" s="194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95" t="s">
        <v>146</v>
      </c>
      <c r="AT88" s="195" t="s">
        <v>141</v>
      </c>
      <c r="AU88" s="195" t="s">
        <v>71</v>
      </c>
      <c r="AY88" s="16" t="s">
        <v>147</v>
      </c>
      <c r="BE88" s="196">
        <f>IF(N88="základní",J88,0)</f>
        <v>0</v>
      </c>
      <c r="BF88" s="196">
        <f>IF(N88="snížená",J88,0)</f>
        <v>0</v>
      </c>
      <c r="BG88" s="196">
        <f>IF(N88="zákl. přenesená",J88,0)</f>
        <v>0</v>
      </c>
      <c r="BH88" s="196">
        <f>IF(N88="sníž. přenesená",J88,0)</f>
        <v>0</v>
      </c>
      <c r="BI88" s="196">
        <f>IF(N88="nulová",J88,0)</f>
        <v>0</v>
      </c>
      <c r="BJ88" s="16" t="s">
        <v>78</v>
      </c>
      <c r="BK88" s="196">
        <f>ROUND(I88*H88,2)</f>
        <v>0</v>
      </c>
      <c r="BL88" s="16" t="s">
        <v>146</v>
      </c>
      <c r="BM88" s="195" t="s">
        <v>167</v>
      </c>
    </row>
    <row r="89" s="2" customFormat="1">
      <c r="A89" s="37"/>
      <c r="B89" s="38"/>
      <c r="C89" s="39"/>
      <c r="D89" s="197" t="s">
        <v>149</v>
      </c>
      <c r="E89" s="39"/>
      <c r="F89" s="198" t="s">
        <v>168</v>
      </c>
      <c r="G89" s="39"/>
      <c r="H89" s="39"/>
      <c r="I89" s="199"/>
      <c r="J89" s="39"/>
      <c r="K89" s="39"/>
      <c r="L89" s="43"/>
      <c r="M89" s="200"/>
      <c r="N89" s="201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149</v>
      </c>
      <c r="AU89" s="16" t="s">
        <v>71</v>
      </c>
    </row>
    <row r="90" s="10" customFormat="1">
      <c r="A90" s="10"/>
      <c r="B90" s="202"/>
      <c r="C90" s="203"/>
      <c r="D90" s="204" t="s">
        <v>169</v>
      </c>
      <c r="E90" s="205" t="s">
        <v>19</v>
      </c>
      <c r="F90" s="206" t="s">
        <v>170</v>
      </c>
      <c r="G90" s="203"/>
      <c r="H90" s="207">
        <v>3967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71</v>
      </c>
      <c r="AV90" s="10" t="s">
        <v>80</v>
      </c>
      <c r="AW90" s="10" t="s">
        <v>33</v>
      </c>
      <c r="AX90" s="10" t="s">
        <v>78</v>
      </c>
      <c r="AY90" s="213" t="s">
        <v>147</v>
      </c>
    </row>
    <row r="91" s="2" customFormat="1" ht="24.15" customHeight="1">
      <c r="A91" s="37"/>
      <c r="B91" s="38"/>
      <c r="C91" s="184" t="s">
        <v>171</v>
      </c>
      <c r="D91" s="184" t="s">
        <v>141</v>
      </c>
      <c r="E91" s="185" t="s">
        <v>172</v>
      </c>
      <c r="F91" s="186" t="s">
        <v>173</v>
      </c>
      <c r="G91" s="187" t="s">
        <v>144</v>
      </c>
      <c r="H91" s="188">
        <v>3967</v>
      </c>
      <c r="I91" s="189"/>
      <c r="J91" s="190">
        <f>ROUND(I91*H91,2)</f>
        <v>0</v>
      </c>
      <c r="K91" s="186" t="s">
        <v>145</v>
      </c>
      <c r="L91" s="43"/>
      <c r="M91" s="191" t="s">
        <v>19</v>
      </c>
      <c r="N91" s="192" t="s">
        <v>42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146</v>
      </c>
      <c r="AT91" s="195" t="s">
        <v>141</v>
      </c>
      <c r="AU91" s="195" t="s">
        <v>71</v>
      </c>
      <c r="AY91" s="16" t="s">
        <v>147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78</v>
      </c>
      <c r="BK91" s="196">
        <f>ROUND(I91*H91,2)</f>
        <v>0</v>
      </c>
      <c r="BL91" s="16" t="s">
        <v>146</v>
      </c>
      <c r="BM91" s="195" t="s">
        <v>174</v>
      </c>
    </row>
    <row r="92" s="2" customFormat="1">
      <c r="A92" s="37"/>
      <c r="B92" s="38"/>
      <c r="C92" s="39"/>
      <c r="D92" s="197" t="s">
        <v>149</v>
      </c>
      <c r="E92" s="39"/>
      <c r="F92" s="198" t="s">
        <v>175</v>
      </c>
      <c r="G92" s="39"/>
      <c r="H92" s="39"/>
      <c r="I92" s="199"/>
      <c r="J92" s="39"/>
      <c r="K92" s="39"/>
      <c r="L92" s="43"/>
      <c r="M92" s="200"/>
      <c r="N92" s="201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149</v>
      </c>
      <c r="AU92" s="16" t="s">
        <v>71</v>
      </c>
    </row>
    <row r="93" s="10" customFormat="1">
      <c r="A93" s="10"/>
      <c r="B93" s="202"/>
      <c r="C93" s="203"/>
      <c r="D93" s="204" t="s">
        <v>169</v>
      </c>
      <c r="E93" s="205" t="s">
        <v>19</v>
      </c>
      <c r="F93" s="206" t="s">
        <v>170</v>
      </c>
      <c r="G93" s="203"/>
      <c r="H93" s="207">
        <v>3967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169</v>
      </c>
      <c r="AU93" s="213" t="s">
        <v>71</v>
      </c>
      <c r="AV93" s="10" t="s">
        <v>80</v>
      </c>
      <c r="AW93" s="10" t="s">
        <v>33</v>
      </c>
      <c r="AX93" s="10" t="s">
        <v>78</v>
      </c>
      <c r="AY93" s="213" t="s">
        <v>147</v>
      </c>
    </row>
    <row r="94" s="2" customFormat="1" ht="16.5" customHeight="1">
      <c r="A94" s="37"/>
      <c r="B94" s="38"/>
      <c r="C94" s="214" t="s">
        <v>176</v>
      </c>
      <c r="D94" s="214" t="s">
        <v>177</v>
      </c>
      <c r="E94" s="215" t="s">
        <v>178</v>
      </c>
      <c r="F94" s="216" t="s">
        <v>179</v>
      </c>
      <c r="G94" s="217" t="s">
        <v>180</v>
      </c>
      <c r="H94" s="218">
        <v>99.174999999999997</v>
      </c>
      <c r="I94" s="219"/>
      <c r="J94" s="220">
        <f>ROUND(I94*H94,2)</f>
        <v>0</v>
      </c>
      <c r="K94" s="216" t="s">
        <v>145</v>
      </c>
      <c r="L94" s="221"/>
      <c r="M94" s="222" t="s">
        <v>19</v>
      </c>
      <c r="N94" s="223" t="s">
        <v>42</v>
      </c>
      <c r="O94" s="83"/>
      <c r="P94" s="193">
        <f>O94*H94</f>
        <v>0</v>
      </c>
      <c r="Q94" s="193">
        <v>0.001</v>
      </c>
      <c r="R94" s="193">
        <f>Q94*H94</f>
        <v>0.099174999999999999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181</v>
      </c>
      <c r="AT94" s="195" t="s">
        <v>177</v>
      </c>
      <c r="AU94" s="195" t="s">
        <v>71</v>
      </c>
      <c r="AY94" s="16" t="s">
        <v>147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146</v>
      </c>
      <c r="BM94" s="195" t="s">
        <v>182</v>
      </c>
    </row>
    <row r="95" s="10" customFormat="1">
      <c r="A95" s="10"/>
      <c r="B95" s="202"/>
      <c r="C95" s="203"/>
      <c r="D95" s="204" t="s">
        <v>169</v>
      </c>
      <c r="E95" s="205" t="s">
        <v>19</v>
      </c>
      <c r="F95" s="206" t="s">
        <v>183</v>
      </c>
      <c r="G95" s="203"/>
      <c r="H95" s="207">
        <v>99.174999999999997</v>
      </c>
      <c r="I95" s="208"/>
      <c r="J95" s="203"/>
      <c r="K95" s="203"/>
      <c r="L95" s="209"/>
      <c r="M95" s="210"/>
      <c r="N95" s="211"/>
      <c r="O95" s="211"/>
      <c r="P95" s="211"/>
      <c r="Q95" s="211"/>
      <c r="R95" s="211"/>
      <c r="S95" s="211"/>
      <c r="T95" s="212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T95" s="213" t="s">
        <v>169</v>
      </c>
      <c r="AU95" s="213" t="s">
        <v>71</v>
      </c>
      <c r="AV95" s="10" t="s">
        <v>80</v>
      </c>
      <c r="AW95" s="10" t="s">
        <v>33</v>
      </c>
      <c r="AX95" s="10" t="s">
        <v>78</v>
      </c>
      <c r="AY95" s="213" t="s">
        <v>147</v>
      </c>
    </row>
    <row r="96" s="2" customFormat="1" ht="21.75" customHeight="1">
      <c r="A96" s="37"/>
      <c r="B96" s="38"/>
      <c r="C96" s="184" t="s">
        <v>181</v>
      </c>
      <c r="D96" s="184" t="s">
        <v>141</v>
      </c>
      <c r="E96" s="185" t="s">
        <v>184</v>
      </c>
      <c r="F96" s="186" t="s">
        <v>185</v>
      </c>
      <c r="G96" s="187" t="s">
        <v>144</v>
      </c>
      <c r="H96" s="188">
        <v>3967</v>
      </c>
      <c r="I96" s="189"/>
      <c r="J96" s="190">
        <f>ROUND(I96*H96,2)</f>
        <v>0</v>
      </c>
      <c r="K96" s="186" t="s">
        <v>145</v>
      </c>
      <c r="L96" s="43"/>
      <c r="M96" s="191" t="s">
        <v>19</v>
      </c>
      <c r="N96" s="192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146</v>
      </c>
      <c r="AT96" s="195" t="s">
        <v>141</v>
      </c>
      <c r="AU96" s="195" t="s">
        <v>71</v>
      </c>
      <c r="AY96" s="16" t="s">
        <v>147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78</v>
      </c>
      <c r="BK96" s="196">
        <f>ROUND(I96*H96,2)</f>
        <v>0</v>
      </c>
      <c r="BL96" s="16" t="s">
        <v>146</v>
      </c>
      <c r="BM96" s="195" t="s">
        <v>186</v>
      </c>
    </row>
    <row r="97" s="2" customFormat="1">
      <c r="A97" s="37"/>
      <c r="B97" s="38"/>
      <c r="C97" s="39"/>
      <c r="D97" s="197" t="s">
        <v>149</v>
      </c>
      <c r="E97" s="39"/>
      <c r="F97" s="198" t="s">
        <v>187</v>
      </c>
      <c r="G97" s="39"/>
      <c r="H97" s="39"/>
      <c r="I97" s="199"/>
      <c r="J97" s="39"/>
      <c r="K97" s="39"/>
      <c r="L97" s="43"/>
      <c r="M97" s="200"/>
      <c r="N97" s="201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149</v>
      </c>
      <c r="AU97" s="16" t="s">
        <v>71</v>
      </c>
    </row>
    <row r="98" s="10" customFormat="1">
      <c r="A98" s="10"/>
      <c r="B98" s="202"/>
      <c r="C98" s="203"/>
      <c r="D98" s="204" t="s">
        <v>169</v>
      </c>
      <c r="E98" s="205" t="s">
        <v>19</v>
      </c>
      <c r="F98" s="206" t="s">
        <v>188</v>
      </c>
      <c r="G98" s="203"/>
      <c r="H98" s="207">
        <v>3967</v>
      </c>
      <c r="I98" s="208"/>
      <c r="J98" s="203"/>
      <c r="K98" s="203"/>
      <c r="L98" s="209"/>
      <c r="M98" s="210"/>
      <c r="N98" s="211"/>
      <c r="O98" s="211"/>
      <c r="P98" s="211"/>
      <c r="Q98" s="211"/>
      <c r="R98" s="211"/>
      <c r="S98" s="211"/>
      <c r="T98" s="212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T98" s="213" t="s">
        <v>169</v>
      </c>
      <c r="AU98" s="213" t="s">
        <v>71</v>
      </c>
      <c r="AV98" s="10" t="s">
        <v>80</v>
      </c>
      <c r="AW98" s="10" t="s">
        <v>33</v>
      </c>
      <c r="AX98" s="10" t="s">
        <v>71</v>
      </c>
      <c r="AY98" s="213" t="s">
        <v>147</v>
      </c>
    </row>
    <row r="99" s="11" customFormat="1">
      <c r="A99" s="11"/>
      <c r="B99" s="224"/>
      <c r="C99" s="225"/>
      <c r="D99" s="204" t="s">
        <v>169</v>
      </c>
      <c r="E99" s="226" t="s">
        <v>19</v>
      </c>
      <c r="F99" s="227" t="s">
        <v>189</v>
      </c>
      <c r="G99" s="225"/>
      <c r="H99" s="228">
        <v>3967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T99" s="234" t="s">
        <v>169</v>
      </c>
      <c r="AU99" s="234" t="s">
        <v>71</v>
      </c>
      <c r="AV99" s="11" t="s">
        <v>146</v>
      </c>
      <c r="AW99" s="11" t="s">
        <v>33</v>
      </c>
      <c r="AX99" s="11" t="s">
        <v>78</v>
      </c>
      <c r="AY99" s="234" t="s">
        <v>147</v>
      </c>
    </row>
    <row r="100" s="2" customFormat="1" ht="16.5" customHeight="1">
      <c r="A100" s="37"/>
      <c r="B100" s="38"/>
      <c r="C100" s="184" t="s">
        <v>190</v>
      </c>
      <c r="D100" s="184" t="s">
        <v>141</v>
      </c>
      <c r="E100" s="185" t="s">
        <v>191</v>
      </c>
      <c r="F100" s="186" t="s">
        <v>192</v>
      </c>
      <c r="G100" s="187" t="s">
        <v>193</v>
      </c>
      <c r="H100" s="188">
        <v>0.39700000000000002</v>
      </c>
      <c r="I100" s="189"/>
      <c r="J100" s="190">
        <f>ROUND(I100*H100,2)</f>
        <v>0</v>
      </c>
      <c r="K100" s="186" t="s">
        <v>19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71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78</v>
      </c>
      <c r="BK100" s="196">
        <f>ROUND(I100*H100,2)</f>
        <v>0</v>
      </c>
      <c r="BL100" s="16" t="s">
        <v>146</v>
      </c>
      <c r="BM100" s="195" t="s">
        <v>194</v>
      </c>
    </row>
    <row r="101" s="10" customFormat="1">
      <c r="A101" s="10"/>
      <c r="B101" s="202"/>
      <c r="C101" s="203"/>
      <c r="D101" s="204" t="s">
        <v>169</v>
      </c>
      <c r="E101" s="205" t="s">
        <v>19</v>
      </c>
      <c r="F101" s="206" t="s">
        <v>195</v>
      </c>
      <c r="G101" s="203"/>
      <c r="H101" s="207">
        <v>0.39700000000000002</v>
      </c>
      <c r="I101" s="208"/>
      <c r="J101" s="203"/>
      <c r="K101" s="203"/>
      <c r="L101" s="209"/>
      <c r="M101" s="210"/>
      <c r="N101" s="211"/>
      <c r="O101" s="211"/>
      <c r="P101" s="211"/>
      <c r="Q101" s="211"/>
      <c r="R101" s="211"/>
      <c r="S101" s="211"/>
      <c r="T101" s="212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T101" s="213" t="s">
        <v>169</v>
      </c>
      <c r="AU101" s="213" t="s">
        <v>71</v>
      </c>
      <c r="AV101" s="10" t="s">
        <v>80</v>
      </c>
      <c r="AW101" s="10" t="s">
        <v>33</v>
      </c>
      <c r="AX101" s="10" t="s">
        <v>71</v>
      </c>
      <c r="AY101" s="213" t="s">
        <v>147</v>
      </c>
    </row>
    <row r="102" s="11" customFormat="1">
      <c r="A102" s="11"/>
      <c r="B102" s="224"/>
      <c r="C102" s="225"/>
      <c r="D102" s="204" t="s">
        <v>169</v>
      </c>
      <c r="E102" s="226" t="s">
        <v>19</v>
      </c>
      <c r="F102" s="227" t="s">
        <v>189</v>
      </c>
      <c r="G102" s="225"/>
      <c r="H102" s="228">
        <v>0.39700000000000002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T102" s="234" t="s">
        <v>169</v>
      </c>
      <c r="AU102" s="234" t="s">
        <v>71</v>
      </c>
      <c r="AV102" s="11" t="s">
        <v>146</v>
      </c>
      <c r="AW102" s="11" t="s">
        <v>33</v>
      </c>
      <c r="AX102" s="11" t="s">
        <v>78</v>
      </c>
      <c r="AY102" s="234" t="s">
        <v>147</v>
      </c>
    </row>
    <row r="103" s="2" customFormat="1" ht="16.5" customHeight="1">
      <c r="A103" s="37"/>
      <c r="B103" s="38"/>
      <c r="C103" s="184" t="s">
        <v>196</v>
      </c>
      <c r="D103" s="184" t="s">
        <v>141</v>
      </c>
      <c r="E103" s="185" t="s">
        <v>197</v>
      </c>
      <c r="F103" s="186" t="s">
        <v>198</v>
      </c>
      <c r="G103" s="187" t="s">
        <v>193</v>
      </c>
      <c r="H103" s="188">
        <v>0.153</v>
      </c>
      <c r="I103" s="189"/>
      <c r="J103" s="190">
        <f>ROUND(I103*H103,2)</f>
        <v>0</v>
      </c>
      <c r="K103" s="186" t="s">
        <v>145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71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78</v>
      </c>
      <c r="BK103" s="196">
        <f>ROUND(I103*H103,2)</f>
        <v>0</v>
      </c>
      <c r="BL103" s="16" t="s">
        <v>146</v>
      </c>
      <c r="BM103" s="195" t="s">
        <v>199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200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71</v>
      </c>
    </row>
    <row r="105" s="10" customFormat="1">
      <c r="A105" s="10"/>
      <c r="B105" s="202"/>
      <c r="C105" s="203"/>
      <c r="D105" s="204" t="s">
        <v>169</v>
      </c>
      <c r="E105" s="205" t="s">
        <v>19</v>
      </c>
      <c r="F105" s="206" t="s">
        <v>201</v>
      </c>
      <c r="G105" s="203"/>
      <c r="H105" s="207">
        <v>0.153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71</v>
      </c>
      <c r="AV105" s="10" t="s">
        <v>80</v>
      </c>
      <c r="AW105" s="10" t="s">
        <v>33</v>
      </c>
      <c r="AX105" s="10" t="s">
        <v>78</v>
      </c>
      <c r="AY105" s="213" t="s">
        <v>147</v>
      </c>
    </row>
    <row r="106" s="2" customFormat="1" ht="16.5" customHeight="1">
      <c r="A106" s="37"/>
      <c r="B106" s="38"/>
      <c r="C106" s="214" t="s">
        <v>202</v>
      </c>
      <c r="D106" s="214" t="s">
        <v>177</v>
      </c>
      <c r="E106" s="215" t="s">
        <v>203</v>
      </c>
      <c r="F106" s="216" t="s">
        <v>204</v>
      </c>
      <c r="G106" s="217" t="s">
        <v>180</v>
      </c>
      <c r="H106" s="218">
        <v>153</v>
      </c>
      <c r="I106" s="219"/>
      <c r="J106" s="220">
        <f>ROUND(I106*H106,2)</f>
        <v>0</v>
      </c>
      <c r="K106" s="216" t="s">
        <v>19</v>
      </c>
      <c r="L106" s="221"/>
      <c r="M106" s="222" t="s">
        <v>19</v>
      </c>
      <c r="N106" s="223" t="s">
        <v>42</v>
      </c>
      <c r="O106" s="83"/>
      <c r="P106" s="193">
        <f>O106*H106</f>
        <v>0</v>
      </c>
      <c r="Q106" s="193">
        <v>0.001</v>
      </c>
      <c r="R106" s="193">
        <f>Q106*H106</f>
        <v>0.153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181</v>
      </c>
      <c r="AT106" s="195" t="s">
        <v>177</v>
      </c>
      <c r="AU106" s="195" t="s">
        <v>71</v>
      </c>
      <c r="AY106" s="16" t="s">
        <v>147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146</v>
      </c>
      <c r="BM106" s="195" t="s">
        <v>205</v>
      </c>
    </row>
    <row r="107" s="10" customFormat="1">
      <c r="A107" s="10"/>
      <c r="B107" s="202"/>
      <c r="C107" s="203"/>
      <c r="D107" s="204" t="s">
        <v>169</v>
      </c>
      <c r="E107" s="205" t="s">
        <v>19</v>
      </c>
      <c r="F107" s="206" t="s">
        <v>206</v>
      </c>
      <c r="G107" s="203"/>
      <c r="H107" s="207">
        <v>153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169</v>
      </c>
      <c r="AU107" s="213" t="s">
        <v>71</v>
      </c>
      <c r="AV107" s="10" t="s">
        <v>80</v>
      </c>
      <c r="AW107" s="10" t="s">
        <v>33</v>
      </c>
      <c r="AX107" s="10" t="s">
        <v>78</v>
      </c>
      <c r="AY107" s="213" t="s">
        <v>147</v>
      </c>
    </row>
    <row r="108" s="2" customFormat="1" ht="24.15" customHeight="1">
      <c r="A108" s="37"/>
      <c r="B108" s="38"/>
      <c r="C108" s="184" t="s">
        <v>8</v>
      </c>
      <c r="D108" s="184" t="s">
        <v>141</v>
      </c>
      <c r="E108" s="185" t="s">
        <v>207</v>
      </c>
      <c r="F108" s="186" t="s">
        <v>208</v>
      </c>
      <c r="G108" s="187" t="s">
        <v>209</v>
      </c>
      <c r="H108" s="188">
        <v>2130</v>
      </c>
      <c r="I108" s="189"/>
      <c r="J108" s="190">
        <f>ROUND(I108*H108,2)</f>
        <v>0</v>
      </c>
      <c r="K108" s="186" t="s">
        <v>145</v>
      </c>
      <c r="L108" s="43"/>
      <c r="M108" s="191" t="s">
        <v>19</v>
      </c>
      <c r="N108" s="192" t="s">
        <v>42</v>
      </c>
      <c r="O108" s="83"/>
      <c r="P108" s="193">
        <f>O108*H108</f>
        <v>0</v>
      </c>
      <c r="Q108" s="193">
        <v>0</v>
      </c>
      <c r="R108" s="193">
        <f>Q108*H108</f>
        <v>0</v>
      </c>
      <c r="S108" s="193">
        <v>0</v>
      </c>
      <c r="T108" s="194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95" t="s">
        <v>146</v>
      </c>
      <c r="AT108" s="195" t="s">
        <v>141</v>
      </c>
      <c r="AU108" s="195" t="s">
        <v>71</v>
      </c>
      <c r="AY108" s="16" t="s">
        <v>147</v>
      </c>
      <c r="BE108" s="196">
        <f>IF(N108="základní",J108,0)</f>
        <v>0</v>
      </c>
      <c r="BF108" s="196">
        <f>IF(N108="snížená",J108,0)</f>
        <v>0</v>
      </c>
      <c r="BG108" s="196">
        <f>IF(N108="zákl. přenesená",J108,0)</f>
        <v>0</v>
      </c>
      <c r="BH108" s="196">
        <f>IF(N108="sníž. přenesená",J108,0)</f>
        <v>0</v>
      </c>
      <c r="BI108" s="196">
        <f>IF(N108="nulová",J108,0)</f>
        <v>0</v>
      </c>
      <c r="BJ108" s="16" t="s">
        <v>78</v>
      </c>
      <c r="BK108" s="196">
        <f>ROUND(I108*H108,2)</f>
        <v>0</v>
      </c>
      <c r="BL108" s="16" t="s">
        <v>146</v>
      </c>
      <c r="BM108" s="195" t="s">
        <v>210</v>
      </c>
    </row>
    <row r="109" s="2" customFormat="1">
      <c r="A109" s="37"/>
      <c r="B109" s="38"/>
      <c r="C109" s="39"/>
      <c r="D109" s="197" t="s">
        <v>149</v>
      </c>
      <c r="E109" s="39"/>
      <c r="F109" s="198" t="s">
        <v>211</v>
      </c>
      <c r="G109" s="39"/>
      <c r="H109" s="39"/>
      <c r="I109" s="199"/>
      <c r="J109" s="39"/>
      <c r="K109" s="39"/>
      <c r="L109" s="43"/>
      <c r="M109" s="200"/>
      <c r="N109" s="201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149</v>
      </c>
      <c r="AU109" s="16" t="s">
        <v>71</v>
      </c>
    </row>
    <row r="110" s="10" customFormat="1">
      <c r="A110" s="10"/>
      <c r="B110" s="202"/>
      <c r="C110" s="203"/>
      <c r="D110" s="204" t="s">
        <v>169</v>
      </c>
      <c r="E110" s="205" t="s">
        <v>19</v>
      </c>
      <c r="F110" s="206" t="s">
        <v>212</v>
      </c>
      <c r="G110" s="203"/>
      <c r="H110" s="207">
        <v>2130</v>
      </c>
      <c r="I110" s="208"/>
      <c r="J110" s="203"/>
      <c r="K110" s="203"/>
      <c r="L110" s="209"/>
      <c r="M110" s="210"/>
      <c r="N110" s="211"/>
      <c r="O110" s="211"/>
      <c r="P110" s="211"/>
      <c r="Q110" s="211"/>
      <c r="R110" s="211"/>
      <c r="S110" s="211"/>
      <c r="T110" s="212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T110" s="213" t="s">
        <v>169</v>
      </c>
      <c r="AU110" s="213" t="s">
        <v>71</v>
      </c>
      <c r="AV110" s="10" t="s">
        <v>80</v>
      </c>
      <c r="AW110" s="10" t="s">
        <v>33</v>
      </c>
      <c r="AX110" s="10" t="s">
        <v>78</v>
      </c>
      <c r="AY110" s="213" t="s">
        <v>147</v>
      </c>
    </row>
    <row r="111" s="2" customFormat="1" ht="24.15" customHeight="1">
      <c r="A111" s="37"/>
      <c r="B111" s="38"/>
      <c r="C111" s="184" t="s">
        <v>213</v>
      </c>
      <c r="D111" s="184" t="s">
        <v>141</v>
      </c>
      <c r="E111" s="185" t="s">
        <v>214</v>
      </c>
      <c r="F111" s="186" t="s">
        <v>215</v>
      </c>
      <c r="G111" s="187" t="s">
        <v>209</v>
      </c>
      <c r="H111" s="188">
        <v>310</v>
      </c>
      <c r="I111" s="189"/>
      <c r="J111" s="190">
        <f>ROUND(I111*H111,2)</f>
        <v>0</v>
      </c>
      <c r="K111" s="186" t="s">
        <v>145</v>
      </c>
      <c r="L111" s="43"/>
      <c r="M111" s="191" t="s">
        <v>19</v>
      </c>
      <c r="N111" s="192" t="s">
        <v>42</v>
      </c>
      <c r="O111" s="83"/>
      <c r="P111" s="193">
        <f>O111*H111</f>
        <v>0</v>
      </c>
      <c r="Q111" s="193">
        <v>0</v>
      </c>
      <c r="R111" s="193">
        <f>Q111*H111</f>
        <v>0</v>
      </c>
      <c r="S111" s="193">
        <v>0</v>
      </c>
      <c r="T111" s="194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95" t="s">
        <v>146</v>
      </c>
      <c r="AT111" s="195" t="s">
        <v>141</v>
      </c>
      <c r="AU111" s="195" t="s">
        <v>71</v>
      </c>
      <c r="AY111" s="16" t="s">
        <v>147</v>
      </c>
      <c r="BE111" s="196">
        <f>IF(N111="základní",J111,0)</f>
        <v>0</v>
      </c>
      <c r="BF111" s="196">
        <f>IF(N111="snížená",J111,0)</f>
        <v>0</v>
      </c>
      <c r="BG111" s="196">
        <f>IF(N111="zákl. přenesená",J111,0)</f>
        <v>0</v>
      </c>
      <c r="BH111" s="196">
        <f>IF(N111="sníž. přenesená",J111,0)</f>
        <v>0</v>
      </c>
      <c r="BI111" s="196">
        <f>IF(N111="nulová",J111,0)</f>
        <v>0</v>
      </c>
      <c r="BJ111" s="16" t="s">
        <v>78</v>
      </c>
      <c r="BK111" s="196">
        <f>ROUND(I111*H111,2)</f>
        <v>0</v>
      </c>
      <c r="BL111" s="16" t="s">
        <v>146</v>
      </c>
      <c r="BM111" s="195" t="s">
        <v>216</v>
      </c>
    </row>
    <row r="112" s="2" customFormat="1">
      <c r="A112" s="37"/>
      <c r="B112" s="38"/>
      <c r="C112" s="39"/>
      <c r="D112" s="197" t="s">
        <v>149</v>
      </c>
      <c r="E112" s="39"/>
      <c r="F112" s="198" t="s">
        <v>217</v>
      </c>
      <c r="G112" s="39"/>
      <c r="H112" s="39"/>
      <c r="I112" s="199"/>
      <c r="J112" s="39"/>
      <c r="K112" s="39"/>
      <c r="L112" s="43"/>
      <c r="M112" s="200"/>
      <c r="N112" s="201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149</v>
      </c>
      <c r="AU112" s="16" t="s">
        <v>71</v>
      </c>
    </row>
    <row r="113" s="10" customFormat="1">
      <c r="A113" s="10"/>
      <c r="B113" s="202"/>
      <c r="C113" s="203"/>
      <c r="D113" s="204" t="s">
        <v>169</v>
      </c>
      <c r="E113" s="205" t="s">
        <v>19</v>
      </c>
      <c r="F113" s="206" t="s">
        <v>218</v>
      </c>
      <c r="G113" s="203"/>
      <c r="H113" s="207">
        <v>310</v>
      </c>
      <c r="I113" s="208"/>
      <c r="J113" s="203"/>
      <c r="K113" s="203"/>
      <c r="L113" s="209"/>
      <c r="M113" s="210"/>
      <c r="N113" s="211"/>
      <c r="O113" s="211"/>
      <c r="P113" s="211"/>
      <c r="Q113" s="211"/>
      <c r="R113" s="211"/>
      <c r="S113" s="211"/>
      <c r="T113" s="212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T113" s="213" t="s">
        <v>169</v>
      </c>
      <c r="AU113" s="213" t="s">
        <v>71</v>
      </c>
      <c r="AV113" s="10" t="s">
        <v>80</v>
      </c>
      <c r="AW113" s="10" t="s">
        <v>33</v>
      </c>
      <c r="AX113" s="10" t="s">
        <v>78</v>
      </c>
      <c r="AY113" s="213" t="s">
        <v>147</v>
      </c>
    </row>
    <row r="114" s="2" customFormat="1" ht="24.15" customHeight="1">
      <c r="A114" s="37"/>
      <c r="B114" s="38"/>
      <c r="C114" s="184" t="s">
        <v>219</v>
      </c>
      <c r="D114" s="184" t="s">
        <v>141</v>
      </c>
      <c r="E114" s="185" t="s">
        <v>220</v>
      </c>
      <c r="F114" s="186" t="s">
        <v>221</v>
      </c>
      <c r="G114" s="187" t="s">
        <v>193</v>
      </c>
      <c r="H114" s="188">
        <v>0.122</v>
      </c>
      <c r="I114" s="189"/>
      <c r="J114" s="190">
        <f>ROUND(I114*H114,2)</f>
        <v>0</v>
      </c>
      <c r="K114" s="186" t="s">
        <v>145</v>
      </c>
      <c r="L114" s="43"/>
      <c r="M114" s="191" t="s">
        <v>19</v>
      </c>
      <c r="N114" s="192" t="s">
        <v>42</v>
      </c>
      <c r="O114" s="83"/>
      <c r="P114" s="193">
        <f>O114*H114</f>
        <v>0</v>
      </c>
      <c r="Q114" s="193">
        <v>0</v>
      </c>
      <c r="R114" s="193">
        <f>Q114*H114</f>
        <v>0</v>
      </c>
      <c r="S114" s="193">
        <v>0</v>
      </c>
      <c r="T114" s="194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195" t="s">
        <v>146</v>
      </c>
      <c r="AT114" s="195" t="s">
        <v>141</v>
      </c>
      <c r="AU114" s="195" t="s">
        <v>71</v>
      </c>
      <c r="AY114" s="16" t="s">
        <v>147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16" t="s">
        <v>78</v>
      </c>
      <c r="BK114" s="196">
        <f>ROUND(I114*H114,2)</f>
        <v>0</v>
      </c>
      <c r="BL114" s="16" t="s">
        <v>146</v>
      </c>
      <c r="BM114" s="195" t="s">
        <v>222</v>
      </c>
    </row>
    <row r="115" s="2" customFormat="1">
      <c r="A115" s="37"/>
      <c r="B115" s="38"/>
      <c r="C115" s="39"/>
      <c r="D115" s="197" t="s">
        <v>149</v>
      </c>
      <c r="E115" s="39"/>
      <c r="F115" s="198" t="s">
        <v>223</v>
      </c>
      <c r="G115" s="39"/>
      <c r="H115" s="39"/>
      <c r="I115" s="199"/>
      <c r="J115" s="39"/>
      <c r="K115" s="39"/>
      <c r="L115" s="43"/>
      <c r="M115" s="200"/>
      <c r="N115" s="201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149</v>
      </c>
      <c r="AU115" s="16" t="s">
        <v>71</v>
      </c>
    </row>
    <row r="116" s="10" customFormat="1">
      <c r="A116" s="10"/>
      <c r="B116" s="202"/>
      <c r="C116" s="203"/>
      <c r="D116" s="204" t="s">
        <v>169</v>
      </c>
      <c r="E116" s="205" t="s">
        <v>19</v>
      </c>
      <c r="F116" s="206" t="s">
        <v>224</v>
      </c>
      <c r="G116" s="203"/>
      <c r="H116" s="207">
        <v>0.122</v>
      </c>
      <c r="I116" s="208"/>
      <c r="J116" s="203"/>
      <c r="K116" s="203"/>
      <c r="L116" s="209"/>
      <c r="M116" s="210"/>
      <c r="N116" s="211"/>
      <c r="O116" s="211"/>
      <c r="P116" s="211"/>
      <c r="Q116" s="211"/>
      <c r="R116" s="211"/>
      <c r="S116" s="211"/>
      <c r="T116" s="212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T116" s="213" t="s">
        <v>169</v>
      </c>
      <c r="AU116" s="213" t="s">
        <v>71</v>
      </c>
      <c r="AV116" s="10" t="s">
        <v>80</v>
      </c>
      <c r="AW116" s="10" t="s">
        <v>33</v>
      </c>
      <c r="AX116" s="10" t="s">
        <v>78</v>
      </c>
      <c r="AY116" s="213" t="s">
        <v>147</v>
      </c>
    </row>
    <row r="117" s="2" customFormat="1" ht="16.5" customHeight="1">
      <c r="A117" s="37"/>
      <c r="B117" s="38"/>
      <c r="C117" s="214" t="s">
        <v>225</v>
      </c>
      <c r="D117" s="214" t="s">
        <v>177</v>
      </c>
      <c r="E117" s="215" t="s">
        <v>226</v>
      </c>
      <c r="F117" s="216" t="s">
        <v>227</v>
      </c>
      <c r="G117" s="217" t="s">
        <v>180</v>
      </c>
      <c r="H117" s="218">
        <v>122</v>
      </c>
      <c r="I117" s="219"/>
      <c r="J117" s="220">
        <f>ROUND(I117*H117,2)</f>
        <v>0</v>
      </c>
      <c r="K117" s="216" t="s">
        <v>145</v>
      </c>
      <c r="L117" s="221"/>
      <c r="M117" s="222" t="s">
        <v>19</v>
      </c>
      <c r="N117" s="223" t="s">
        <v>42</v>
      </c>
      <c r="O117" s="83"/>
      <c r="P117" s="193">
        <f>O117*H117</f>
        <v>0</v>
      </c>
      <c r="Q117" s="193">
        <v>0.001</v>
      </c>
      <c r="R117" s="193">
        <f>Q117*H117</f>
        <v>0.122</v>
      </c>
      <c r="S117" s="193">
        <v>0</v>
      </c>
      <c r="T117" s="194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95" t="s">
        <v>181</v>
      </c>
      <c r="AT117" s="195" t="s">
        <v>177</v>
      </c>
      <c r="AU117" s="195" t="s">
        <v>71</v>
      </c>
      <c r="AY117" s="16" t="s">
        <v>147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16" t="s">
        <v>78</v>
      </c>
      <c r="BK117" s="196">
        <f>ROUND(I117*H117,2)</f>
        <v>0</v>
      </c>
      <c r="BL117" s="16" t="s">
        <v>146</v>
      </c>
      <c r="BM117" s="195" t="s">
        <v>228</v>
      </c>
    </row>
    <row r="118" s="10" customFormat="1">
      <c r="A118" s="10"/>
      <c r="B118" s="202"/>
      <c r="C118" s="203"/>
      <c r="D118" s="204" t="s">
        <v>169</v>
      </c>
      <c r="E118" s="205" t="s">
        <v>19</v>
      </c>
      <c r="F118" s="206" t="s">
        <v>229</v>
      </c>
      <c r="G118" s="203"/>
      <c r="H118" s="207">
        <v>122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13" t="s">
        <v>169</v>
      </c>
      <c r="AU118" s="213" t="s">
        <v>71</v>
      </c>
      <c r="AV118" s="10" t="s">
        <v>80</v>
      </c>
      <c r="AW118" s="10" t="s">
        <v>33</v>
      </c>
      <c r="AX118" s="10" t="s">
        <v>78</v>
      </c>
      <c r="AY118" s="213" t="s">
        <v>147</v>
      </c>
    </row>
    <row r="119" s="2" customFormat="1" ht="24.15" customHeight="1">
      <c r="A119" s="37"/>
      <c r="B119" s="38"/>
      <c r="C119" s="184" t="s">
        <v>230</v>
      </c>
      <c r="D119" s="184" t="s">
        <v>141</v>
      </c>
      <c r="E119" s="185" t="s">
        <v>231</v>
      </c>
      <c r="F119" s="186" t="s">
        <v>221</v>
      </c>
      <c r="G119" s="187" t="s">
        <v>193</v>
      </c>
      <c r="H119" s="188">
        <v>0.072999999999999995</v>
      </c>
      <c r="I119" s="189"/>
      <c r="J119" s="190">
        <f>ROUND(I119*H119,2)</f>
        <v>0</v>
      </c>
      <c r="K119" s="186" t="s">
        <v>145</v>
      </c>
      <c r="L119" s="43"/>
      <c r="M119" s="191" t="s">
        <v>19</v>
      </c>
      <c r="N119" s="192" t="s">
        <v>42</v>
      </c>
      <c r="O119" s="83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146</v>
      </c>
      <c r="AT119" s="195" t="s">
        <v>141</v>
      </c>
      <c r="AU119" s="195" t="s">
        <v>71</v>
      </c>
      <c r="AY119" s="16" t="s">
        <v>147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78</v>
      </c>
      <c r="BK119" s="196">
        <f>ROUND(I119*H119,2)</f>
        <v>0</v>
      </c>
      <c r="BL119" s="16" t="s">
        <v>146</v>
      </c>
      <c r="BM119" s="195" t="s">
        <v>232</v>
      </c>
    </row>
    <row r="120" s="2" customFormat="1">
      <c r="A120" s="37"/>
      <c r="B120" s="38"/>
      <c r="C120" s="39"/>
      <c r="D120" s="197" t="s">
        <v>149</v>
      </c>
      <c r="E120" s="39"/>
      <c r="F120" s="198" t="s">
        <v>233</v>
      </c>
      <c r="G120" s="39"/>
      <c r="H120" s="39"/>
      <c r="I120" s="199"/>
      <c r="J120" s="39"/>
      <c r="K120" s="39"/>
      <c r="L120" s="43"/>
      <c r="M120" s="200"/>
      <c r="N120" s="201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149</v>
      </c>
      <c r="AU120" s="16" t="s">
        <v>71</v>
      </c>
    </row>
    <row r="121" s="10" customFormat="1">
      <c r="A121" s="10"/>
      <c r="B121" s="202"/>
      <c r="C121" s="203"/>
      <c r="D121" s="204" t="s">
        <v>169</v>
      </c>
      <c r="E121" s="205" t="s">
        <v>19</v>
      </c>
      <c r="F121" s="206" t="s">
        <v>234</v>
      </c>
      <c r="G121" s="203"/>
      <c r="H121" s="207">
        <v>0.072999999999999995</v>
      </c>
      <c r="I121" s="208"/>
      <c r="J121" s="203"/>
      <c r="K121" s="203"/>
      <c r="L121" s="209"/>
      <c r="M121" s="210"/>
      <c r="N121" s="211"/>
      <c r="O121" s="211"/>
      <c r="P121" s="211"/>
      <c r="Q121" s="211"/>
      <c r="R121" s="211"/>
      <c r="S121" s="211"/>
      <c r="T121" s="212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T121" s="213" t="s">
        <v>169</v>
      </c>
      <c r="AU121" s="213" t="s">
        <v>71</v>
      </c>
      <c r="AV121" s="10" t="s">
        <v>80</v>
      </c>
      <c r="AW121" s="10" t="s">
        <v>33</v>
      </c>
      <c r="AX121" s="10" t="s">
        <v>78</v>
      </c>
      <c r="AY121" s="213" t="s">
        <v>147</v>
      </c>
    </row>
    <row r="122" s="2" customFormat="1" ht="16.5" customHeight="1">
      <c r="A122" s="37"/>
      <c r="B122" s="38"/>
      <c r="C122" s="214" t="s">
        <v>235</v>
      </c>
      <c r="D122" s="214" t="s">
        <v>177</v>
      </c>
      <c r="E122" s="215" t="s">
        <v>236</v>
      </c>
      <c r="F122" s="216" t="s">
        <v>237</v>
      </c>
      <c r="G122" s="217" t="s">
        <v>180</v>
      </c>
      <c r="H122" s="218">
        <v>73.200000000000003</v>
      </c>
      <c r="I122" s="219"/>
      <c r="J122" s="220">
        <f>ROUND(I122*H122,2)</f>
        <v>0</v>
      </c>
      <c r="K122" s="216" t="s">
        <v>19</v>
      </c>
      <c r="L122" s="221"/>
      <c r="M122" s="222" t="s">
        <v>19</v>
      </c>
      <c r="N122" s="223" t="s">
        <v>42</v>
      </c>
      <c r="O122" s="83"/>
      <c r="P122" s="193">
        <f>O122*H122</f>
        <v>0</v>
      </c>
      <c r="Q122" s="193">
        <v>1</v>
      </c>
      <c r="R122" s="193">
        <f>Q122*H122</f>
        <v>73.200000000000003</v>
      </c>
      <c r="S122" s="193">
        <v>0</v>
      </c>
      <c r="T122" s="194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95" t="s">
        <v>181</v>
      </c>
      <c r="AT122" s="195" t="s">
        <v>177</v>
      </c>
      <c r="AU122" s="195" t="s">
        <v>71</v>
      </c>
      <c r="AY122" s="16" t="s">
        <v>147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6" t="s">
        <v>78</v>
      </c>
      <c r="BK122" s="196">
        <f>ROUND(I122*H122,2)</f>
        <v>0</v>
      </c>
      <c r="BL122" s="16" t="s">
        <v>146</v>
      </c>
      <c r="BM122" s="195" t="s">
        <v>238</v>
      </c>
    </row>
    <row r="123" s="10" customFormat="1">
      <c r="A123" s="10"/>
      <c r="B123" s="202"/>
      <c r="C123" s="203"/>
      <c r="D123" s="204" t="s">
        <v>169</v>
      </c>
      <c r="E123" s="205" t="s">
        <v>19</v>
      </c>
      <c r="F123" s="206" t="s">
        <v>239</v>
      </c>
      <c r="G123" s="203"/>
      <c r="H123" s="207">
        <v>73.200000000000003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3" t="s">
        <v>169</v>
      </c>
      <c r="AU123" s="213" t="s">
        <v>71</v>
      </c>
      <c r="AV123" s="10" t="s">
        <v>80</v>
      </c>
      <c r="AW123" s="10" t="s">
        <v>33</v>
      </c>
      <c r="AX123" s="10" t="s">
        <v>78</v>
      </c>
      <c r="AY123" s="213" t="s">
        <v>147</v>
      </c>
    </row>
    <row r="124" s="2" customFormat="1" ht="24.15" customHeight="1">
      <c r="A124" s="37"/>
      <c r="B124" s="38"/>
      <c r="C124" s="184" t="s">
        <v>240</v>
      </c>
      <c r="D124" s="184" t="s">
        <v>141</v>
      </c>
      <c r="E124" s="185" t="s">
        <v>241</v>
      </c>
      <c r="F124" s="186" t="s">
        <v>242</v>
      </c>
      <c r="G124" s="187" t="s">
        <v>209</v>
      </c>
      <c r="H124" s="188">
        <v>420</v>
      </c>
      <c r="I124" s="189"/>
      <c r="J124" s="190">
        <f>ROUND(I124*H124,2)</f>
        <v>0</v>
      </c>
      <c r="K124" s="186" t="s">
        <v>145</v>
      </c>
      <c r="L124" s="43"/>
      <c r="M124" s="191" t="s">
        <v>19</v>
      </c>
      <c r="N124" s="192" t="s">
        <v>42</v>
      </c>
      <c r="O124" s="83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146</v>
      </c>
      <c r="AT124" s="195" t="s">
        <v>141</v>
      </c>
      <c r="AU124" s="195" t="s">
        <v>71</v>
      </c>
      <c r="AY124" s="16" t="s">
        <v>147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78</v>
      </c>
      <c r="BK124" s="196">
        <f>ROUND(I124*H124,2)</f>
        <v>0</v>
      </c>
      <c r="BL124" s="16" t="s">
        <v>146</v>
      </c>
      <c r="BM124" s="195" t="s">
        <v>243</v>
      </c>
    </row>
    <row r="125" s="2" customFormat="1">
      <c r="A125" s="37"/>
      <c r="B125" s="38"/>
      <c r="C125" s="39"/>
      <c r="D125" s="197" t="s">
        <v>149</v>
      </c>
      <c r="E125" s="39"/>
      <c r="F125" s="198" t="s">
        <v>244</v>
      </c>
      <c r="G125" s="39"/>
      <c r="H125" s="39"/>
      <c r="I125" s="199"/>
      <c r="J125" s="39"/>
      <c r="K125" s="39"/>
      <c r="L125" s="43"/>
      <c r="M125" s="200"/>
      <c r="N125" s="201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149</v>
      </c>
      <c r="AU125" s="16" t="s">
        <v>71</v>
      </c>
    </row>
    <row r="126" s="10" customFormat="1">
      <c r="A126" s="10"/>
      <c r="B126" s="202"/>
      <c r="C126" s="203"/>
      <c r="D126" s="204" t="s">
        <v>169</v>
      </c>
      <c r="E126" s="205" t="s">
        <v>19</v>
      </c>
      <c r="F126" s="206" t="s">
        <v>245</v>
      </c>
      <c r="G126" s="203"/>
      <c r="H126" s="207">
        <v>420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3" t="s">
        <v>169</v>
      </c>
      <c r="AU126" s="213" t="s">
        <v>71</v>
      </c>
      <c r="AV126" s="10" t="s">
        <v>80</v>
      </c>
      <c r="AW126" s="10" t="s">
        <v>33</v>
      </c>
      <c r="AX126" s="10" t="s">
        <v>78</v>
      </c>
      <c r="AY126" s="213" t="s">
        <v>147</v>
      </c>
    </row>
    <row r="127" s="2" customFormat="1" ht="24.15" customHeight="1">
      <c r="A127" s="37"/>
      <c r="B127" s="38"/>
      <c r="C127" s="184" t="s">
        <v>246</v>
      </c>
      <c r="D127" s="184" t="s">
        <v>141</v>
      </c>
      <c r="E127" s="185" t="s">
        <v>247</v>
      </c>
      <c r="F127" s="186" t="s">
        <v>248</v>
      </c>
      <c r="G127" s="187" t="s">
        <v>209</v>
      </c>
      <c r="H127" s="188">
        <v>2020</v>
      </c>
      <c r="I127" s="189"/>
      <c r="J127" s="190">
        <f>ROUND(I127*H127,2)</f>
        <v>0</v>
      </c>
      <c r="K127" s="186" t="s">
        <v>145</v>
      </c>
      <c r="L127" s="43"/>
      <c r="M127" s="191" t="s">
        <v>19</v>
      </c>
      <c r="N127" s="192" t="s">
        <v>42</v>
      </c>
      <c r="O127" s="83"/>
      <c r="P127" s="193">
        <f>O127*H127</f>
        <v>0</v>
      </c>
      <c r="Q127" s="193">
        <v>0</v>
      </c>
      <c r="R127" s="193">
        <f>Q127*H127</f>
        <v>0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146</v>
      </c>
      <c r="AT127" s="195" t="s">
        <v>141</v>
      </c>
      <c r="AU127" s="195" t="s">
        <v>71</v>
      </c>
      <c r="AY127" s="16" t="s">
        <v>147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78</v>
      </c>
      <c r="BK127" s="196">
        <f>ROUND(I127*H127,2)</f>
        <v>0</v>
      </c>
      <c r="BL127" s="16" t="s">
        <v>146</v>
      </c>
      <c r="BM127" s="195" t="s">
        <v>249</v>
      </c>
    </row>
    <row r="128" s="2" customFormat="1">
      <c r="A128" s="37"/>
      <c r="B128" s="38"/>
      <c r="C128" s="39"/>
      <c r="D128" s="197" t="s">
        <v>149</v>
      </c>
      <c r="E128" s="39"/>
      <c r="F128" s="198" t="s">
        <v>250</v>
      </c>
      <c r="G128" s="39"/>
      <c r="H128" s="39"/>
      <c r="I128" s="199"/>
      <c r="J128" s="39"/>
      <c r="K128" s="39"/>
      <c r="L128" s="43"/>
      <c r="M128" s="200"/>
      <c r="N128" s="201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149</v>
      </c>
      <c r="AU128" s="16" t="s">
        <v>71</v>
      </c>
    </row>
    <row r="129" s="10" customFormat="1">
      <c r="A129" s="10"/>
      <c r="B129" s="202"/>
      <c r="C129" s="203"/>
      <c r="D129" s="204" t="s">
        <v>169</v>
      </c>
      <c r="E129" s="205" t="s">
        <v>19</v>
      </c>
      <c r="F129" s="206" t="s">
        <v>251</v>
      </c>
      <c r="G129" s="203"/>
      <c r="H129" s="207">
        <v>2020</v>
      </c>
      <c r="I129" s="208"/>
      <c r="J129" s="203"/>
      <c r="K129" s="203"/>
      <c r="L129" s="209"/>
      <c r="M129" s="210"/>
      <c r="N129" s="211"/>
      <c r="O129" s="211"/>
      <c r="P129" s="211"/>
      <c r="Q129" s="211"/>
      <c r="R129" s="211"/>
      <c r="S129" s="211"/>
      <c r="T129" s="212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T129" s="213" t="s">
        <v>169</v>
      </c>
      <c r="AU129" s="213" t="s">
        <v>71</v>
      </c>
      <c r="AV129" s="10" t="s">
        <v>80</v>
      </c>
      <c r="AW129" s="10" t="s">
        <v>33</v>
      </c>
      <c r="AX129" s="10" t="s">
        <v>78</v>
      </c>
      <c r="AY129" s="213" t="s">
        <v>147</v>
      </c>
    </row>
    <row r="130" s="2" customFormat="1" ht="16.5" customHeight="1">
      <c r="A130" s="37"/>
      <c r="B130" s="38"/>
      <c r="C130" s="214" t="s">
        <v>252</v>
      </c>
      <c r="D130" s="214" t="s">
        <v>177</v>
      </c>
      <c r="E130" s="215" t="s">
        <v>253</v>
      </c>
      <c r="F130" s="216" t="s">
        <v>254</v>
      </c>
      <c r="G130" s="217" t="s">
        <v>209</v>
      </c>
      <c r="H130" s="218">
        <v>50</v>
      </c>
      <c r="I130" s="219"/>
      <c r="J130" s="220">
        <f>ROUND(I130*H130,2)</f>
        <v>0</v>
      </c>
      <c r="K130" s="216" t="s">
        <v>19</v>
      </c>
      <c r="L130" s="221"/>
      <c r="M130" s="222" t="s">
        <v>19</v>
      </c>
      <c r="N130" s="223" t="s">
        <v>42</v>
      </c>
      <c r="O130" s="83"/>
      <c r="P130" s="193">
        <f>O130*H130</f>
        <v>0</v>
      </c>
      <c r="Q130" s="193">
        <v>0.0035999999999999999</v>
      </c>
      <c r="R130" s="193">
        <f>Q130*H130</f>
        <v>0.17999999999999999</v>
      </c>
      <c r="S130" s="193">
        <v>0</v>
      </c>
      <c r="T130" s="19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95" t="s">
        <v>181</v>
      </c>
      <c r="AT130" s="195" t="s">
        <v>177</v>
      </c>
      <c r="AU130" s="195" t="s">
        <v>71</v>
      </c>
      <c r="AY130" s="16" t="s">
        <v>147</v>
      </c>
      <c r="BE130" s="196">
        <f>IF(N130="základní",J130,0)</f>
        <v>0</v>
      </c>
      <c r="BF130" s="196">
        <f>IF(N130="snížená",J130,0)</f>
        <v>0</v>
      </c>
      <c r="BG130" s="196">
        <f>IF(N130="zákl. přenesená",J130,0)</f>
        <v>0</v>
      </c>
      <c r="BH130" s="196">
        <f>IF(N130="sníž. přenesená",J130,0)</f>
        <v>0</v>
      </c>
      <c r="BI130" s="196">
        <f>IF(N130="nulová",J130,0)</f>
        <v>0</v>
      </c>
      <c r="BJ130" s="16" t="s">
        <v>78</v>
      </c>
      <c r="BK130" s="196">
        <f>ROUND(I130*H130,2)</f>
        <v>0</v>
      </c>
      <c r="BL130" s="16" t="s">
        <v>146</v>
      </c>
      <c r="BM130" s="195" t="s">
        <v>255</v>
      </c>
    </row>
    <row r="131" s="2" customFormat="1" ht="16.5" customHeight="1">
      <c r="A131" s="37"/>
      <c r="B131" s="38"/>
      <c r="C131" s="214" t="s">
        <v>7</v>
      </c>
      <c r="D131" s="214" t="s">
        <v>177</v>
      </c>
      <c r="E131" s="215" t="s">
        <v>256</v>
      </c>
      <c r="F131" s="216" t="s">
        <v>257</v>
      </c>
      <c r="G131" s="217" t="s">
        <v>209</v>
      </c>
      <c r="H131" s="218">
        <v>50</v>
      </c>
      <c r="I131" s="219"/>
      <c r="J131" s="220">
        <f>ROUND(I131*H131,2)</f>
        <v>0</v>
      </c>
      <c r="K131" s="216" t="s">
        <v>19</v>
      </c>
      <c r="L131" s="221"/>
      <c r="M131" s="222" t="s">
        <v>19</v>
      </c>
      <c r="N131" s="223" t="s">
        <v>42</v>
      </c>
      <c r="O131" s="83"/>
      <c r="P131" s="193">
        <f>O131*H131</f>
        <v>0</v>
      </c>
      <c r="Q131" s="193">
        <v>0.0035999999999999999</v>
      </c>
      <c r="R131" s="193">
        <f>Q131*H131</f>
        <v>0.17999999999999999</v>
      </c>
      <c r="S131" s="193">
        <v>0</v>
      </c>
      <c r="T131" s="19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95" t="s">
        <v>181</v>
      </c>
      <c r="AT131" s="195" t="s">
        <v>177</v>
      </c>
      <c r="AU131" s="195" t="s">
        <v>71</v>
      </c>
      <c r="AY131" s="16" t="s">
        <v>147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6" t="s">
        <v>78</v>
      </c>
      <c r="BK131" s="196">
        <f>ROUND(I131*H131,2)</f>
        <v>0</v>
      </c>
      <c r="BL131" s="16" t="s">
        <v>146</v>
      </c>
      <c r="BM131" s="195" t="s">
        <v>258</v>
      </c>
    </row>
    <row r="132" s="2" customFormat="1" ht="16.5" customHeight="1">
      <c r="A132" s="37"/>
      <c r="B132" s="38"/>
      <c r="C132" s="214" t="s">
        <v>259</v>
      </c>
      <c r="D132" s="214" t="s">
        <v>177</v>
      </c>
      <c r="E132" s="215" t="s">
        <v>260</v>
      </c>
      <c r="F132" s="216" t="s">
        <v>261</v>
      </c>
      <c r="G132" s="217" t="s">
        <v>209</v>
      </c>
      <c r="H132" s="218">
        <v>50</v>
      </c>
      <c r="I132" s="219"/>
      <c r="J132" s="220">
        <f>ROUND(I132*H132,2)</f>
        <v>0</v>
      </c>
      <c r="K132" s="216" t="s">
        <v>19</v>
      </c>
      <c r="L132" s="221"/>
      <c r="M132" s="222" t="s">
        <v>19</v>
      </c>
      <c r="N132" s="223" t="s">
        <v>42</v>
      </c>
      <c r="O132" s="83"/>
      <c r="P132" s="193">
        <f>O132*H132</f>
        <v>0</v>
      </c>
      <c r="Q132" s="193">
        <v>0.0035999999999999999</v>
      </c>
      <c r="R132" s="193">
        <f>Q132*H132</f>
        <v>0.17999999999999999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181</v>
      </c>
      <c r="AT132" s="195" t="s">
        <v>177</v>
      </c>
      <c r="AU132" s="195" t="s">
        <v>71</v>
      </c>
      <c r="AY132" s="16" t="s">
        <v>147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78</v>
      </c>
      <c r="BK132" s="196">
        <f>ROUND(I132*H132,2)</f>
        <v>0</v>
      </c>
      <c r="BL132" s="16" t="s">
        <v>146</v>
      </c>
      <c r="BM132" s="195" t="s">
        <v>262</v>
      </c>
    </row>
    <row r="133" s="2" customFormat="1" ht="16.5" customHeight="1">
      <c r="A133" s="37"/>
      <c r="B133" s="38"/>
      <c r="C133" s="214" t="s">
        <v>263</v>
      </c>
      <c r="D133" s="214" t="s">
        <v>177</v>
      </c>
      <c r="E133" s="215" t="s">
        <v>264</v>
      </c>
      <c r="F133" s="216" t="s">
        <v>265</v>
      </c>
      <c r="G133" s="217" t="s">
        <v>209</v>
      </c>
      <c r="H133" s="218">
        <v>80</v>
      </c>
      <c r="I133" s="219"/>
      <c r="J133" s="220">
        <f>ROUND(I133*H133,2)</f>
        <v>0</v>
      </c>
      <c r="K133" s="216" t="s">
        <v>19</v>
      </c>
      <c r="L133" s="221"/>
      <c r="M133" s="222" t="s">
        <v>19</v>
      </c>
      <c r="N133" s="223" t="s">
        <v>42</v>
      </c>
      <c r="O133" s="83"/>
      <c r="P133" s="193">
        <f>O133*H133</f>
        <v>0</v>
      </c>
      <c r="Q133" s="193">
        <v>0.0035999999999999999</v>
      </c>
      <c r="R133" s="193">
        <f>Q133*H133</f>
        <v>0.28799999999999998</v>
      </c>
      <c r="S133" s="193">
        <v>0</v>
      </c>
      <c r="T133" s="19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95" t="s">
        <v>181</v>
      </c>
      <c r="AT133" s="195" t="s">
        <v>177</v>
      </c>
      <c r="AU133" s="195" t="s">
        <v>71</v>
      </c>
      <c r="AY133" s="16" t="s">
        <v>147</v>
      </c>
      <c r="BE133" s="196">
        <f>IF(N133="základní",J133,0)</f>
        <v>0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6" t="s">
        <v>78</v>
      </c>
      <c r="BK133" s="196">
        <f>ROUND(I133*H133,2)</f>
        <v>0</v>
      </c>
      <c r="BL133" s="16" t="s">
        <v>146</v>
      </c>
      <c r="BM133" s="195" t="s">
        <v>266</v>
      </c>
    </row>
    <row r="134" s="2" customFormat="1" ht="16.5" customHeight="1">
      <c r="A134" s="37"/>
      <c r="B134" s="38"/>
      <c r="C134" s="214" t="s">
        <v>267</v>
      </c>
      <c r="D134" s="214" t="s">
        <v>177</v>
      </c>
      <c r="E134" s="215" t="s">
        <v>268</v>
      </c>
      <c r="F134" s="216" t="s">
        <v>269</v>
      </c>
      <c r="G134" s="217" t="s">
        <v>209</v>
      </c>
      <c r="H134" s="218">
        <v>30</v>
      </c>
      <c r="I134" s="219"/>
      <c r="J134" s="220">
        <f>ROUND(I134*H134,2)</f>
        <v>0</v>
      </c>
      <c r="K134" s="216" t="s">
        <v>19</v>
      </c>
      <c r="L134" s="221"/>
      <c r="M134" s="222" t="s">
        <v>19</v>
      </c>
      <c r="N134" s="223" t="s">
        <v>42</v>
      </c>
      <c r="O134" s="83"/>
      <c r="P134" s="193">
        <f>O134*H134</f>
        <v>0</v>
      </c>
      <c r="Q134" s="193">
        <v>0.0035999999999999999</v>
      </c>
      <c r="R134" s="193">
        <f>Q134*H134</f>
        <v>0.108</v>
      </c>
      <c r="S134" s="193">
        <v>0</v>
      </c>
      <c r="T134" s="19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95" t="s">
        <v>181</v>
      </c>
      <c r="AT134" s="195" t="s">
        <v>177</v>
      </c>
      <c r="AU134" s="195" t="s">
        <v>71</v>
      </c>
      <c r="AY134" s="16" t="s">
        <v>147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6" t="s">
        <v>78</v>
      </c>
      <c r="BK134" s="196">
        <f>ROUND(I134*H134,2)</f>
        <v>0</v>
      </c>
      <c r="BL134" s="16" t="s">
        <v>146</v>
      </c>
      <c r="BM134" s="195" t="s">
        <v>270</v>
      </c>
    </row>
    <row r="135" s="2" customFormat="1" ht="16.5" customHeight="1">
      <c r="A135" s="37"/>
      <c r="B135" s="38"/>
      <c r="C135" s="214" t="s">
        <v>271</v>
      </c>
      <c r="D135" s="214" t="s">
        <v>177</v>
      </c>
      <c r="E135" s="215" t="s">
        <v>272</v>
      </c>
      <c r="F135" s="216" t="s">
        <v>273</v>
      </c>
      <c r="G135" s="217" t="s">
        <v>209</v>
      </c>
      <c r="H135" s="218">
        <v>50</v>
      </c>
      <c r="I135" s="219"/>
      <c r="J135" s="220">
        <f>ROUND(I135*H135,2)</f>
        <v>0</v>
      </c>
      <c r="K135" s="216" t="s">
        <v>19</v>
      </c>
      <c r="L135" s="221"/>
      <c r="M135" s="222" t="s">
        <v>19</v>
      </c>
      <c r="N135" s="223" t="s">
        <v>42</v>
      </c>
      <c r="O135" s="83"/>
      <c r="P135" s="193">
        <f>O135*H135</f>
        <v>0</v>
      </c>
      <c r="Q135" s="193">
        <v>0.0035999999999999999</v>
      </c>
      <c r="R135" s="193">
        <f>Q135*H135</f>
        <v>0.17999999999999999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181</v>
      </c>
      <c r="AT135" s="195" t="s">
        <v>177</v>
      </c>
      <c r="AU135" s="195" t="s">
        <v>71</v>
      </c>
      <c r="AY135" s="16" t="s">
        <v>147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78</v>
      </c>
      <c r="BK135" s="196">
        <f>ROUND(I135*H135,2)</f>
        <v>0</v>
      </c>
      <c r="BL135" s="16" t="s">
        <v>146</v>
      </c>
      <c r="BM135" s="195" t="s">
        <v>274</v>
      </c>
    </row>
    <row r="136" s="2" customFormat="1" ht="16.5" customHeight="1">
      <c r="A136" s="37"/>
      <c r="B136" s="38"/>
      <c r="C136" s="214" t="s">
        <v>275</v>
      </c>
      <c r="D136" s="214" t="s">
        <v>177</v>
      </c>
      <c r="E136" s="215" t="s">
        <v>276</v>
      </c>
      <c r="F136" s="216" t="s">
        <v>277</v>
      </c>
      <c r="G136" s="217" t="s">
        <v>209</v>
      </c>
      <c r="H136" s="218">
        <v>40</v>
      </c>
      <c r="I136" s="219"/>
      <c r="J136" s="220">
        <f>ROUND(I136*H136,2)</f>
        <v>0</v>
      </c>
      <c r="K136" s="216" t="s">
        <v>19</v>
      </c>
      <c r="L136" s="221"/>
      <c r="M136" s="222" t="s">
        <v>19</v>
      </c>
      <c r="N136" s="223" t="s">
        <v>42</v>
      </c>
      <c r="O136" s="83"/>
      <c r="P136" s="193">
        <f>O136*H136</f>
        <v>0</v>
      </c>
      <c r="Q136" s="193">
        <v>0.0015</v>
      </c>
      <c r="R136" s="193">
        <f>Q136*H136</f>
        <v>0.059999999999999998</v>
      </c>
      <c r="S136" s="193">
        <v>0</v>
      </c>
      <c r="T136" s="19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95" t="s">
        <v>181</v>
      </c>
      <c r="AT136" s="195" t="s">
        <v>177</v>
      </c>
      <c r="AU136" s="195" t="s">
        <v>71</v>
      </c>
      <c r="AY136" s="16" t="s">
        <v>147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6" t="s">
        <v>78</v>
      </c>
      <c r="BK136" s="196">
        <f>ROUND(I136*H136,2)</f>
        <v>0</v>
      </c>
      <c r="BL136" s="16" t="s">
        <v>146</v>
      </c>
      <c r="BM136" s="195" t="s">
        <v>278</v>
      </c>
    </row>
    <row r="137" s="2" customFormat="1" ht="16.5" customHeight="1">
      <c r="A137" s="37"/>
      <c r="B137" s="38"/>
      <c r="C137" s="214" t="s">
        <v>279</v>
      </c>
      <c r="D137" s="214" t="s">
        <v>177</v>
      </c>
      <c r="E137" s="215" t="s">
        <v>280</v>
      </c>
      <c r="F137" s="216" t="s">
        <v>281</v>
      </c>
      <c r="G137" s="217" t="s">
        <v>209</v>
      </c>
      <c r="H137" s="218">
        <v>40</v>
      </c>
      <c r="I137" s="219"/>
      <c r="J137" s="220">
        <f>ROUND(I137*H137,2)</f>
        <v>0</v>
      </c>
      <c r="K137" s="216" t="s">
        <v>19</v>
      </c>
      <c r="L137" s="221"/>
      <c r="M137" s="222" t="s">
        <v>19</v>
      </c>
      <c r="N137" s="223" t="s">
        <v>42</v>
      </c>
      <c r="O137" s="83"/>
      <c r="P137" s="193">
        <f>O137*H137</f>
        <v>0</v>
      </c>
      <c r="Q137" s="193">
        <v>0.0015</v>
      </c>
      <c r="R137" s="193">
        <f>Q137*H137</f>
        <v>0.059999999999999998</v>
      </c>
      <c r="S137" s="193">
        <v>0</v>
      </c>
      <c r="T137" s="19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95" t="s">
        <v>181</v>
      </c>
      <c r="AT137" s="195" t="s">
        <v>177</v>
      </c>
      <c r="AU137" s="195" t="s">
        <v>71</v>
      </c>
      <c r="AY137" s="16" t="s">
        <v>147</v>
      </c>
      <c r="BE137" s="196">
        <f>IF(N137="základní",J137,0)</f>
        <v>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6" t="s">
        <v>78</v>
      </c>
      <c r="BK137" s="196">
        <f>ROUND(I137*H137,2)</f>
        <v>0</v>
      </c>
      <c r="BL137" s="16" t="s">
        <v>146</v>
      </c>
      <c r="BM137" s="195" t="s">
        <v>282</v>
      </c>
    </row>
    <row r="138" s="2" customFormat="1" ht="16.5" customHeight="1">
      <c r="A138" s="37"/>
      <c r="B138" s="38"/>
      <c r="C138" s="214" t="s">
        <v>283</v>
      </c>
      <c r="D138" s="214" t="s">
        <v>177</v>
      </c>
      <c r="E138" s="215" t="s">
        <v>284</v>
      </c>
      <c r="F138" s="216" t="s">
        <v>285</v>
      </c>
      <c r="G138" s="217" t="s">
        <v>209</v>
      </c>
      <c r="H138" s="218">
        <v>30</v>
      </c>
      <c r="I138" s="219"/>
      <c r="J138" s="220">
        <f>ROUND(I138*H138,2)</f>
        <v>0</v>
      </c>
      <c r="K138" s="216" t="s">
        <v>19</v>
      </c>
      <c r="L138" s="221"/>
      <c r="M138" s="222" t="s">
        <v>19</v>
      </c>
      <c r="N138" s="223" t="s">
        <v>42</v>
      </c>
      <c r="O138" s="83"/>
      <c r="P138" s="193">
        <f>O138*H138</f>
        <v>0</v>
      </c>
      <c r="Q138" s="193">
        <v>0.0015</v>
      </c>
      <c r="R138" s="193">
        <f>Q138*H138</f>
        <v>0.044999999999999998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181</v>
      </c>
      <c r="AT138" s="195" t="s">
        <v>177</v>
      </c>
      <c r="AU138" s="195" t="s">
        <v>71</v>
      </c>
      <c r="AY138" s="16" t="s">
        <v>147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78</v>
      </c>
      <c r="BK138" s="196">
        <f>ROUND(I138*H138,2)</f>
        <v>0</v>
      </c>
      <c r="BL138" s="16" t="s">
        <v>146</v>
      </c>
      <c r="BM138" s="195" t="s">
        <v>286</v>
      </c>
    </row>
    <row r="139" s="2" customFormat="1" ht="16.5" customHeight="1">
      <c r="A139" s="37"/>
      <c r="B139" s="38"/>
      <c r="C139" s="214" t="s">
        <v>287</v>
      </c>
      <c r="D139" s="214" t="s">
        <v>177</v>
      </c>
      <c r="E139" s="215" t="s">
        <v>288</v>
      </c>
      <c r="F139" s="216" t="s">
        <v>289</v>
      </c>
      <c r="G139" s="217" t="s">
        <v>209</v>
      </c>
      <c r="H139" s="218">
        <v>320</v>
      </c>
      <c r="I139" s="219"/>
      <c r="J139" s="220">
        <f>ROUND(I139*H139,2)</f>
        <v>0</v>
      </c>
      <c r="K139" s="216" t="s">
        <v>19</v>
      </c>
      <c r="L139" s="221"/>
      <c r="M139" s="222" t="s">
        <v>19</v>
      </c>
      <c r="N139" s="223" t="s">
        <v>42</v>
      </c>
      <c r="O139" s="83"/>
      <c r="P139" s="193">
        <f>O139*H139</f>
        <v>0</v>
      </c>
      <c r="Q139" s="193">
        <v>0.0011999999999999999</v>
      </c>
      <c r="R139" s="193">
        <f>Q139*H139</f>
        <v>0.38399999999999995</v>
      </c>
      <c r="S139" s="193">
        <v>0</v>
      </c>
      <c r="T139" s="19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95" t="s">
        <v>181</v>
      </c>
      <c r="AT139" s="195" t="s">
        <v>177</v>
      </c>
      <c r="AU139" s="195" t="s">
        <v>71</v>
      </c>
      <c r="AY139" s="16" t="s">
        <v>147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6" t="s">
        <v>78</v>
      </c>
      <c r="BK139" s="196">
        <f>ROUND(I139*H139,2)</f>
        <v>0</v>
      </c>
      <c r="BL139" s="16" t="s">
        <v>146</v>
      </c>
      <c r="BM139" s="195" t="s">
        <v>290</v>
      </c>
    </row>
    <row r="140" s="2" customFormat="1" ht="16.5" customHeight="1">
      <c r="A140" s="37"/>
      <c r="B140" s="38"/>
      <c r="C140" s="214" t="s">
        <v>291</v>
      </c>
      <c r="D140" s="214" t="s">
        <v>177</v>
      </c>
      <c r="E140" s="215" t="s">
        <v>292</v>
      </c>
      <c r="F140" s="216" t="s">
        <v>293</v>
      </c>
      <c r="G140" s="217" t="s">
        <v>209</v>
      </c>
      <c r="H140" s="218">
        <v>360</v>
      </c>
      <c r="I140" s="219"/>
      <c r="J140" s="220">
        <f>ROUND(I140*H140,2)</f>
        <v>0</v>
      </c>
      <c r="K140" s="216" t="s">
        <v>19</v>
      </c>
      <c r="L140" s="221"/>
      <c r="M140" s="222" t="s">
        <v>19</v>
      </c>
      <c r="N140" s="223" t="s">
        <v>42</v>
      </c>
      <c r="O140" s="83"/>
      <c r="P140" s="193">
        <f>O140*H140</f>
        <v>0</v>
      </c>
      <c r="Q140" s="193">
        <v>0.0011999999999999999</v>
      </c>
      <c r="R140" s="193">
        <f>Q140*H140</f>
        <v>0.43199999999999994</v>
      </c>
      <c r="S140" s="193">
        <v>0</v>
      </c>
      <c r="T140" s="19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95" t="s">
        <v>181</v>
      </c>
      <c r="AT140" s="195" t="s">
        <v>177</v>
      </c>
      <c r="AU140" s="195" t="s">
        <v>71</v>
      </c>
      <c r="AY140" s="16" t="s">
        <v>147</v>
      </c>
      <c r="BE140" s="196">
        <f>IF(N140="základní",J140,0)</f>
        <v>0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6" t="s">
        <v>78</v>
      </c>
      <c r="BK140" s="196">
        <f>ROUND(I140*H140,2)</f>
        <v>0</v>
      </c>
      <c r="BL140" s="16" t="s">
        <v>146</v>
      </c>
      <c r="BM140" s="195" t="s">
        <v>294</v>
      </c>
    </row>
    <row r="141" s="2" customFormat="1" ht="16.5" customHeight="1">
      <c r="A141" s="37"/>
      <c r="B141" s="38"/>
      <c r="C141" s="214" t="s">
        <v>295</v>
      </c>
      <c r="D141" s="214" t="s">
        <v>177</v>
      </c>
      <c r="E141" s="215" t="s">
        <v>296</v>
      </c>
      <c r="F141" s="216" t="s">
        <v>297</v>
      </c>
      <c r="G141" s="217" t="s">
        <v>209</v>
      </c>
      <c r="H141" s="218">
        <v>320</v>
      </c>
      <c r="I141" s="219"/>
      <c r="J141" s="220">
        <f>ROUND(I141*H141,2)</f>
        <v>0</v>
      </c>
      <c r="K141" s="216" t="s">
        <v>19</v>
      </c>
      <c r="L141" s="221"/>
      <c r="M141" s="222" t="s">
        <v>19</v>
      </c>
      <c r="N141" s="223" t="s">
        <v>42</v>
      </c>
      <c r="O141" s="83"/>
      <c r="P141" s="193">
        <f>O141*H141</f>
        <v>0</v>
      </c>
      <c r="Q141" s="193">
        <v>0.0011999999999999999</v>
      </c>
      <c r="R141" s="193">
        <f>Q141*H141</f>
        <v>0.38399999999999995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181</v>
      </c>
      <c r="AT141" s="195" t="s">
        <v>177</v>
      </c>
      <c r="AU141" s="195" t="s">
        <v>71</v>
      </c>
      <c r="AY141" s="16" t="s">
        <v>147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78</v>
      </c>
      <c r="BK141" s="196">
        <f>ROUND(I141*H141,2)</f>
        <v>0</v>
      </c>
      <c r="BL141" s="16" t="s">
        <v>146</v>
      </c>
      <c r="BM141" s="195" t="s">
        <v>298</v>
      </c>
    </row>
    <row r="142" s="2" customFormat="1" ht="16.5" customHeight="1">
      <c r="A142" s="37"/>
      <c r="B142" s="38"/>
      <c r="C142" s="214" t="s">
        <v>299</v>
      </c>
      <c r="D142" s="214" t="s">
        <v>177</v>
      </c>
      <c r="E142" s="215" t="s">
        <v>300</v>
      </c>
      <c r="F142" s="216" t="s">
        <v>301</v>
      </c>
      <c r="G142" s="217" t="s">
        <v>209</v>
      </c>
      <c r="H142" s="218">
        <v>200</v>
      </c>
      <c r="I142" s="219"/>
      <c r="J142" s="220">
        <f>ROUND(I142*H142,2)</f>
        <v>0</v>
      </c>
      <c r="K142" s="216" t="s">
        <v>19</v>
      </c>
      <c r="L142" s="221"/>
      <c r="M142" s="222" t="s">
        <v>19</v>
      </c>
      <c r="N142" s="223" t="s">
        <v>42</v>
      </c>
      <c r="O142" s="83"/>
      <c r="P142" s="193">
        <f>O142*H142</f>
        <v>0</v>
      </c>
      <c r="Q142" s="193">
        <v>0.0011999999999999999</v>
      </c>
      <c r="R142" s="193">
        <f>Q142*H142</f>
        <v>0.23999999999999999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181</v>
      </c>
      <c r="AT142" s="195" t="s">
        <v>177</v>
      </c>
      <c r="AU142" s="195" t="s">
        <v>71</v>
      </c>
      <c r="AY142" s="16" t="s">
        <v>147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78</v>
      </c>
      <c r="BK142" s="196">
        <f>ROUND(I142*H142,2)</f>
        <v>0</v>
      </c>
      <c r="BL142" s="16" t="s">
        <v>146</v>
      </c>
      <c r="BM142" s="195" t="s">
        <v>302</v>
      </c>
    </row>
    <row r="143" s="2" customFormat="1" ht="16.5" customHeight="1">
      <c r="A143" s="37"/>
      <c r="B143" s="38"/>
      <c r="C143" s="214" t="s">
        <v>303</v>
      </c>
      <c r="D143" s="214" t="s">
        <v>177</v>
      </c>
      <c r="E143" s="215" t="s">
        <v>304</v>
      </c>
      <c r="F143" s="216" t="s">
        <v>305</v>
      </c>
      <c r="G143" s="217" t="s">
        <v>209</v>
      </c>
      <c r="H143" s="218">
        <v>240</v>
      </c>
      <c r="I143" s="219"/>
      <c r="J143" s="220">
        <f>ROUND(I143*H143,2)</f>
        <v>0</v>
      </c>
      <c r="K143" s="216" t="s">
        <v>19</v>
      </c>
      <c r="L143" s="221"/>
      <c r="M143" s="222" t="s">
        <v>19</v>
      </c>
      <c r="N143" s="223" t="s">
        <v>42</v>
      </c>
      <c r="O143" s="83"/>
      <c r="P143" s="193">
        <f>O143*H143</f>
        <v>0</v>
      </c>
      <c r="Q143" s="193">
        <v>0.0011999999999999999</v>
      </c>
      <c r="R143" s="193">
        <f>Q143*H143</f>
        <v>0.28799999999999998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181</v>
      </c>
      <c r="AT143" s="195" t="s">
        <v>177</v>
      </c>
      <c r="AU143" s="195" t="s">
        <v>71</v>
      </c>
      <c r="AY143" s="16" t="s">
        <v>147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78</v>
      </c>
      <c r="BK143" s="196">
        <f>ROUND(I143*H143,2)</f>
        <v>0</v>
      </c>
      <c r="BL143" s="16" t="s">
        <v>146</v>
      </c>
      <c r="BM143" s="195" t="s">
        <v>306</v>
      </c>
    </row>
    <row r="144" s="10" customFormat="1">
      <c r="A144" s="10"/>
      <c r="B144" s="202"/>
      <c r="C144" s="203"/>
      <c r="D144" s="204" t="s">
        <v>169</v>
      </c>
      <c r="E144" s="205" t="s">
        <v>19</v>
      </c>
      <c r="F144" s="206" t="s">
        <v>307</v>
      </c>
      <c r="G144" s="203"/>
      <c r="H144" s="207">
        <v>240</v>
      </c>
      <c r="I144" s="208"/>
      <c r="J144" s="203"/>
      <c r="K144" s="203"/>
      <c r="L144" s="209"/>
      <c r="M144" s="210"/>
      <c r="N144" s="211"/>
      <c r="O144" s="211"/>
      <c r="P144" s="211"/>
      <c r="Q144" s="211"/>
      <c r="R144" s="211"/>
      <c r="S144" s="211"/>
      <c r="T144" s="212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13" t="s">
        <v>169</v>
      </c>
      <c r="AU144" s="213" t="s">
        <v>71</v>
      </c>
      <c r="AV144" s="10" t="s">
        <v>80</v>
      </c>
      <c r="AW144" s="10" t="s">
        <v>33</v>
      </c>
      <c r="AX144" s="10" t="s">
        <v>78</v>
      </c>
      <c r="AY144" s="213" t="s">
        <v>147</v>
      </c>
    </row>
    <row r="145" s="2" customFormat="1" ht="16.5" customHeight="1">
      <c r="A145" s="37"/>
      <c r="B145" s="38"/>
      <c r="C145" s="214" t="s">
        <v>308</v>
      </c>
      <c r="D145" s="214" t="s">
        <v>177</v>
      </c>
      <c r="E145" s="215" t="s">
        <v>309</v>
      </c>
      <c r="F145" s="216" t="s">
        <v>310</v>
      </c>
      <c r="G145" s="217" t="s">
        <v>209</v>
      </c>
      <c r="H145" s="218">
        <v>320</v>
      </c>
      <c r="I145" s="219"/>
      <c r="J145" s="220">
        <f>ROUND(I145*H145,2)</f>
        <v>0</v>
      </c>
      <c r="K145" s="216" t="s">
        <v>19</v>
      </c>
      <c r="L145" s="221"/>
      <c r="M145" s="222" t="s">
        <v>19</v>
      </c>
      <c r="N145" s="223" t="s">
        <v>42</v>
      </c>
      <c r="O145" s="83"/>
      <c r="P145" s="193">
        <f>O145*H145</f>
        <v>0</v>
      </c>
      <c r="Q145" s="193">
        <v>0.0011999999999999999</v>
      </c>
      <c r="R145" s="193">
        <f>Q145*H145</f>
        <v>0.38399999999999995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181</v>
      </c>
      <c r="AT145" s="195" t="s">
        <v>177</v>
      </c>
      <c r="AU145" s="195" t="s">
        <v>71</v>
      </c>
      <c r="AY145" s="16" t="s">
        <v>147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78</v>
      </c>
      <c r="BK145" s="196">
        <f>ROUND(I145*H145,2)</f>
        <v>0</v>
      </c>
      <c r="BL145" s="16" t="s">
        <v>146</v>
      </c>
      <c r="BM145" s="195" t="s">
        <v>311</v>
      </c>
    </row>
    <row r="146" s="2" customFormat="1" ht="16.5" customHeight="1">
      <c r="A146" s="37"/>
      <c r="B146" s="38"/>
      <c r="C146" s="214" t="s">
        <v>312</v>
      </c>
      <c r="D146" s="214" t="s">
        <v>177</v>
      </c>
      <c r="E146" s="215" t="s">
        <v>313</v>
      </c>
      <c r="F146" s="216" t="s">
        <v>314</v>
      </c>
      <c r="G146" s="217" t="s">
        <v>209</v>
      </c>
      <c r="H146" s="218">
        <v>90</v>
      </c>
      <c r="I146" s="219"/>
      <c r="J146" s="220">
        <f>ROUND(I146*H146,2)</f>
        <v>0</v>
      </c>
      <c r="K146" s="216" t="s">
        <v>19</v>
      </c>
      <c r="L146" s="221"/>
      <c r="M146" s="222" t="s">
        <v>19</v>
      </c>
      <c r="N146" s="223" t="s">
        <v>42</v>
      </c>
      <c r="O146" s="83"/>
      <c r="P146" s="193">
        <f>O146*H146</f>
        <v>0</v>
      </c>
      <c r="Q146" s="193">
        <v>0.0011999999999999999</v>
      </c>
      <c r="R146" s="193">
        <f>Q146*H146</f>
        <v>0.10799999999999999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181</v>
      </c>
      <c r="AT146" s="195" t="s">
        <v>177</v>
      </c>
      <c r="AU146" s="195" t="s">
        <v>71</v>
      </c>
      <c r="AY146" s="16" t="s">
        <v>147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78</v>
      </c>
      <c r="BK146" s="196">
        <f>ROUND(I146*H146,2)</f>
        <v>0</v>
      </c>
      <c r="BL146" s="16" t="s">
        <v>146</v>
      </c>
      <c r="BM146" s="195" t="s">
        <v>315</v>
      </c>
    </row>
    <row r="147" s="2" customFormat="1" ht="16.5" customHeight="1">
      <c r="A147" s="37"/>
      <c r="B147" s="38"/>
      <c r="C147" s="214" t="s">
        <v>316</v>
      </c>
      <c r="D147" s="214" t="s">
        <v>177</v>
      </c>
      <c r="E147" s="215" t="s">
        <v>317</v>
      </c>
      <c r="F147" s="216" t="s">
        <v>318</v>
      </c>
      <c r="G147" s="217" t="s">
        <v>209</v>
      </c>
      <c r="H147" s="218">
        <v>80</v>
      </c>
      <c r="I147" s="219"/>
      <c r="J147" s="220">
        <f>ROUND(I147*H147,2)</f>
        <v>0</v>
      </c>
      <c r="K147" s="216" t="s">
        <v>19</v>
      </c>
      <c r="L147" s="221"/>
      <c r="M147" s="222" t="s">
        <v>19</v>
      </c>
      <c r="N147" s="223" t="s">
        <v>42</v>
      </c>
      <c r="O147" s="83"/>
      <c r="P147" s="193">
        <f>O147*H147</f>
        <v>0</v>
      </c>
      <c r="Q147" s="193">
        <v>0.0011999999999999999</v>
      </c>
      <c r="R147" s="193">
        <f>Q147*H147</f>
        <v>0.095999999999999988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181</v>
      </c>
      <c r="AT147" s="195" t="s">
        <v>177</v>
      </c>
      <c r="AU147" s="195" t="s">
        <v>71</v>
      </c>
      <c r="AY147" s="16" t="s">
        <v>147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78</v>
      </c>
      <c r="BK147" s="196">
        <f>ROUND(I147*H147,2)</f>
        <v>0</v>
      </c>
      <c r="BL147" s="16" t="s">
        <v>146</v>
      </c>
      <c r="BM147" s="195" t="s">
        <v>319</v>
      </c>
    </row>
    <row r="148" s="2" customFormat="1" ht="16.5" customHeight="1">
      <c r="A148" s="37"/>
      <c r="B148" s="38"/>
      <c r="C148" s="214" t="s">
        <v>320</v>
      </c>
      <c r="D148" s="214" t="s">
        <v>177</v>
      </c>
      <c r="E148" s="215" t="s">
        <v>321</v>
      </c>
      <c r="F148" s="216" t="s">
        <v>322</v>
      </c>
      <c r="G148" s="217" t="s">
        <v>209</v>
      </c>
      <c r="H148" s="218">
        <v>90</v>
      </c>
      <c r="I148" s="219"/>
      <c r="J148" s="220">
        <f>ROUND(I148*H148,2)</f>
        <v>0</v>
      </c>
      <c r="K148" s="216" t="s">
        <v>19</v>
      </c>
      <c r="L148" s="221"/>
      <c r="M148" s="222" t="s">
        <v>19</v>
      </c>
      <c r="N148" s="223" t="s">
        <v>42</v>
      </c>
      <c r="O148" s="83"/>
      <c r="P148" s="193">
        <f>O148*H148</f>
        <v>0</v>
      </c>
      <c r="Q148" s="193">
        <v>0.0011999999999999999</v>
      </c>
      <c r="R148" s="193">
        <f>Q148*H148</f>
        <v>0.10799999999999999</v>
      </c>
      <c r="S148" s="193">
        <v>0</v>
      </c>
      <c r="T148" s="19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95" t="s">
        <v>181</v>
      </c>
      <c r="AT148" s="195" t="s">
        <v>177</v>
      </c>
      <c r="AU148" s="195" t="s">
        <v>71</v>
      </c>
      <c r="AY148" s="16" t="s">
        <v>147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6" t="s">
        <v>78</v>
      </c>
      <c r="BK148" s="196">
        <f>ROUND(I148*H148,2)</f>
        <v>0</v>
      </c>
      <c r="BL148" s="16" t="s">
        <v>146</v>
      </c>
      <c r="BM148" s="195" t="s">
        <v>323</v>
      </c>
    </row>
    <row r="149" s="2" customFormat="1" ht="21.75" customHeight="1">
      <c r="A149" s="37"/>
      <c r="B149" s="38"/>
      <c r="C149" s="184" t="s">
        <v>324</v>
      </c>
      <c r="D149" s="184" t="s">
        <v>141</v>
      </c>
      <c r="E149" s="185" t="s">
        <v>325</v>
      </c>
      <c r="F149" s="186" t="s">
        <v>326</v>
      </c>
      <c r="G149" s="187" t="s">
        <v>209</v>
      </c>
      <c r="H149" s="188">
        <v>310</v>
      </c>
      <c r="I149" s="189"/>
      <c r="J149" s="190">
        <f>ROUND(I149*H149,2)</f>
        <v>0</v>
      </c>
      <c r="K149" s="186" t="s">
        <v>145</v>
      </c>
      <c r="L149" s="43"/>
      <c r="M149" s="191" t="s">
        <v>19</v>
      </c>
      <c r="N149" s="192" t="s">
        <v>42</v>
      </c>
      <c r="O149" s="83"/>
      <c r="P149" s="193">
        <f>O149*H149</f>
        <v>0</v>
      </c>
      <c r="Q149" s="193">
        <v>0.0020799999999999998</v>
      </c>
      <c r="R149" s="193">
        <f>Q149*H149</f>
        <v>0.64479999999999993</v>
      </c>
      <c r="S149" s="193">
        <v>0</v>
      </c>
      <c r="T149" s="19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95" t="s">
        <v>146</v>
      </c>
      <c r="AT149" s="195" t="s">
        <v>141</v>
      </c>
      <c r="AU149" s="195" t="s">
        <v>71</v>
      </c>
      <c r="AY149" s="16" t="s">
        <v>147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6" t="s">
        <v>78</v>
      </c>
      <c r="BK149" s="196">
        <f>ROUND(I149*H149,2)</f>
        <v>0</v>
      </c>
      <c r="BL149" s="16" t="s">
        <v>146</v>
      </c>
      <c r="BM149" s="195" t="s">
        <v>327</v>
      </c>
    </row>
    <row r="150" s="2" customFormat="1">
      <c r="A150" s="37"/>
      <c r="B150" s="38"/>
      <c r="C150" s="39"/>
      <c r="D150" s="197" t="s">
        <v>149</v>
      </c>
      <c r="E150" s="39"/>
      <c r="F150" s="198" t="s">
        <v>328</v>
      </c>
      <c r="G150" s="39"/>
      <c r="H150" s="39"/>
      <c r="I150" s="199"/>
      <c r="J150" s="39"/>
      <c r="K150" s="39"/>
      <c r="L150" s="43"/>
      <c r="M150" s="200"/>
      <c r="N150" s="201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149</v>
      </c>
      <c r="AU150" s="16" t="s">
        <v>71</v>
      </c>
    </row>
    <row r="151" s="10" customFormat="1">
      <c r="A151" s="10"/>
      <c r="B151" s="202"/>
      <c r="C151" s="203"/>
      <c r="D151" s="204" t="s">
        <v>169</v>
      </c>
      <c r="E151" s="205" t="s">
        <v>19</v>
      </c>
      <c r="F151" s="206" t="s">
        <v>329</v>
      </c>
      <c r="G151" s="203"/>
      <c r="H151" s="207">
        <v>310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13" t="s">
        <v>169</v>
      </c>
      <c r="AU151" s="213" t="s">
        <v>71</v>
      </c>
      <c r="AV151" s="10" t="s">
        <v>80</v>
      </c>
      <c r="AW151" s="10" t="s">
        <v>33</v>
      </c>
      <c r="AX151" s="10" t="s">
        <v>78</v>
      </c>
      <c r="AY151" s="213" t="s">
        <v>147</v>
      </c>
    </row>
    <row r="152" s="2" customFormat="1" ht="24.15" customHeight="1">
      <c r="A152" s="37"/>
      <c r="B152" s="38"/>
      <c r="C152" s="184" t="s">
        <v>330</v>
      </c>
      <c r="D152" s="184" t="s">
        <v>141</v>
      </c>
      <c r="E152" s="185" t="s">
        <v>331</v>
      </c>
      <c r="F152" s="186" t="s">
        <v>332</v>
      </c>
      <c r="G152" s="187" t="s">
        <v>333</v>
      </c>
      <c r="H152" s="188">
        <v>4.2000000000000002</v>
      </c>
      <c r="I152" s="189"/>
      <c r="J152" s="190">
        <f>ROUND(I152*H152,2)</f>
        <v>0</v>
      </c>
      <c r="K152" s="186" t="s">
        <v>145</v>
      </c>
      <c r="L152" s="43"/>
      <c r="M152" s="191" t="s">
        <v>19</v>
      </c>
      <c r="N152" s="192" t="s">
        <v>42</v>
      </c>
      <c r="O152" s="83"/>
      <c r="P152" s="193">
        <f>O152*H152</f>
        <v>0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95" t="s">
        <v>146</v>
      </c>
      <c r="AT152" s="195" t="s">
        <v>141</v>
      </c>
      <c r="AU152" s="195" t="s">
        <v>71</v>
      </c>
      <c r="AY152" s="16" t="s">
        <v>147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6" t="s">
        <v>78</v>
      </c>
      <c r="BK152" s="196">
        <f>ROUND(I152*H152,2)</f>
        <v>0</v>
      </c>
      <c r="BL152" s="16" t="s">
        <v>146</v>
      </c>
      <c r="BM152" s="195" t="s">
        <v>334</v>
      </c>
    </row>
    <row r="153" s="2" customFormat="1">
      <c r="A153" s="37"/>
      <c r="B153" s="38"/>
      <c r="C153" s="39"/>
      <c r="D153" s="197" t="s">
        <v>149</v>
      </c>
      <c r="E153" s="39"/>
      <c r="F153" s="198" t="s">
        <v>335</v>
      </c>
      <c r="G153" s="39"/>
      <c r="H153" s="39"/>
      <c r="I153" s="199"/>
      <c r="J153" s="39"/>
      <c r="K153" s="39"/>
      <c r="L153" s="43"/>
      <c r="M153" s="200"/>
      <c r="N153" s="201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149</v>
      </c>
      <c r="AU153" s="16" t="s">
        <v>71</v>
      </c>
    </row>
    <row r="154" s="10" customFormat="1">
      <c r="A154" s="10"/>
      <c r="B154" s="202"/>
      <c r="C154" s="203"/>
      <c r="D154" s="204" t="s">
        <v>169</v>
      </c>
      <c r="E154" s="205" t="s">
        <v>19</v>
      </c>
      <c r="F154" s="206" t="s">
        <v>336</v>
      </c>
      <c r="G154" s="203"/>
      <c r="H154" s="207">
        <v>4.2000000000000002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13" t="s">
        <v>169</v>
      </c>
      <c r="AU154" s="213" t="s">
        <v>71</v>
      </c>
      <c r="AV154" s="10" t="s">
        <v>80</v>
      </c>
      <c r="AW154" s="10" t="s">
        <v>33</v>
      </c>
      <c r="AX154" s="10" t="s">
        <v>78</v>
      </c>
      <c r="AY154" s="213" t="s">
        <v>147</v>
      </c>
    </row>
    <row r="155" s="2" customFormat="1">
      <c r="A155" s="37"/>
      <c r="B155" s="38"/>
      <c r="C155" s="184" t="s">
        <v>337</v>
      </c>
      <c r="D155" s="184" t="s">
        <v>141</v>
      </c>
      <c r="E155" s="185" t="s">
        <v>338</v>
      </c>
      <c r="F155" s="186" t="s">
        <v>339</v>
      </c>
      <c r="G155" s="187" t="s">
        <v>333</v>
      </c>
      <c r="H155" s="188">
        <v>20.199999999999999</v>
      </c>
      <c r="I155" s="189"/>
      <c r="J155" s="190">
        <f>ROUND(I155*H155,2)</f>
        <v>0</v>
      </c>
      <c r="K155" s="186" t="s">
        <v>145</v>
      </c>
      <c r="L155" s="43"/>
      <c r="M155" s="191" t="s">
        <v>19</v>
      </c>
      <c r="N155" s="192" t="s">
        <v>42</v>
      </c>
      <c r="O155" s="83"/>
      <c r="P155" s="193">
        <f>O155*H155</f>
        <v>0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95" t="s">
        <v>146</v>
      </c>
      <c r="AT155" s="195" t="s">
        <v>141</v>
      </c>
      <c r="AU155" s="195" t="s">
        <v>71</v>
      </c>
      <c r="AY155" s="16" t="s">
        <v>147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6" t="s">
        <v>78</v>
      </c>
      <c r="BK155" s="196">
        <f>ROUND(I155*H155,2)</f>
        <v>0</v>
      </c>
      <c r="BL155" s="16" t="s">
        <v>146</v>
      </c>
      <c r="BM155" s="195" t="s">
        <v>340</v>
      </c>
    </row>
    <row r="156" s="2" customFormat="1">
      <c r="A156" s="37"/>
      <c r="B156" s="38"/>
      <c r="C156" s="39"/>
      <c r="D156" s="197" t="s">
        <v>149</v>
      </c>
      <c r="E156" s="39"/>
      <c r="F156" s="198" t="s">
        <v>341</v>
      </c>
      <c r="G156" s="39"/>
      <c r="H156" s="39"/>
      <c r="I156" s="199"/>
      <c r="J156" s="39"/>
      <c r="K156" s="39"/>
      <c r="L156" s="43"/>
      <c r="M156" s="200"/>
      <c r="N156" s="201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149</v>
      </c>
      <c r="AU156" s="16" t="s">
        <v>71</v>
      </c>
    </row>
    <row r="157" s="10" customFormat="1">
      <c r="A157" s="10"/>
      <c r="B157" s="202"/>
      <c r="C157" s="203"/>
      <c r="D157" s="204" t="s">
        <v>169</v>
      </c>
      <c r="E157" s="205" t="s">
        <v>19</v>
      </c>
      <c r="F157" s="206" t="s">
        <v>342</v>
      </c>
      <c r="G157" s="203"/>
      <c r="H157" s="207">
        <v>20.199999999999999</v>
      </c>
      <c r="I157" s="208"/>
      <c r="J157" s="203"/>
      <c r="K157" s="203"/>
      <c r="L157" s="209"/>
      <c r="M157" s="210"/>
      <c r="N157" s="211"/>
      <c r="O157" s="211"/>
      <c r="P157" s="211"/>
      <c r="Q157" s="211"/>
      <c r="R157" s="211"/>
      <c r="S157" s="211"/>
      <c r="T157" s="212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13" t="s">
        <v>169</v>
      </c>
      <c r="AU157" s="213" t="s">
        <v>71</v>
      </c>
      <c r="AV157" s="10" t="s">
        <v>80</v>
      </c>
      <c r="AW157" s="10" t="s">
        <v>33</v>
      </c>
      <c r="AX157" s="10" t="s">
        <v>78</v>
      </c>
      <c r="AY157" s="213" t="s">
        <v>147</v>
      </c>
    </row>
    <row r="158" s="2" customFormat="1" ht="16.5" customHeight="1">
      <c r="A158" s="37"/>
      <c r="B158" s="38"/>
      <c r="C158" s="184" t="s">
        <v>343</v>
      </c>
      <c r="D158" s="184" t="s">
        <v>141</v>
      </c>
      <c r="E158" s="185" t="s">
        <v>344</v>
      </c>
      <c r="F158" s="186" t="s">
        <v>345</v>
      </c>
      <c r="G158" s="187" t="s">
        <v>209</v>
      </c>
      <c r="H158" s="188">
        <v>420</v>
      </c>
      <c r="I158" s="189"/>
      <c r="J158" s="190">
        <f>ROUND(I158*H158,2)</f>
        <v>0</v>
      </c>
      <c r="K158" s="186" t="s">
        <v>145</v>
      </c>
      <c r="L158" s="43"/>
      <c r="M158" s="191" t="s">
        <v>19</v>
      </c>
      <c r="N158" s="192" t="s">
        <v>42</v>
      </c>
      <c r="O158" s="83"/>
      <c r="P158" s="193">
        <f>O158*H158</f>
        <v>0</v>
      </c>
      <c r="Q158" s="193">
        <v>5.1999999999999997E-05</v>
      </c>
      <c r="R158" s="193">
        <f>Q158*H158</f>
        <v>0.021839999999999998</v>
      </c>
      <c r="S158" s="193">
        <v>0</v>
      </c>
      <c r="T158" s="19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95" t="s">
        <v>146</v>
      </c>
      <c r="AT158" s="195" t="s">
        <v>141</v>
      </c>
      <c r="AU158" s="195" t="s">
        <v>71</v>
      </c>
      <c r="AY158" s="16" t="s">
        <v>147</v>
      </c>
      <c r="BE158" s="196">
        <f>IF(N158="základní",J158,0)</f>
        <v>0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6" t="s">
        <v>78</v>
      </c>
      <c r="BK158" s="196">
        <f>ROUND(I158*H158,2)</f>
        <v>0</v>
      </c>
      <c r="BL158" s="16" t="s">
        <v>146</v>
      </c>
      <c r="BM158" s="195" t="s">
        <v>346</v>
      </c>
    </row>
    <row r="159" s="2" customFormat="1">
      <c r="A159" s="37"/>
      <c r="B159" s="38"/>
      <c r="C159" s="39"/>
      <c r="D159" s="197" t="s">
        <v>149</v>
      </c>
      <c r="E159" s="39"/>
      <c r="F159" s="198" t="s">
        <v>347</v>
      </c>
      <c r="G159" s="39"/>
      <c r="H159" s="39"/>
      <c r="I159" s="199"/>
      <c r="J159" s="39"/>
      <c r="K159" s="39"/>
      <c r="L159" s="43"/>
      <c r="M159" s="200"/>
      <c r="N159" s="201"/>
      <c r="O159" s="83"/>
      <c r="P159" s="83"/>
      <c r="Q159" s="83"/>
      <c r="R159" s="83"/>
      <c r="S159" s="83"/>
      <c r="T159" s="84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149</v>
      </c>
      <c r="AU159" s="16" t="s">
        <v>71</v>
      </c>
    </row>
    <row r="160" s="10" customFormat="1">
      <c r="A160" s="10"/>
      <c r="B160" s="202"/>
      <c r="C160" s="203"/>
      <c r="D160" s="204" t="s">
        <v>169</v>
      </c>
      <c r="E160" s="205" t="s">
        <v>19</v>
      </c>
      <c r="F160" s="206" t="s">
        <v>348</v>
      </c>
      <c r="G160" s="203"/>
      <c r="H160" s="207">
        <v>420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3" t="s">
        <v>169</v>
      </c>
      <c r="AU160" s="213" t="s">
        <v>71</v>
      </c>
      <c r="AV160" s="10" t="s">
        <v>80</v>
      </c>
      <c r="AW160" s="10" t="s">
        <v>33</v>
      </c>
      <c r="AX160" s="10" t="s">
        <v>78</v>
      </c>
      <c r="AY160" s="213" t="s">
        <v>147</v>
      </c>
    </row>
    <row r="161" s="2" customFormat="1" ht="16.5" customHeight="1">
      <c r="A161" s="37"/>
      <c r="B161" s="38"/>
      <c r="C161" s="214" t="s">
        <v>349</v>
      </c>
      <c r="D161" s="214" t="s">
        <v>177</v>
      </c>
      <c r="E161" s="215" t="s">
        <v>350</v>
      </c>
      <c r="F161" s="216" t="s">
        <v>351</v>
      </c>
      <c r="G161" s="217" t="s">
        <v>209</v>
      </c>
      <c r="H161" s="218">
        <v>420</v>
      </c>
      <c r="I161" s="219"/>
      <c r="J161" s="220">
        <f>ROUND(I161*H161,2)</f>
        <v>0</v>
      </c>
      <c r="K161" s="216" t="s">
        <v>145</v>
      </c>
      <c r="L161" s="221"/>
      <c r="M161" s="222" t="s">
        <v>19</v>
      </c>
      <c r="N161" s="223" t="s">
        <v>42</v>
      </c>
      <c r="O161" s="83"/>
      <c r="P161" s="193">
        <f>O161*H161</f>
        <v>0</v>
      </c>
      <c r="Q161" s="193">
        <v>0.0035400000000000002</v>
      </c>
      <c r="R161" s="193">
        <f>Q161*H161</f>
        <v>1.4868000000000001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181</v>
      </c>
      <c r="AT161" s="195" t="s">
        <v>177</v>
      </c>
      <c r="AU161" s="195" t="s">
        <v>71</v>
      </c>
      <c r="AY161" s="16" t="s">
        <v>147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78</v>
      </c>
      <c r="BK161" s="196">
        <f>ROUND(I161*H161,2)</f>
        <v>0</v>
      </c>
      <c r="BL161" s="16" t="s">
        <v>146</v>
      </c>
      <c r="BM161" s="195" t="s">
        <v>352</v>
      </c>
    </row>
    <row r="162" s="12" customFormat="1">
      <c r="A162" s="12"/>
      <c r="B162" s="235"/>
      <c r="C162" s="236"/>
      <c r="D162" s="204" t="s">
        <v>169</v>
      </c>
      <c r="E162" s="237" t="s">
        <v>19</v>
      </c>
      <c r="F162" s="238" t="s">
        <v>353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44" t="s">
        <v>169</v>
      </c>
      <c r="AU162" s="244" t="s">
        <v>71</v>
      </c>
      <c r="AV162" s="12" t="s">
        <v>78</v>
      </c>
      <c r="AW162" s="12" t="s">
        <v>33</v>
      </c>
      <c r="AX162" s="12" t="s">
        <v>71</v>
      </c>
      <c r="AY162" s="244" t="s">
        <v>147</v>
      </c>
    </row>
    <row r="163" s="10" customFormat="1">
      <c r="A163" s="10"/>
      <c r="B163" s="202"/>
      <c r="C163" s="203"/>
      <c r="D163" s="204" t="s">
        <v>169</v>
      </c>
      <c r="E163" s="205" t="s">
        <v>19</v>
      </c>
      <c r="F163" s="206" t="s">
        <v>348</v>
      </c>
      <c r="G163" s="203"/>
      <c r="H163" s="207">
        <v>420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3" t="s">
        <v>169</v>
      </c>
      <c r="AU163" s="213" t="s">
        <v>71</v>
      </c>
      <c r="AV163" s="10" t="s">
        <v>80</v>
      </c>
      <c r="AW163" s="10" t="s">
        <v>33</v>
      </c>
      <c r="AX163" s="10" t="s">
        <v>71</v>
      </c>
      <c r="AY163" s="213" t="s">
        <v>147</v>
      </c>
    </row>
    <row r="164" s="11" customFormat="1">
      <c r="A164" s="11"/>
      <c r="B164" s="224"/>
      <c r="C164" s="225"/>
      <c r="D164" s="204" t="s">
        <v>169</v>
      </c>
      <c r="E164" s="226" t="s">
        <v>19</v>
      </c>
      <c r="F164" s="227" t="s">
        <v>189</v>
      </c>
      <c r="G164" s="225"/>
      <c r="H164" s="228">
        <v>420</v>
      </c>
      <c r="I164" s="229"/>
      <c r="J164" s="225"/>
      <c r="K164" s="225"/>
      <c r="L164" s="230"/>
      <c r="M164" s="231"/>
      <c r="N164" s="232"/>
      <c r="O164" s="232"/>
      <c r="P164" s="232"/>
      <c r="Q164" s="232"/>
      <c r="R164" s="232"/>
      <c r="S164" s="232"/>
      <c r="T164" s="233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T164" s="234" t="s">
        <v>169</v>
      </c>
      <c r="AU164" s="234" t="s">
        <v>71</v>
      </c>
      <c r="AV164" s="11" t="s">
        <v>146</v>
      </c>
      <c r="AW164" s="11" t="s">
        <v>33</v>
      </c>
      <c r="AX164" s="11" t="s">
        <v>78</v>
      </c>
      <c r="AY164" s="234" t="s">
        <v>147</v>
      </c>
    </row>
    <row r="165" s="2" customFormat="1" ht="16.5" customHeight="1">
      <c r="A165" s="37"/>
      <c r="B165" s="38"/>
      <c r="C165" s="184" t="s">
        <v>354</v>
      </c>
      <c r="D165" s="184" t="s">
        <v>141</v>
      </c>
      <c r="E165" s="185" t="s">
        <v>355</v>
      </c>
      <c r="F165" s="186" t="s">
        <v>356</v>
      </c>
      <c r="G165" s="187" t="s">
        <v>144</v>
      </c>
      <c r="H165" s="188">
        <v>1530</v>
      </c>
      <c r="I165" s="189"/>
      <c r="J165" s="190">
        <f>ROUND(I165*H165,2)</f>
        <v>0</v>
      </c>
      <c r="K165" s="186" t="s">
        <v>145</v>
      </c>
      <c r="L165" s="43"/>
      <c r="M165" s="191" t="s">
        <v>19</v>
      </c>
      <c r="N165" s="192" t="s">
        <v>42</v>
      </c>
      <c r="O165" s="83"/>
      <c r="P165" s="193">
        <f>O165*H165</f>
        <v>0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95" t="s">
        <v>146</v>
      </c>
      <c r="AT165" s="195" t="s">
        <v>141</v>
      </c>
      <c r="AU165" s="195" t="s">
        <v>71</v>
      </c>
      <c r="AY165" s="16" t="s">
        <v>147</v>
      </c>
      <c r="BE165" s="196">
        <f>IF(N165="základní",J165,0)</f>
        <v>0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6" t="s">
        <v>78</v>
      </c>
      <c r="BK165" s="196">
        <f>ROUND(I165*H165,2)</f>
        <v>0</v>
      </c>
      <c r="BL165" s="16" t="s">
        <v>146</v>
      </c>
      <c r="BM165" s="195" t="s">
        <v>357</v>
      </c>
    </row>
    <row r="166" s="2" customFormat="1">
      <c r="A166" s="37"/>
      <c r="B166" s="38"/>
      <c r="C166" s="39"/>
      <c r="D166" s="197" t="s">
        <v>149</v>
      </c>
      <c r="E166" s="39"/>
      <c r="F166" s="198" t="s">
        <v>358</v>
      </c>
      <c r="G166" s="39"/>
      <c r="H166" s="39"/>
      <c r="I166" s="199"/>
      <c r="J166" s="39"/>
      <c r="K166" s="39"/>
      <c r="L166" s="43"/>
      <c r="M166" s="200"/>
      <c r="N166" s="201"/>
      <c r="O166" s="83"/>
      <c r="P166" s="83"/>
      <c r="Q166" s="83"/>
      <c r="R166" s="83"/>
      <c r="S166" s="83"/>
      <c r="T166" s="84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149</v>
      </c>
      <c r="AU166" s="16" t="s">
        <v>71</v>
      </c>
    </row>
    <row r="167" s="2" customFormat="1" ht="16.5" customHeight="1">
      <c r="A167" s="37"/>
      <c r="B167" s="38"/>
      <c r="C167" s="214" t="s">
        <v>359</v>
      </c>
      <c r="D167" s="214" t="s">
        <v>177</v>
      </c>
      <c r="E167" s="215" t="s">
        <v>360</v>
      </c>
      <c r="F167" s="216" t="s">
        <v>361</v>
      </c>
      <c r="G167" s="217" t="s">
        <v>362</v>
      </c>
      <c r="H167" s="218">
        <v>153</v>
      </c>
      <c r="I167" s="219"/>
      <c r="J167" s="220">
        <f>ROUND(I167*H167,2)</f>
        <v>0</v>
      </c>
      <c r="K167" s="216" t="s">
        <v>19</v>
      </c>
      <c r="L167" s="221"/>
      <c r="M167" s="222" t="s">
        <v>19</v>
      </c>
      <c r="N167" s="223" t="s">
        <v>42</v>
      </c>
      <c r="O167" s="83"/>
      <c r="P167" s="193">
        <f>O167*H167</f>
        <v>0</v>
      </c>
      <c r="Q167" s="193">
        <v>0.20000000000000001</v>
      </c>
      <c r="R167" s="193">
        <f>Q167*H167</f>
        <v>30.600000000000001</v>
      </c>
      <c r="S167" s="193">
        <v>0</v>
      </c>
      <c r="T167" s="19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95" t="s">
        <v>181</v>
      </c>
      <c r="AT167" s="195" t="s">
        <v>177</v>
      </c>
      <c r="AU167" s="195" t="s">
        <v>71</v>
      </c>
      <c r="AY167" s="16" t="s">
        <v>147</v>
      </c>
      <c r="BE167" s="196">
        <f>IF(N167="základní",J167,0)</f>
        <v>0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6" t="s">
        <v>78</v>
      </c>
      <c r="BK167" s="196">
        <f>ROUND(I167*H167,2)</f>
        <v>0</v>
      </c>
      <c r="BL167" s="16" t="s">
        <v>146</v>
      </c>
      <c r="BM167" s="195" t="s">
        <v>363</v>
      </c>
    </row>
    <row r="168" s="10" customFormat="1">
      <c r="A168" s="10"/>
      <c r="B168" s="202"/>
      <c r="C168" s="203"/>
      <c r="D168" s="204" t="s">
        <v>169</v>
      </c>
      <c r="E168" s="205" t="s">
        <v>19</v>
      </c>
      <c r="F168" s="206" t="s">
        <v>364</v>
      </c>
      <c r="G168" s="203"/>
      <c r="H168" s="207">
        <v>153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3" t="s">
        <v>169</v>
      </c>
      <c r="AU168" s="213" t="s">
        <v>71</v>
      </c>
      <c r="AV168" s="10" t="s">
        <v>80</v>
      </c>
      <c r="AW168" s="10" t="s">
        <v>33</v>
      </c>
      <c r="AX168" s="10" t="s">
        <v>78</v>
      </c>
      <c r="AY168" s="213" t="s">
        <v>147</v>
      </c>
    </row>
    <row r="169" s="2" customFormat="1" ht="16.5" customHeight="1">
      <c r="A169" s="37"/>
      <c r="B169" s="38"/>
      <c r="C169" s="184" t="s">
        <v>365</v>
      </c>
      <c r="D169" s="184" t="s">
        <v>141</v>
      </c>
      <c r="E169" s="185" t="s">
        <v>366</v>
      </c>
      <c r="F169" s="186" t="s">
        <v>367</v>
      </c>
      <c r="G169" s="187" t="s">
        <v>362</v>
      </c>
      <c r="H169" s="188">
        <v>32.799999999999997</v>
      </c>
      <c r="I169" s="189"/>
      <c r="J169" s="190">
        <f>ROUND(I169*H169,2)</f>
        <v>0</v>
      </c>
      <c r="K169" s="186" t="s">
        <v>145</v>
      </c>
      <c r="L169" s="43"/>
      <c r="M169" s="191" t="s">
        <v>19</v>
      </c>
      <c r="N169" s="192" t="s">
        <v>42</v>
      </c>
      <c r="O169" s="83"/>
      <c r="P169" s="193">
        <f>O169*H169</f>
        <v>0</v>
      </c>
      <c r="Q169" s="193">
        <v>0</v>
      </c>
      <c r="R169" s="193">
        <f>Q169*H169</f>
        <v>0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146</v>
      </c>
      <c r="AT169" s="195" t="s">
        <v>141</v>
      </c>
      <c r="AU169" s="195" t="s">
        <v>71</v>
      </c>
      <c r="AY169" s="16" t="s">
        <v>147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78</v>
      </c>
      <c r="BK169" s="196">
        <f>ROUND(I169*H169,2)</f>
        <v>0</v>
      </c>
      <c r="BL169" s="16" t="s">
        <v>146</v>
      </c>
      <c r="BM169" s="195" t="s">
        <v>368</v>
      </c>
    </row>
    <row r="170" s="2" customFormat="1">
      <c r="A170" s="37"/>
      <c r="B170" s="38"/>
      <c r="C170" s="39"/>
      <c r="D170" s="197" t="s">
        <v>149</v>
      </c>
      <c r="E170" s="39"/>
      <c r="F170" s="198" t="s">
        <v>369</v>
      </c>
      <c r="G170" s="39"/>
      <c r="H170" s="39"/>
      <c r="I170" s="199"/>
      <c r="J170" s="39"/>
      <c r="K170" s="39"/>
      <c r="L170" s="43"/>
      <c r="M170" s="200"/>
      <c r="N170" s="201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149</v>
      </c>
      <c r="AU170" s="16" t="s">
        <v>71</v>
      </c>
    </row>
    <row r="171" s="10" customFormat="1">
      <c r="A171" s="10"/>
      <c r="B171" s="202"/>
      <c r="C171" s="203"/>
      <c r="D171" s="204" t="s">
        <v>169</v>
      </c>
      <c r="E171" s="205" t="s">
        <v>19</v>
      </c>
      <c r="F171" s="206" t="s">
        <v>370</v>
      </c>
      <c r="G171" s="203"/>
      <c r="H171" s="207">
        <v>32.799999999999997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13" t="s">
        <v>169</v>
      </c>
      <c r="AU171" s="213" t="s">
        <v>71</v>
      </c>
      <c r="AV171" s="10" t="s">
        <v>80</v>
      </c>
      <c r="AW171" s="10" t="s">
        <v>33</v>
      </c>
      <c r="AX171" s="10" t="s">
        <v>78</v>
      </c>
      <c r="AY171" s="213" t="s">
        <v>147</v>
      </c>
    </row>
    <row r="172" s="2" customFormat="1" ht="16.5" customHeight="1">
      <c r="A172" s="37"/>
      <c r="B172" s="38"/>
      <c r="C172" s="184" t="s">
        <v>371</v>
      </c>
      <c r="D172" s="184" t="s">
        <v>141</v>
      </c>
      <c r="E172" s="185" t="s">
        <v>372</v>
      </c>
      <c r="F172" s="186" t="s">
        <v>373</v>
      </c>
      <c r="G172" s="187" t="s">
        <v>362</v>
      </c>
      <c r="H172" s="188">
        <v>32.799999999999997</v>
      </c>
      <c r="I172" s="189"/>
      <c r="J172" s="190">
        <f>ROUND(I172*H172,2)</f>
        <v>0</v>
      </c>
      <c r="K172" s="186" t="s">
        <v>145</v>
      </c>
      <c r="L172" s="43"/>
      <c r="M172" s="191" t="s">
        <v>19</v>
      </c>
      <c r="N172" s="192" t="s">
        <v>42</v>
      </c>
      <c r="O172" s="83"/>
      <c r="P172" s="193">
        <f>O172*H172</f>
        <v>0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95" t="s">
        <v>146</v>
      </c>
      <c r="AT172" s="195" t="s">
        <v>141</v>
      </c>
      <c r="AU172" s="195" t="s">
        <v>71</v>
      </c>
      <c r="AY172" s="16" t="s">
        <v>147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6" t="s">
        <v>78</v>
      </c>
      <c r="BK172" s="196">
        <f>ROUND(I172*H172,2)</f>
        <v>0</v>
      </c>
      <c r="BL172" s="16" t="s">
        <v>146</v>
      </c>
      <c r="BM172" s="195" t="s">
        <v>374</v>
      </c>
    </row>
    <row r="173" s="2" customFormat="1">
      <c r="A173" s="37"/>
      <c r="B173" s="38"/>
      <c r="C173" s="39"/>
      <c r="D173" s="197" t="s">
        <v>149</v>
      </c>
      <c r="E173" s="39"/>
      <c r="F173" s="198" t="s">
        <v>375</v>
      </c>
      <c r="G173" s="39"/>
      <c r="H173" s="39"/>
      <c r="I173" s="199"/>
      <c r="J173" s="39"/>
      <c r="K173" s="39"/>
      <c r="L173" s="43"/>
      <c r="M173" s="200"/>
      <c r="N173" s="201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149</v>
      </c>
      <c r="AU173" s="16" t="s">
        <v>71</v>
      </c>
    </row>
    <row r="174" s="2" customFormat="1" ht="16.5" customHeight="1">
      <c r="A174" s="37"/>
      <c r="B174" s="38"/>
      <c r="C174" s="184" t="s">
        <v>376</v>
      </c>
      <c r="D174" s="184" t="s">
        <v>141</v>
      </c>
      <c r="E174" s="185" t="s">
        <v>377</v>
      </c>
      <c r="F174" s="186" t="s">
        <v>378</v>
      </c>
      <c r="G174" s="187" t="s">
        <v>362</v>
      </c>
      <c r="H174" s="188">
        <v>98.400000000000006</v>
      </c>
      <c r="I174" s="189"/>
      <c r="J174" s="190">
        <f>ROUND(I174*H174,2)</f>
        <v>0</v>
      </c>
      <c r="K174" s="186" t="s">
        <v>145</v>
      </c>
      <c r="L174" s="43"/>
      <c r="M174" s="191" t="s">
        <v>19</v>
      </c>
      <c r="N174" s="192" t="s">
        <v>42</v>
      </c>
      <c r="O174" s="83"/>
      <c r="P174" s="193">
        <f>O174*H174</f>
        <v>0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146</v>
      </c>
      <c r="AT174" s="195" t="s">
        <v>141</v>
      </c>
      <c r="AU174" s="195" t="s">
        <v>71</v>
      </c>
      <c r="AY174" s="16" t="s">
        <v>147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6" t="s">
        <v>78</v>
      </c>
      <c r="BK174" s="196">
        <f>ROUND(I174*H174,2)</f>
        <v>0</v>
      </c>
      <c r="BL174" s="16" t="s">
        <v>146</v>
      </c>
      <c r="BM174" s="195" t="s">
        <v>379</v>
      </c>
    </row>
    <row r="175" s="2" customFormat="1">
      <c r="A175" s="37"/>
      <c r="B175" s="38"/>
      <c r="C175" s="39"/>
      <c r="D175" s="197" t="s">
        <v>149</v>
      </c>
      <c r="E175" s="39"/>
      <c r="F175" s="198" t="s">
        <v>380</v>
      </c>
      <c r="G175" s="39"/>
      <c r="H175" s="39"/>
      <c r="I175" s="199"/>
      <c r="J175" s="39"/>
      <c r="K175" s="39"/>
      <c r="L175" s="43"/>
      <c r="M175" s="200"/>
      <c r="N175" s="201"/>
      <c r="O175" s="83"/>
      <c r="P175" s="83"/>
      <c r="Q175" s="83"/>
      <c r="R175" s="83"/>
      <c r="S175" s="83"/>
      <c r="T175" s="84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149</v>
      </c>
      <c r="AU175" s="16" t="s">
        <v>71</v>
      </c>
    </row>
    <row r="176" s="10" customFormat="1">
      <c r="A176" s="10"/>
      <c r="B176" s="202"/>
      <c r="C176" s="203"/>
      <c r="D176" s="204" t="s">
        <v>169</v>
      </c>
      <c r="E176" s="205" t="s">
        <v>19</v>
      </c>
      <c r="F176" s="206" t="s">
        <v>381</v>
      </c>
      <c r="G176" s="203"/>
      <c r="H176" s="207">
        <v>98.400000000000006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3" t="s">
        <v>169</v>
      </c>
      <c r="AU176" s="213" t="s">
        <v>71</v>
      </c>
      <c r="AV176" s="10" t="s">
        <v>80</v>
      </c>
      <c r="AW176" s="10" t="s">
        <v>33</v>
      </c>
      <c r="AX176" s="10" t="s">
        <v>78</v>
      </c>
      <c r="AY176" s="213" t="s">
        <v>147</v>
      </c>
    </row>
    <row r="177" s="2" customFormat="1" ht="24.15" customHeight="1">
      <c r="A177" s="37"/>
      <c r="B177" s="38"/>
      <c r="C177" s="184" t="s">
        <v>382</v>
      </c>
      <c r="D177" s="184" t="s">
        <v>141</v>
      </c>
      <c r="E177" s="185" t="s">
        <v>383</v>
      </c>
      <c r="F177" s="186" t="s">
        <v>384</v>
      </c>
      <c r="G177" s="187" t="s">
        <v>385</v>
      </c>
      <c r="H177" s="188">
        <v>567</v>
      </c>
      <c r="I177" s="189"/>
      <c r="J177" s="190">
        <f>ROUND(I177*H177,2)</f>
        <v>0</v>
      </c>
      <c r="K177" s="186" t="s">
        <v>19</v>
      </c>
      <c r="L177" s="43"/>
      <c r="M177" s="191" t="s">
        <v>19</v>
      </c>
      <c r="N177" s="192" t="s">
        <v>42</v>
      </c>
      <c r="O177" s="83"/>
      <c r="P177" s="193">
        <f>O177*H177</f>
        <v>0</v>
      </c>
      <c r="Q177" s="193">
        <v>0.0068199999999999997</v>
      </c>
      <c r="R177" s="193">
        <f>Q177*H177</f>
        <v>3.8669399999999996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146</v>
      </c>
      <c r="AT177" s="195" t="s">
        <v>141</v>
      </c>
      <c r="AU177" s="195" t="s">
        <v>71</v>
      </c>
      <c r="AY177" s="16" t="s">
        <v>147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78</v>
      </c>
      <c r="BK177" s="196">
        <f>ROUND(I177*H177,2)</f>
        <v>0</v>
      </c>
      <c r="BL177" s="16" t="s">
        <v>146</v>
      </c>
      <c r="BM177" s="195" t="s">
        <v>386</v>
      </c>
    </row>
    <row r="178" s="10" customFormat="1">
      <c r="A178" s="10"/>
      <c r="B178" s="202"/>
      <c r="C178" s="203"/>
      <c r="D178" s="204" t="s">
        <v>169</v>
      </c>
      <c r="E178" s="205" t="s">
        <v>19</v>
      </c>
      <c r="F178" s="206" t="s">
        <v>387</v>
      </c>
      <c r="G178" s="203"/>
      <c r="H178" s="207">
        <v>567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13" t="s">
        <v>169</v>
      </c>
      <c r="AU178" s="213" t="s">
        <v>71</v>
      </c>
      <c r="AV178" s="10" t="s">
        <v>80</v>
      </c>
      <c r="AW178" s="10" t="s">
        <v>33</v>
      </c>
      <c r="AX178" s="10" t="s">
        <v>78</v>
      </c>
      <c r="AY178" s="213" t="s">
        <v>147</v>
      </c>
    </row>
    <row r="179" s="2" customFormat="1" ht="21.75" customHeight="1">
      <c r="A179" s="37"/>
      <c r="B179" s="38"/>
      <c r="C179" s="184" t="s">
        <v>388</v>
      </c>
      <c r="D179" s="184" t="s">
        <v>141</v>
      </c>
      <c r="E179" s="185" t="s">
        <v>389</v>
      </c>
      <c r="F179" s="186" t="s">
        <v>390</v>
      </c>
      <c r="G179" s="187" t="s">
        <v>385</v>
      </c>
      <c r="H179" s="188">
        <v>8</v>
      </c>
      <c r="I179" s="189"/>
      <c r="J179" s="190">
        <f>ROUND(I179*H179,2)</f>
        <v>0</v>
      </c>
      <c r="K179" s="186" t="s">
        <v>145</v>
      </c>
      <c r="L179" s="43"/>
      <c r="M179" s="191" t="s">
        <v>19</v>
      </c>
      <c r="N179" s="192" t="s">
        <v>42</v>
      </c>
      <c r="O179" s="83"/>
      <c r="P179" s="193">
        <f>O179*H179</f>
        <v>0</v>
      </c>
      <c r="Q179" s="193">
        <v>0.074168499999999998</v>
      </c>
      <c r="R179" s="193">
        <f>Q179*H179</f>
        <v>0.59334799999999999</v>
      </c>
      <c r="S179" s="193">
        <v>0</v>
      </c>
      <c r="T179" s="19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95" t="s">
        <v>146</v>
      </c>
      <c r="AT179" s="195" t="s">
        <v>141</v>
      </c>
      <c r="AU179" s="195" t="s">
        <v>71</v>
      </c>
      <c r="AY179" s="16" t="s">
        <v>147</v>
      </c>
      <c r="BE179" s="196">
        <f>IF(N179="základní",J179,0)</f>
        <v>0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6" t="s">
        <v>78</v>
      </c>
      <c r="BK179" s="196">
        <f>ROUND(I179*H179,2)</f>
        <v>0</v>
      </c>
      <c r="BL179" s="16" t="s">
        <v>146</v>
      </c>
      <c r="BM179" s="195" t="s">
        <v>391</v>
      </c>
    </row>
    <row r="180" s="2" customFormat="1">
      <c r="A180" s="37"/>
      <c r="B180" s="38"/>
      <c r="C180" s="39"/>
      <c r="D180" s="197" t="s">
        <v>149</v>
      </c>
      <c r="E180" s="39"/>
      <c r="F180" s="198" t="s">
        <v>392</v>
      </c>
      <c r="G180" s="39"/>
      <c r="H180" s="39"/>
      <c r="I180" s="199"/>
      <c r="J180" s="39"/>
      <c r="K180" s="39"/>
      <c r="L180" s="43"/>
      <c r="M180" s="200"/>
      <c r="N180" s="201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149</v>
      </c>
      <c r="AU180" s="16" t="s">
        <v>71</v>
      </c>
    </row>
    <row r="181" s="10" customFormat="1">
      <c r="A181" s="10"/>
      <c r="B181" s="202"/>
      <c r="C181" s="203"/>
      <c r="D181" s="204" t="s">
        <v>169</v>
      </c>
      <c r="E181" s="205" t="s">
        <v>19</v>
      </c>
      <c r="F181" s="206" t="s">
        <v>393</v>
      </c>
      <c r="G181" s="203"/>
      <c r="H181" s="207">
        <v>8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13" t="s">
        <v>169</v>
      </c>
      <c r="AU181" s="213" t="s">
        <v>71</v>
      </c>
      <c r="AV181" s="10" t="s">
        <v>80</v>
      </c>
      <c r="AW181" s="10" t="s">
        <v>33</v>
      </c>
      <c r="AX181" s="10" t="s">
        <v>78</v>
      </c>
      <c r="AY181" s="213" t="s">
        <v>147</v>
      </c>
    </row>
    <row r="182" s="2" customFormat="1" ht="21.75" customHeight="1">
      <c r="A182" s="37"/>
      <c r="B182" s="38"/>
      <c r="C182" s="184" t="s">
        <v>394</v>
      </c>
      <c r="D182" s="184" t="s">
        <v>141</v>
      </c>
      <c r="E182" s="185" t="s">
        <v>395</v>
      </c>
      <c r="F182" s="186" t="s">
        <v>396</v>
      </c>
      <c r="G182" s="187" t="s">
        <v>397</v>
      </c>
      <c r="H182" s="188">
        <v>2</v>
      </c>
      <c r="I182" s="189"/>
      <c r="J182" s="190">
        <f>ROUND(I182*H182,2)</f>
        <v>0</v>
      </c>
      <c r="K182" s="186" t="s">
        <v>19</v>
      </c>
      <c r="L182" s="43"/>
      <c r="M182" s="191" t="s">
        <v>19</v>
      </c>
      <c r="N182" s="192" t="s">
        <v>42</v>
      </c>
      <c r="O182" s="83"/>
      <c r="P182" s="193">
        <f>O182*H182</f>
        <v>0</v>
      </c>
      <c r="Q182" s="193">
        <v>0.07417</v>
      </c>
      <c r="R182" s="193">
        <f>Q182*H182</f>
        <v>0.14834</v>
      </c>
      <c r="S182" s="193">
        <v>0</v>
      </c>
      <c r="T182" s="19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95" t="s">
        <v>146</v>
      </c>
      <c r="AT182" s="195" t="s">
        <v>141</v>
      </c>
      <c r="AU182" s="195" t="s">
        <v>71</v>
      </c>
      <c r="AY182" s="16" t="s">
        <v>147</v>
      </c>
      <c r="BE182" s="196">
        <f>IF(N182="základní",J182,0)</f>
        <v>0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6" t="s">
        <v>78</v>
      </c>
      <c r="BK182" s="196">
        <f>ROUND(I182*H182,2)</f>
        <v>0</v>
      </c>
      <c r="BL182" s="16" t="s">
        <v>146</v>
      </c>
      <c r="BM182" s="195" t="s">
        <v>398</v>
      </c>
    </row>
    <row r="183" s="2" customFormat="1" ht="16.5" customHeight="1">
      <c r="A183" s="37"/>
      <c r="B183" s="38"/>
      <c r="C183" s="184" t="s">
        <v>399</v>
      </c>
      <c r="D183" s="184" t="s">
        <v>141</v>
      </c>
      <c r="E183" s="185" t="s">
        <v>400</v>
      </c>
      <c r="F183" s="186" t="s">
        <v>401</v>
      </c>
      <c r="G183" s="187" t="s">
        <v>397</v>
      </c>
      <c r="H183" s="188">
        <v>4</v>
      </c>
      <c r="I183" s="189"/>
      <c r="J183" s="190">
        <f>ROUND(I183*H183,2)</f>
        <v>0</v>
      </c>
      <c r="K183" s="186" t="s">
        <v>19</v>
      </c>
      <c r="L183" s="43"/>
      <c r="M183" s="191" t="s">
        <v>19</v>
      </c>
      <c r="N183" s="192" t="s">
        <v>42</v>
      </c>
      <c r="O183" s="83"/>
      <c r="P183" s="193">
        <f>O183*H183</f>
        <v>0</v>
      </c>
      <c r="Q183" s="193">
        <v>0.0050000000000000001</v>
      </c>
      <c r="R183" s="193">
        <f>Q183*H183</f>
        <v>0.02</v>
      </c>
      <c r="S183" s="193">
        <v>0</v>
      </c>
      <c r="T183" s="19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95" t="s">
        <v>146</v>
      </c>
      <c r="AT183" s="195" t="s">
        <v>141</v>
      </c>
      <c r="AU183" s="195" t="s">
        <v>71</v>
      </c>
      <c r="AY183" s="16" t="s">
        <v>147</v>
      </c>
      <c r="BE183" s="196">
        <f>IF(N183="základní",J183,0)</f>
        <v>0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6" t="s">
        <v>78</v>
      </c>
      <c r="BK183" s="196">
        <f>ROUND(I183*H183,2)</f>
        <v>0</v>
      </c>
      <c r="BL183" s="16" t="s">
        <v>146</v>
      </c>
      <c r="BM183" s="195" t="s">
        <v>402</v>
      </c>
    </row>
    <row r="184" s="10" customFormat="1">
      <c r="A184" s="10"/>
      <c r="B184" s="202"/>
      <c r="C184" s="203"/>
      <c r="D184" s="204" t="s">
        <v>169</v>
      </c>
      <c r="E184" s="205" t="s">
        <v>19</v>
      </c>
      <c r="F184" s="206" t="s">
        <v>403</v>
      </c>
      <c r="G184" s="203"/>
      <c r="H184" s="207">
        <v>4</v>
      </c>
      <c r="I184" s="208"/>
      <c r="J184" s="203"/>
      <c r="K184" s="203"/>
      <c r="L184" s="209"/>
      <c r="M184" s="210"/>
      <c r="N184" s="211"/>
      <c r="O184" s="211"/>
      <c r="P184" s="211"/>
      <c r="Q184" s="211"/>
      <c r="R184" s="211"/>
      <c r="S184" s="211"/>
      <c r="T184" s="212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13" t="s">
        <v>169</v>
      </c>
      <c r="AU184" s="213" t="s">
        <v>71</v>
      </c>
      <c r="AV184" s="10" t="s">
        <v>80</v>
      </c>
      <c r="AW184" s="10" t="s">
        <v>33</v>
      </c>
      <c r="AX184" s="10" t="s">
        <v>78</v>
      </c>
      <c r="AY184" s="213" t="s">
        <v>147</v>
      </c>
    </row>
    <row r="185" s="2" customFormat="1" ht="16.5" customHeight="1">
      <c r="A185" s="37"/>
      <c r="B185" s="38"/>
      <c r="C185" s="184" t="s">
        <v>404</v>
      </c>
      <c r="D185" s="184" t="s">
        <v>141</v>
      </c>
      <c r="E185" s="185" t="s">
        <v>405</v>
      </c>
      <c r="F185" s="186" t="s">
        <v>406</v>
      </c>
      <c r="G185" s="187" t="s">
        <v>193</v>
      </c>
      <c r="H185" s="188">
        <v>114.661</v>
      </c>
      <c r="I185" s="189"/>
      <c r="J185" s="190">
        <f>ROUND(I185*H185,2)</f>
        <v>0</v>
      </c>
      <c r="K185" s="186" t="s">
        <v>145</v>
      </c>
      <c r="L185" s="43"/>
      <c r="M185" s="191" t="s">
        <v>19</v>
      </c>
      <c r="N185" s="192" t="s">
        <v>42</v>
      </c>
      <c r="O185" s="83"/>
      <c r="P185" s="193">
        <f>O185*H185</f>
        <v>0</v>
      </c>
      <c r="Q185" s="193">
        <v>0</v>
      </c>
      <c r="R185" s="193">
        <f>Q185*H185</f>
        <v>0</v>
      </c>
      <c r="S185" s="193">
        <v>0</v>
      </c>
      <c r="T185" s="19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95" t="s">
        <v>146</v>
      </c>
      <c r="AT185" s="195" t="s">
        <v>141</v>
      </c>
      <c r="AU185" s="195" t="s">
        <v>71</v>
      </c>
      <c r="AY185" s="16" t="s">
        <v>147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6" t="s">
        <v>78</v>
      </c>
      <c r="BK185" s="196">
        <f>ROUND(I185*H185,2)</f>
        <v>0</v>
      </c>
      <c r="BL185" s="16" t="s">
        <v>146</v>
      </c>
      <c r="BM185" s="195" t="s">
        <v>407</v>
      </c>
    </row>
    <row r="186" s="2" customFormat="1">
      <c r="A186" s="37"/>
      <c r="B186" s="38"/>
      <c r="C186" s="39"/>
      <c r="D186" s="197" t="s">
        <v>149</v>
      </c>
      <c r="E186" s="39"/>
      <c r="F186" s="198" t="s">
        <v>408</v>
      </c>
      <c r="G186" s="39"/>
      <c r="H186" s="39"/>
      <c r="I186" s="199"/>
      <c r="J186" s="39"/>
      <c r="K186" s="39"/>
      <c r="L186" s="43"/>
      <c r="M186" s="245"/>
      <c r="N186" s="246"/>
      <c r="O186" s="247"/>
      <c r="P186" s="247"/>
      <c r="Q186" s="247"/>
      <c r="R186" s="247"/>
      <c r="S186" s="247"/>
      <c r="T186" s="248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149</v>
      </c>
      <c r="AU186" s="16" t="s">
        <v>71</v>
      </c>
    </row>
    <row r="187" s="2" customFormat="1" ht="6.96" customHeight="1">
      <c r="A187" s="37"/>
      <c r="B187" s="58"/>
      <c r="C187" s="59"/>
      <c r="D187" s="59"/>
      <c r="E187" s="59"/>
      <c r="F187" s="59"/>
      <c r="G187" s="59"/>
      <c r="H187" s="59"/>
      <c r="I187" s="59"/>
      <c r="J187" s="59"/>
      <c r="K187" s="59"/>
      <c r="L187" s="43"/>
      <c r="M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</row>
  </sheetData>
  <sheetProtection sheet="1" autoFilter="0" formatColumns="0" formatRows="0" objects="1" scenarios="1" spinCount="100000" saltValue="YzsqKxsi66YBtP8GGX/2lQo2XJzDWZKsSn9Lt9MXijPa+cQLyPcQKGDWSK7PYowh4nQpGSKHqjMdUh4BKnoDCQ==" hashValue="PKVGfea/7hZUzXIMYhA0z5MshWmJB4c+p7N6jNPnmOYqCKLKZlJCmSz20HKmfvWNg9wdcwufMl8wdDRTVjfe/Q==" algorithmName="SHA-512" password="CC35"/>
  <autoFilter ref="C78:K186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84813511"/>
    <hyperlink ref="F83" r:id="rId2" display="https://podminky.urs.cz/item/CS_URS_2024_01/183403112"/>
    <hyperlink ref="F85" r:id="rId3" display="https://podminky.urs.cz/item/CS_URS_2024_01/183403151"/>
    <hyperlink ref="F87" r:id="rId4" display="https://podminky.urs.cz/item/CS_URS_2024_01/183403152"/>
    <hyperlink ref="F89" r:id="rId5" display="https://podminky.urs.cz/item/CS_URS_2024_01/183403213"/>
    <hyperlink ref="F92" r:id="rId6" display="https://podminky.urs.cz/item/CS_URS_2024_01/181451121"/>
    <hyperlink ref="F97" r:id="rId7" display="https://podminky.urs.cz/item/CS_URS_2024_01/111151231"/>
    <hyperlink ref="F104" r:id="rId8" display="https://podminky.urs.cz/item/CS_URS_2024_01/185802113"/>
    <hyperlink ref="F109" r:id="rId9" display="https://podminky.urs.cz/item/CS_URS_2024_01/183101113"/>
    <hyperlink ref="F112" r:id="rId10" display="https://podminky.urs.cz/item/CS_URS_2024_01/183101114"/>
    <hyperlink ref="F115" r:id="rId11" display="https://podminky.urs.cz/item/CS_URS_2024_01/185802114"/>
    <hyperlink ref="F120" r:id="rId12" display="https://podminky.urs.cz/item/CS_URS_2024_01/185802114_D"/>
    <hyperlink ref="F125" r:id="rId13" display="https://podminky.urs.cz/item/CS_URS_2024_01/184102111"/>
    <hyperlink ref="F128" r:id="rId14" display="https://podminky.urs.cz/item/CS_URS_2024_01/184102110"/>
    <hyperlink ref="F150" r:id="rId15" display="https://podminky.urs.cz/item/CS_URS_2024_01/184813121"/>
    <hyperlink ref="F153" r:id="rId16" display="https://podminky.urs.cz/item/CS_URS_2024_01/184813134"/>
    <hyperlink ref="F156" r:id="rId17" display="https://podminky.urs.cz/item/CS_URS_2024_01/184813133"/>
    <hyperlink ref="F159" r:id="rId18" display="https://podminky.urs.cz/item/CS_URS_2024_01/184215112"/>
    <hyperlink ref="F166" r:id="rId19" display="https://podminky.urs.cz/item/CS_URS_2024_01/184911421"/>
    <hyperlink ref="F170" r:id="rId20" display="https://podminky.urs.cz/item/CS_URS_2024_01/185804312"/>
    <hyperlink ref="F173" r:id="rId21" display="https://podminky.urs.cz/item/CS_URS_2024_01/185851121"/>
    <hyperlink ref="F175" r:id="rId22" display="https://podminky.urs.cz/item/CS_URS_2024_01/185851129"/>
    <hyperlink ref="F180" r:id="rId23" display="https://podminky.urs.cz/item/CS_URS_2024_01/348952262"/>
    <hyperlink ref="F186" r:id="rId24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410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ROUND((SUM(BE85:BE105)),  2)</f>
        <v>0</v>
      </c>
      <c r="G35" s="37"/>
      <c r="H35" s="37"/>
      <c r="I35" s="156">
        <v>0.20999999999999999</v>
      </c>
      <c r="J35" s="155">
        <f>ROUND(((SUM(BE85:BE105))*I35),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ROUND((SUM(BF85:BF105)),  2)</f>
        <v>0</v>
      </c>
      <c r="G36" s="37"/>
      <c r="H36" s="37"/>
      <c r="I36" s="156">
        <v>0.12</v>
      </c>
      <c r="J36" s="155">
        <f>ROUND(((SUM(BF85:BF105))*I36),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ROUND((SUM(BG85:BG105)),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ROUND((SUM(BH85:BH105)),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ROUND((SUM(BI85:BI105)),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SO-011 - 1. rok pěstevní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123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SO-011 - 1. rok pěstevní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SUM(P86:P105)</f>
        <v>0</v>
      </c>
      <c r="Q85" s="95"/>
      <c r="R85" s="181">
        <f>SUM(R86:R105)</f>
        <v>0.0062000000000000006</v>
      </c>
      <c r="S85" s="95"/>
      <c r="T85" s="182">
        <f>SUM(T86:T105)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SUM(BK86:BK105)</f>
        <v>0</v>
      </c>
    </row>
    <row r="86" s="2" customFormat="1" ht="16.5" customHeight="1">
      <c r="A86" s="37"/>
      <c r="B86" s="38"/>
      <c r="C86" s="184" t="s">
        <v>78</v>
      </c>
      <c r="D86" s="184" t="s">
        <v>141</v>
      </c>
      <c r="E86" s="185" t="s">
        <v>411</v>
      </c>
      <c r="F86" s="186" t="s">
        <v>412</v>
      </c>
      <c r="G86" s="187" t="s">
        <v>413</v>
      </c>
      <c r="H86" s="188">
        <v>1.19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414</v>
      </c>
    </row>
    <row r="87" s="2" customFormat="1">
      <c r="A87" s="37"/>
      <c r="B87" s="38"/>
      <c r="C87" s="39"/>
      <c r="D87" s="197" t="s">
        <v>149</v>
      </c>
      <c r="E87" s="39"/>
      <c r="F87" s="198" t="s">
        <v>415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416</v>
      </c>
      <c r="G88" s="203"/>
      <c r="H88" s="207">
        <v>1.19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16.5" customHeight="1">
      <c r="A89" s="37"/>
      <c r="B89" s="38"/>
      <c r="C89" s="184" t="s">
        <v>80</v>
      </c>
      <c r="D89" s="184" t="s">
        <v>141</v>
      </c>
      <c r="E89" s="185" t="s">
        <v>417</v>
      </c>
      <c r="F89" s="186" t="s">
        <v>418</v>
      </c>
      <c r="G89" s="187" t="s">
        <v>144</v>
      </c>
      <c r="H89" s="188">
        <v>1530</v>
      </c>
      <c r="I89" s="189"/>
      <c r="J89" s="190">
        <f>ROUND(I89*H89,2)</f>
        <v>0</v>
      </c>
      <c r="K89" s="186" t="s">
        <v>145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71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146</v>
      </c>
      <c r="BM89" s="195" t="s">
        <v>419</v>
      </c>
    </row>
    <row r="90" s="2" customFormat="1">
      <c r="A90" s="37"/>
      <c r="B90" s="38"/>
      <c r="C90" s="39"/>
      <c r="D90" s="197" t="s">
        <v>149</v>
      </c>
      <c r="E90" s="39"/>
      <c r="F90" s="198" t="s">
        <v>420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71</v>
      </c>
    </row>
    <row r="91" s="10" customFormat="1">
      <c r="A91" s="10"/>
      <c r="B91" s="202"/>
      <c r="C91" s="203"/>
      <c r="D91" s="204" t="s">
        <v>169</v>
      </c>
      <c r="E91" s="205" t="s">
        <v>19</v>
      </c>
      <c r="F91" s="206" t="s">
        <v>421</v>
      </c>
      <c r="G91" s="203"/>
      <c r="H91" s="207">
        <v>1530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71</v>
      </c>
      <c r="AV91" s="10" t="s">
        <v>80</v>
      </c>
      <c r="AW91" s="10" t="s">
        <v>33</v>
      </c>
      <c r="AX91" s="10" t="s">
        <v>78</v>
      </c>
      <c r="AY91" s="213" t="s">
        <v>147</v>
      </c>
    </row>
    <row r="92" s="2" customFormat="1" ht="16.5" customHeight="1">
      <c r="A92" s="37"/>
      <c r="B92" s="38"/>
      <c r="C92" s="184" t="s">
        <v>155</v>
      </c>
      <c r="D92" s="184" t="s">
        <v>141</v>
      </c>
      <c r="E92" s="185" t="s">
        <v>422</v>
      </c>
      <c r="F92" s="186" t="s">
        <v>423</v>
      </c>
      <c r="G92" s="187" t="s">
        <v>209</v>
      </c>
      <c r="H92" s="188">
        <v>310</v>
      </c>
      <c r="I92" s="189"/>
      <c r="J92" s="190">
        <f>ROUND(I92*H92,2)</f>
        <v>0</v>
      </c>
      <c r="K92" s="186" t="s">
        <v>145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2.0000000000000002E-05</v>
      </c>
      <c r="R92" s="193">
        <f>Q92*H92</f>
        <v>0.0062000000000000006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146</v>
      </c>
      <c r="BM92" s="195" t="s">
        <v>424</v>
      </c>
    </row>
    <row r="93" s="2" customFormat="1">
      <c r="A93" s="37"/>
      <c r="B93" s="38"/>
      <c r="C93" s="39"/>
      <c r="D93" s="197" t="s">
        <v>149</v>
      </c>
      <c r="E93" s="39"/>
      <c r="F93" s="198" t="s">
        <v>425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71</v>
      </c>
    </row>
    <row r="94" s="10" customFormat="1">
      <c r="A94" s="10"/>
      <c r="B94" s="202"/>
      <c r="C94" s="203"/>
      <c r="D94" s="204" t="s">
        <v>169</v>
      </c>
      <c r="E94" s="205" t="s">
        <v>19</v>
      </c>
      <c r="F94" s="206" t="s">
        <v>426</v>
      </c>
      <c r="G94" s="203"/>
      <c r="H94" s="207">
        <v>310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71</v>
      </c>
      <c r="AV94" s="10" t="s">
        <v>80</v>
      </c>
      <c r="AW94" s="10" t="s">
        <v>33</v>
      </c>
      <c r="AX94" s="10" t="s">
        <v>78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427</v>
      </c>
      <c r="F95" s="186" t="s">
        <v>428</v>
      </c>
      <c r="G95" s="187" t="s">
        <v>209</v>
      </c>
      <c r="H95" s="188">
        <v>2440</v>
      </c>
      <c r="I95" s="189"/>
      <c r="J95" s="190">
        <f>ROUND(I95*H95,2)</f>
        <v>0</v>
      </c>
      <c r="K95" s="186" t="s">
        <v>145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71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146</v>
      </c>
      <c r="BM95" s="195" t="s">
        <v>429</v>
      </c>
    </row>
    <row r="96" s="2" customFormat="1">
      <c r="A96" s="37"/>
      <c r="B96" s="38"/>
      <c r="C96" s="39"/>
      <c r="D96" s="197" t="s">
        <v>149</v>
      </c>
      <c r="E96" s="39"/>
      <c r="F96" s="198" t="s">
        <v>430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71</v>
      </c>
    </row>
    <row r="97" s="10" customFormat="1">
      <c r="A97" s="10"/>
      <c r="B97" s="202"/>
      <c r="C97" s="203"/>
      <c r="D97" s="204" t="s">
        <v>169</v>
      </c>
      <c r="E97" s="205" t="s">
        <v>19</v>
      </c>
      <c r="F97" s="206" t="s">
        <v>431</v>
      </c>
      <c r="G97" s="203"/>
      <c r="H97" s="207">
        <v>2440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71</v>
      </c>
      <c r="AV97" s="10" t="s">
        <v>80</v>
      </c>
      <c r="AW97" s="10" t="s">
        <v>33</v>
      </c>
      <c r="AX97" s="10" t="s">
        <v>78</v>
      </c>
      <c r="AY97" s="213" t="s">
        <v>147</v>
      </c>
    </row>
    <row r="98" s="2" customFormat="1" ht="16.5" customHeight="1">
      <c r="A98" s="37"/>
      <c r="B98" s="38"/>
      <c r="C98" s="184" t="s">
        <v>164</v>
      </c>
      <c r="D98" s="184" t="s">
        <v>141</v>
      </c>
      <c r="E98" s="185" t="s">
        <v>366</v>
      </c>
      <c r="F98" s="186" t="s">
        <v>367</v>
      </c>
      <c r="G98" s="187" t="s">
        <v>362</v>
      </c>
      <c r="H98" s="188">
        <v>164</v>
      </c>
      <c r="I98" s="189"/>
      <c r="J98" s="190">
        <f>ROUND(I98*H98,2)</f>
        <v>0</v>
      </c>
      <c r="K98" s="186" t="s">
        <v>145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71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146</v>
      </c>
      <c r="BM98" s="195" t="s">
        <v>432</v>
      </c>
    </row>
    <row r="99" s="2" customFormat="1">
      <c r="A99" s="37"/>
      <c r="B99" s="38"/>
      <c r="C99" s="39"/>
      <c r="D99" s="197" t="s">
        <v>149</v>
      </c>
      <c r="E99" s="39"/>
      <c r="F99" s="198" t="s">
        <v>369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71</v>
      </c>
    </row>
    <row r="100" s="10" customFormat="1">
      <c r="A100" s="10"/>
      <c r="B100" s="202"/>
      <c r="C100" s="203"/>
      <c r="D100" s="204" t="s">
        <v>169</v>
      </c>
      <c r="E100" s="205" t="s">
        <v>19</v>
      </c>
      <c r="F100" s="206" t="s">
        <v>433</v>
      </c>
      <c r="G100" s="203"/>
      <c r="H100" s="207">
        <v>164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71</v>
      </c>
      <c r="AV100" s="10" t="s">
        <v>80</v>
      </c>
      <c r="AW100" s="10" t="s">
        <v>33</v>
      </c>
      <c r="AX100" s="10" t="s">
        <v>78</v>
      </c>
      <c r="AY100" s="213" t="s">
        <v>147</v>
      </c>
    </row>
    <row r="101" s="2" customFormat="1" ht="16.5" customHeight="1">
      <c r="A101" s="37"/>
      <c r="B101" s="38"/>
      <c r="C101" s="184" t="s">
        <v>171</v>
      </c>
      <c r="D101" s="184" t="s">
        <v>141</v>
      </c>
      <c r="E101" s="185" t="s">
        <v>372</v>
      </c>
      <c r="F101" s="186" t="s">
        <v>373</v>
      </c>
      <c r="G101" s="187" t="s">
        <v>362</v>
      </c>
      <c r="H101" s="188">
        <v>164</v>
      </c>
      <c r="I101" s="189"/>
      <c r="J101" s="190">
        <f>ROUND(I101*H101,2)</f>
        <v>0</v>
      </c>
      <c r="K101" s="186" t="s">
        <v>145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146</v>
      </c>
      <c r="AT101" s="195" t="s">
        <v>141</v>
      </c>
      <c r="AU101" s="195" t="s">
        <v>71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146</v>
      </c>
      <c r="BM101" s="195" t="s">
        <v>434</v>
      </c>
    </row>
    <row r="102" s="2" customFormat="1">
      <c r="A102" s="37"/>
      <c r="B102" s="38"/>
      <c r="C102" s="39"/>
      <c r="D102" s="197" t="s">
        <v>149</v>
      </c>
      <c r="E102" s="39"/>
      <c r="F102" s="198" t="s">
        <v>375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149</v>
      </c>
      <c r="AU102" s="16" t="s">
        <v>71</v>
      </c>
    </row>
    <row r="103" s="2" customFormat="1" ht="16.5" customHeight="1">
      <c r="A103" s="37"/>
      <c r="B103" s="38"/>
      <c r="C103" s="184" t="s">
        <v>176</v>
      </c>
      <c r="D103" s="184" t="s">
        <v>141</v>
      </c>
      <c r="E103" s="185" t="s">
        <v>377</v>
      </c>
      <c r="F103" s="186" t="s">
        <v>378</v>
      </c>
      <c r="G103" s="187" t="s">
        <v>362</v>
      </c>
      <c r="H103" s="188">
        <v>492</v>
      </c>
      <c r="I103" s="189"/>
      <c r="J103" s="190">
        <f>ROUND(I103*H103,2)</f>
        <v>0</v>
      </c>
      <c r="K103" s="186" t="s">
        <v>145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71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78</v>
      </c>
      <c r="BK103" s="196">
        <f>ROUND(I103*H103,2)</f>
        <v>0</v>
      </c>
      <c r="BL103" s="16" t="s">
        <v>146</v>
      </c>
      <c r="BM103" s="195" t="s">
        <v>435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380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71</v>
      </c>
    </row>
    <row r="105" s="10" customFormat="1">
      <c r="A105" s="10"/>
      <c r="B105" s="202"/>
      <c r="C105" s="203"/>
      <c r="D105" s="204" t="s">
        <v>169</v>
      </c>
      <c r="E105" s="205" t="s">
        <v>19</v>
      </c>
      <c r="F105" s="206" t="s">
        <v>436</v>
      </c>
      <c r="G105" s="203"/>
      <c r="H105" s="207">
        <v>492</v>
      </c>
      <c r="I105" s="208"/>
      <c r="J105" s="203"/>
      <c r="K105" s="203"/>
      <c r="L105" s="209"/>
      <c r="M105" s="249"/>
      <c r="N105" s="250"/>
      <c r="O105" s="250"/>
      <c r="P105" s="250"/>
      <c r="Q105" s="250"/>
      <c r="R105" s="250"/>
      <c r="S105" s="250"/>
      <c r="T105" s="25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71</v>
      </c>
      <c r="AV105" s="10" t="s">
        <v>80</v>
      </c>
      <c r="AW105" s="10" t="s">
        <v>33</v>
      </c>
      <c r="AX105" s="10" t="s">
        <v>78</v>
      </c>
      <c r="AY105" s="213" t="s">
        <v>147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DppIzJTCsLeDC+BXF3jO2b/UZQRfPoiChpVFpF+VXKBdo0/PkCFiF1Ni8+2fTOLt9StBtBKJQHz7iyxRl381rQ==" hashValue="/1tbjdMIwgJEO+R+RvRUd1RtQgryTqt8B0GdbFpTg3iB/ROXjwQuwYhNHBKaS3d2KCn3LDPw8kMXLe9O73HicA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5804214"/>
    <hyperlink ref="F93" r:id="rId3" display="https://podminky.urs.cz/item/CS_URS_2024_01/184911111"/>
    <hyperlink ref="F96" r:id="rId4" display="https://podminky.urs.cz/item/CS_URS_2024_01/184808211"/>
    <hyperlink ref="F99" r:id="rId5" display="https://podminky.urs.cz/item/CS_URS_2024_01/185804312"/>
    <hyperlink ref="F102" r:id="rId6" display="https://podminky.urs.cz/item/CS_URS_2024_01/185851121"/>
    <hyperlink ref="F104" r:id="rId7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437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ROUND((SUM(BE85:BE102)),  2)</f>
        <v>0</v>
      </c>
      <c r="G35" s="37"/>
      <c r="H35" s="37"/>
      <c r="I35" s="156">
        <v>0.20999999999999999</v>
      </c>
      <c r="J35" s="155">
        <f>ROUND(((SUM(BE85:BE102))*I35),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ROUND((SUM(BF85:BF102)),  2)</f>
        <v>0</v>
      </c>
      <c r="G36" s="37"/>
      <c r="H36" s="37"/>
      <c r="I36" s="156">
        <v>0.12</v>
      </c>
      <c r="J36" s="155">
        <f>ROUND(((SUM(BF85:BF102))*I36),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ROUND((SUM(BG85:BG102)),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ROUND((SUM(BH85:BH102)),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ROUND((SUM(BI85:BI102)),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SO-012 - 2. rok pěstevní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123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SO-012 - 2. rok pěstevní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SUM(P86:P102)</f>
        <v>0</v>
      </c>
      <c r="Q85" s="95"/>
      <c r="R85" s="181">
        <f>SUM(R86:R102)</f>
        <v>0.0062000000000000006</v>
      </c>
      <c r="S85" s="95"/>
      <c r="T85" s="182">
        <f>SUM(T86:T102)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SUM(BK86:BK102)</f>
        <v>0</v>
      </c>
    </row>
    <row r="86" s="2" customFormat="1" ht="16.5" customHeight="1">
      <c r="A86" s="37"/>
      <c r="B86" s="38"/>
      <c r="C86" s="184" t="s">
        <v>78</v>
      </c>
      <c r="D86" s="184" t="s">
        <v>141</v>
      </c>
      <c r="E86" s="185" t="s">
        <v>411</v>
      </c>
      <c r="F86" s="186" t="s">
        <v>412</v>
      </c>
      <c r="G86" s="187" t="s">
        <v>413</v>
      </c>
      <c r="H86" s="188">
        <v>0.79300000000000004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438</v>
      </c>
    </row>
    <row r="87" s="2" customFormat="1">
      <c r="A87" s="37"/>
      <c r="B87" s="38"/>
      <c r="C87" s="39"/>
      <c r="D87" s="197" t="s">
        <v>149</v>
      </c>
      <c r="E87" s="39"/>
      <c r="F87" s="198" t="s">
        <v>415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439</v>
      </c>
      <c r="G88" s="203"/>
      <c r="H88" s="207">
        <v>0.79300000000000004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16.5" customHeight="1">
      <c r="A89" s="37"/>
      <c r="B89" s="38"/>
      <c r="C89" s="184" t="s">
        <v>80</v>
      </c>
      <c r="D89" s="184" t="s">
        <v>141</v>
      </c>
      <c r="E89" s="185" t="s">
        <v>422</v>
      </c>
      <c r="F89" s="186" t="s">
        <v>423</v>
      </c>
      <c r="G89" s="187" t="s">
        <v>209</v>
      </c>
      <c r="H89" s="188">
        <v>310</v>
      </c>
      <c r="I89" s="189"/>
      <c r="J89" s="190">
        <f>ROUND(I89*H89,2)</f>
        <v>0</v>
      </c>
      <c r="K89" s="186" t="s">
        <v>145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2.0000000000000002E-05</v>
      </c>
      <c r="R89" s="193">
        <f>Q89*H89</f>
        <v>0.0062000000000000006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71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146</v>
      </c>
      <c r="BM89" s="195" t="s">
        <v>440</v>
      </c>
    </row>
    <row r="90" s="2" customFormat="1">
      <c r="A90" s="37"/>
      <c r="B90" s="38"/>
      <c r="C90" s="39"/>
      <c r="D90" s="197" t="s">
        <v>149</v>
      </c>
      <c r="E90" s="39"/>
      <c r="F90" s="198" t="s">
        <v>425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71</v>
      </c>
    </row>
    <row r="91" s="10" customFormat="1">
      <c r="A91" s="10"/>
      <c r="B91" s="202"/>
      <c r="C91" s="203"/>
      <c r="D91" s="204" t="s">
        <v>169</v>
      </c>
      <c r="E91" s="205" t="s">
        <v>19</v>
      </c>
      <c r="F91" s="206" t="s">
        <v>426</v>
      </c>
      <c r="G91" s="203"/>
      <c r="H91" s="207">
        <v>310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71</v>
      </c>
      <c r="AV91" s="10" t="s">
        <v>80</v>
      </c>
      <c r="AW91" s="10" t="s">
        <v>33</v>
      </c>
      <c r="AX91" s="10" t="s">
        <v>78</v>
      </c>
      <c r="AY91" s="213" t="s">
        <v>147</v>
      </c>
    </row>
    <row r="92" s="2" customFormat="1" ht="16.5" customHeight="1">
      <c r="A92" s="37"/>
      <c r="B92" s="38"/>
      <c r="C92" s="184" t="s">
        <v>155</v>
      </c>
      <c r="D92" s="184" t="s">
        <v>141</v>
      </c>
      <c r="E92" s="185" t="s">
        <v>427</v>
      </c>
      <c r="F92" s="186" t="s">
        <v>428</v>
      </c>
      <c r="G92" s="187" t="s">
        <v>209</v>
      </c>
      <c r="H92" s="188">
        <v>2440</v>
      </c>
      <c r="I92" s="189"/>
      <c r="J92" s="190">
        <f>ROUND(I92*H92,2)</f>
        <v>0</v>
      </c>
      <c r="K92" s="186" t="s">
        <v>145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146</v>
      </c>
      <c r="BM92" s="195" t="s">
        <v>441</v>
      </c>
    </row>
    <row r="93" s="2" customFormat="1">
      <c r="A93" s="37"/>
      <c r="B93" s="38"/>
      <c r="C93" s="39"/>
      <c r="D93" s="197" t="s">
        <v>149</v>
      </c>
      <c r="E93" s="39"/>
      <c r="F93" s="198" t="s">
        <v>430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71</v>
      </c>
    </row>
    <row r="94" s="10" customFormat="1">
      <c r="A94" s="10"/>
      <c r="B94" s="202"/>
      <c r="C94" s="203"/>
      <c r="D94" s="204" t="s">
        <v>169</v>
      </c>
      <c r="E94" s="205" t="s">
        <v>19</v>
      </c>
      <c r="F94" s="206" t="s">
        <v>431</v>
      </c>
      <c r="G94" s="203"/>
      <c r="H94" s="207">
        <v>2440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71</v>
      </c>
      <c r="AV94" s="10" t="s">
        <v>80</v>
      </c>
      <c r="AW94" s="10" t="s">
        <v>33</v>
      </c>
      <c r="AX94" s="10" t="s">
        <v>78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366</v>
      </c>
      <c r="F95" s="186" t="s">
        <v>367</v>
      </c>
      <c r="G95" s="187" t="s">
        <v>362</v>
      </c>
      <c r="H95" s="188">
        <v>98.400000000000006</v>
      </c>
      <c r="I95" s="189"/>
      <c r="J95" s="190">
        <f>ROUND(I95*H95,2)</f>
        <v>0</v>
      </c>
      <c r="K95" s="186" t="s">
        <v>145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71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146</v>
      </c>
      <c r="BM95" s="195" t="s">
        <v>442</v>
      </c>
    </row>
    <row r="96" s="2" customFormat="1">
      <c r="A96" s="37"/>
      <c r="B96" s="38"/>
      <c r="C96" s="39"/>
      <c r="D96" s="197" t="s">
        <v>149</v>
      </c>
      <c r="E96" s="39"/>
      <c r="F96" s="198" t="s">
        <v>369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71</v>
      </c>
    </row>
    <row r="97" s="10" customFormat="1">
      <c r="A97" s="10"/>
      <c r="B97" s="202"/>
      <c r="C97" s="203"/>
      <c r="D97" s="204" t="s">
        <v>169</v>
      </c>
      <c r="E97" s="205" t="s">
        <v>19</v>
      </c>
      <c r="F97" s="206" t="s">
        <v>443</v>
      </c>
      <c r="G97" s="203"/>
      <c r="H97" s="207">
        <v>98.400000000000006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71</v>
      </c>
      <c r="AV97" s="10" t="s">
        <v>80</v>
      </c>
      <c r="AW97" s="10" t="s">
        <v>33</v>
      </c>
      <c r="AX97" s="10" t="s">
        <v>78</v>
      </c>
      <c r="AY97" s="213" t="s">
        <v>147</v>
      </c>
    </row>
    <row r="98" s="2" customFormat="1" ht="16.5" customHeight="1">
      <c r="A98" s="37"/>
      <c r="B98" s="38"/>
      <c r="C98" s="184" t="s">
        <v>164</v>
      </c>
      <c r="D98" s="184" t="s">
        <v>141</v>
      </c>
      <c r="E98" s="185" t="s">
        <v>372</v>
      </c>
      <c r="F98" s="186" t="s">
        <v>373</v>
      </c>
      <c r="G98" s="187" t="s">
        <v>362</v>
      </c>
      <c r="H98" s="188">
        <v>98.400000000000006</v>
      </c>
      <c r="I98" s="189"/>
      <c r="J98" s="190">
        <f>ROUND(I98*H98,2)</f>
        <v>0</v>
      </c>
      <c r="K98" s="186" t="s">
        <v>145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71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146</v>
      </c>
      <c r="BM98" s="195" t="s">
        <v>444</v>
      </c>
    </row>
    <row r="99" s="2" customFormat="1">
      <c r="A99" s="37"/>
      <c r="B99" s="38"/>
      <c r="C99" s="39"/>
      <c r="D99" s="197" t="s">
        <v>149</v>
      </c>
      <c r="E99" s="39"/>
      <c r="F99" s="198" t="s">
        <v>375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71</v>
      </c>
    </row>
    <row r="100" s="2" customFormat="1" ht="16.5" customHeight="1">
      <c r="A100" s="37"/>
      <c r="B100" s="38"/>
      <c r="C100" s="184" t="s">
        <v>171</v>
      </c>
      <c r="D100" s="184" t="s">
        <v>141</v>
      </c>
      <c r="E100" s="185" t="s">
        <v>377</v>
      </c>
      <c r="F100" s="186" t="s">
        <v>378</v>
      </c>
      <c r="G100" s="187" t="s">
        <v>362</v>
      </c>
      <c r="H100" s="188">
        <v>295.19999999999999</v>
      </c>
      <c r="I100" s="189"/>
      <c r="J100" s="190">
        <f>ROUND(I100*H100,2)</f>
        <v>0</v>
      </c>
      <c r="K100" s="186" t="s">
        <v>145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71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78</v>
      </c>
      <c r="BK100" s="196">
        <f>ROUND(I100*H100,2)</f>
        <v>0</v>
      </c>
      <c r="BL100" s="16" t="s">
        <v>146</v>
      </c>
      <c r="BM100" s="195" t="s">
        <v>445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380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71</v>
      </c>
    </row>
    <row r="102" s="10" customFormat="1">
      <c r="A102" s="10"/>
      <c r="B102" s="202"/>
      <c r="C102" s="203"/>
      <c r="D102" s="204" t="s">
        <v>169</v>
      </c>
      <c r="E102" s="205" t="s">
        <v>19</v>
      </c>
      <c r="F102" s="206" t="s">
        <v>446</v>
      </c>
      <c r="G102" s="203"/>
      <c r="H102" s="207">
        <v>295.19999999999999</v>
      </c>
      <c r="I102" s="208"/>
      <c r="J102" s="203"/>
      <c r="K102" s="203"/>
      <c r="L102" s="209"/>
      <c r="M102" s="249"/>
      <c r="N102" s="250"/>
      <c r="O102" s="250"/>
      <c r="P102" s="250"/>
      <c r="Q102" s="250"/>
      <c r="R102" s="250"/>
      <c r="S102" s="250"/>
      <c r="T102" s="251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169</v>
      </c>
      <c r="AU102" s="213" t="s">
        <v>71</v>
      </c>
      <c r="AV102" s="10" t="s">
        <v>80</v>
      </c>
      <c r="AW102" s="10" t="s">
        <v>33</v>
      </c>
      <c r="AX102" s="10" t="s">
        <v>78</v>
      </c>
      <c r="AY102" s="213" t="s">
        <v>147</v>
      </c>
    </row>
    <row r="103" s="2" customFormat="1" ht="6.96" customHeight="1">
      <c r="A103" s="37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I7UG2MKjcX0/h7UEx3JYgFB5ESLdzEqQyazu2ueQuzDxVSf5k5nlM6CJz+Cc4jKXYpuEZRBNPXI6YGamaw98Gg==" hashValue="8kj2+Grdy9+V1jkfaMz9C1Efgk3H+jyOgBQhUGVavOFSxKCtiRo/uyfs6nEX+QXb8df8eX1WtBr0W8ANvg95CQ==" algorithmName="SHA-512" password="CC35"/>
  <autoFilter ref="C84:K10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4911111"/>
    <hyperlink ref="F93" r:id="rId3" display="https://podminky.urs.cz/item/CS_URS_2024_01/184808211"/>
    <hyperlink ref="F96" r:id="rId4" display="https://podminky.urs.cz/item/CS_URS_2024_01/185804312"/>
    <hyperlink ref="F99" r:id="rId5" display="https://podminky.urs.cz/item/CS_URS_2024_01/185851121"/>
    <hyperlink ref="F101" r:id="rId6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447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ROUND((SUM(BE85:BE105)),  2)</f>
        <v>0</v>
      </c>
      <c r="G35" s="37"/>
      <c r="H35" s="37"/>
      <c r="I35" s="156">
        <v>0.20999999999999999</v>
      </c>
      <c r="J35" s="155">
        <f>ROUND(((SUM(BE85:BE105))*I35),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ROUND((SUM(BF85:BF105)),  2)</f>
        <v>0</v>
      </c>
      <c r="G36" s="37"/>
      <c r="H36" s="37"/>
      <c r="I36" s="156">
        <v>0.12</v>
      </c>
      <c r="J36" s="155">
        <f>ROUND(((SUM(BF85:BF105))*I36),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ROUND((SUM(BG85:BG105)),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ROUND((SUM(BH85:BH105)),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ROUND((SUM(BI85:BI105)),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SO-013 - 3. rok pěstevní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123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SO-013 - 3. rok pěstevní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SUM(P86:P105)</f>
        <v>0</v>
      </c>
      <c r="Q85" s="95"/>
      <c r="R85" s="181">
        <f>SUM(R86:R105)</f>
        <v>0.0062000000000000006</v>
      </c>
      <c r="S85" s="95"/>
      <c r="T85" s="182">
        <f>SUM(T86:T105)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SUM(BK86:BK105)</f>
        <v>0</v>
      </c>
    </row>
    <row r="86" s="2" customFormat="1" ht="16.5" customHeight="1">
      <c r="A86" s="37"/>
      <c r="B86" s="38"/>
      <c r="C86" s="184" t="s">
        <v>78</v>
      </c>
      <c r="D86" s="184" t="s">
        <v>141</v>
      </c>
      <c r="E86" s="185" t="s">
        <v>411</v>
      </c>
      <c r="F86" s="186" t="s">
        <v>412</v>
      </c>
      <c r="G86" s="187" t="s">
        <v>413</v>
      </c>
      <c r="H86" s="188">
        <v>0.79300000000000004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448</v>
      </c>
    </row>
    <row r="87" s="2" customFormat="1">
      <c r="A87" s="37"/>
      <c r="B87" s="38"/>
      <c r="C87" s="39"/>
      <c r="D87" s="197" t="s">
        <v>149</v>
      </c>
      <c r="E87" s="39"/>
      <c r="F87" s="198" t="s">
        <v>415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439</v>
      </c>
      <c r="G88" s="203"/>
      <c r="H88" s="207">
        <v>0.79300000000000004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16.5" customHeight="1">
      <c r="A89" s="37"/>
      <c r="B89" s="38"/>
      <c r="C89" s="184" t="s">
        <v>80</v>
      </c>
      <c r="D89" s="184" t="s">
        <v>141</v>
      </c>
      <c r="E89" s="185" t="s">
        <v>422</v>
      </c>
      <c r="F89" s="186" t="s">
        <v>423</v>
      </c>
      <c r="G89" s="187" t="s">
        <v>209</v>
      </c>
      <c r="H89" s="188">
        <v>310</v>
      </c>
      <c r="I89" s="189"/>
      <c r="J89" s="190">
        <f>ROUND(I89*H89,2)</f>
        <v>0</v>
      </c>
      <c r="K89" s="186" t="s">
        <v>145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2.0000000000000002E-05</v>
      </c>
      <c r="R89" s="193">
        <f>Q89*H89</f>
        <v>0.0062000000000000006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71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146</v>
      </c>
      <c r="BM89" s="195" t="s">
        <v>449</v>
      </c>
    </row>
    <row r="90" s="2" customFormat="1">
      <c r="A90" s="37"/>
      <c r="B90" s="38"/>
      <c r="C90" s="39"/>
      <c r="D90" s="197" t="s">
        <v>149</v>
      </c>
      <c r="E90" s="39"/>
      <c r="F90" s="198" t="s">
        <v>425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71</v>
      </c>
    </row>
    <row r="91" s="10" customFormat="1">
      <c r="A91" s="10"/>
      <c r="B91" s="202"/>
      <c r="C91" s="203"/>
      <c r="D91" s="204" t="s">
        <v>169</v>
      </c>
      <c r="E91" s="205" t="s">
        <v>19</v>
      </c>
      <c r="F91" s="206" t="s">
        <v>426</v>
      </c>
      <c r="G91" s="203"/>
      <c r="H91" s="207">
        <v>310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71</v>
      </c>
      <c r="AV91" s="10" t="s">
        <v>80</v>
      </c>
      <c r="AW91" s="10" t="s">
        <v>33</v>
      </c>
      <c r="AX91" s="10" t="s">
        <v>78</v>
      </c>
      <c r="AY91" s="213" t="s">
        <v>147</v>
      </c>
    </row>
    <row r="92" s="2" customFormat="1" ht="16.5" customHeight="1">
      <c r="A92" s="37"/>
      <c r="B92" s="38"/>
      <c r="C92" s="184" t="s">
        <v>155</v>
      </c>
      <c r="D92" s="184" t="s">
        <v>141</v>
      </c>
      <c r="E92" s="185" t="s">
        <v>427</v>
      </c>
      <c r="F92" s="186" t="s">
        <v>428</v>
      </c>
      <c r="G92" s="187" t="s">
        <v>209</v>
      </c>
      <c r="H92" s="188">
        <v>2440</v>
      </c>
      <c r="I92" s="189"/>
      <c r="J92" s="190">
        <f>ROUND(I92*H92,2)</f>
        <v>0</v>
      </c>
      <c r="K92" s="186" t="s">
        <v>145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146</v>
      </c>
      <c r="BM92" s="195" t="s">
        <v>450</v>
      </c>
    </row>
    <row r="93" s="2" customFormat="1">
      <c r="A93" s="37"/>
      <c r="B93" s="38"/>
      <c r="C93" s="39"/>
      <c r="D93" s="197" t="s">
        <v>149</v>
      </c>
      <c r="E93" s="39"/>
      <c r="F93" s="198" t="s">
        <v>430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71</v>
      </c>
    </row>
    <row r="94" s="10" customFormat="1">
      <c r="A94" s="10"/>
      <c r="B94" s="202"/>
      <c r="C94" s="203"/>
      <c r="D94" s="204" t="s">
        <v>169</v>
      </c>
      <c r="E94" s="205" t="s">
        <v>19</v>
      </c>
      <c r="F94" s="206" t="s">
        <v>431</v>
      </c>
      <c r="G94" s="203"/>
      <c r="H94" s="207">
        <v>2440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71</v>
      </c>
      <c r="AV94" s="10" t="s">
        <v>80</v>
      </c>
      <c r="AW94" s="10" t="s">
        <v>33</v>
      </c>
      <c r="AX94" s="10" t="s">
        <v>78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366</v>
      </c>
      <c r="F95" s="186" t="s">
        <v>367</v>
      </c>
      <c r="G95" s="187" t="s">
        <v>362</v>
      </c>
      <c r="H95" s="188">
        <v>32.799999999999997</v>
      </c>
      <c r="I95" s="189"/>
      <c r="J95" s="190">
        <f>ROUND(I95*H95,2)</f>
        <v>0</v>
      </c>
      <c r="K95" s="186" t="s">
        <v>145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71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146</v>
      </c>
      <c r="BM95" s="195" t="s">
        <v>451</v>
      </c>
    </row>
    <row r="96" s="2" customFormat="1">
      <c r="A96" s="37"/>
      <c r="B96" s="38"/>
      <c r="C96" s="39"/>
      <c r="D96" s="197" t="s">
        <v>149</v>
      </c>
      <c r="E96" s="39"/>
      <c r="F96" s="198" t="s">
        <v>369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71</v>
      </c>
    </row>
    <row r="97" s="10" customFormat="1">
      <c r="A97" s="10"/>
      <c r="B97" s="202"/>
      <c r="C97" s="203"/>
      <c r="D97" s="204" t="s">
        <v>169</v>
      </c>
      <c r="E97" s="205" t="s">
        <v>19</v>
      </c>
      <c r="F97" s="206" t="s">
        <v>370</v>
      </c>
      <c r="G97" s="203"/>
      <c r="H97" s="207">
        <v>32.799999999999997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71</v>
      </c>
      <c r="AV97" s="10" t="s">
        <v>80</v>
      </c>
      <c r="AW97" s="10" t="s">
        <v>33</v>
      </c>
      <c r="AX97" s="10" t="s">
        <v>78</v>
      </c>
      <c r="AY97" s="213" t="s">
        <v>147</v>
      </c>
    </row>
    <row r="98" s="2" customFormat="1" ht="16.5" customHeight="1">
      <c r="A98" s="37"/>
      <c r="B98" s="38"/>
      <c r="C98" s="184" t="s">
        <v>164</v>
      </c>
      <c r="D98" s="184" t="s">
        <v>141</v>
      </c>
      <c r="E98" s="185" t="s">
        <v>372</v>
      </c>
      <c r="F98" s="186" t="s">
        <v>373</v>
      </c>
      <c r="G98" s="187" t="s">
        <v>362</v>
      </c>
      <c r="H98" s="188">
        <v>32.799999999999997</v>
      </c>
      <c r="I98" s="189"/>
      <c r="J98" s="190">
        <f>ROUND(I98*H98,2)</f>
        <v>0</v>
      </c>
      <c r="K98" s="186" t="s">
        <v>145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71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146</v>
      </c>
      <c r="BM98" s="195" t="s">
        <v>452</v>
      </c>
    </row>
    <row r="99" s="2" customFormat="1">
      <c r="A99" s="37"/>
      <c r="B99" s="38"/>
      <c r="C99" s="39"/>
      <c r="D99" s="197" t="s">
        <v>149</v>
      </c>
      <c r="E99" s="39"/>
      <c r="F99" s="198" t="s">
        <v>375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71</v>
      </c>
    </row>
    <row r="100" s="2" customFormat="1" ht="16.5" customHeight="1">
      <c r="A100" s="37"/>
      <c r="B100" s="38"/>
      <c r="C100" s="184" t="s">
        <v>171</v>
      </c>
      <c r="D100" s="184" t="s">
        <v>141</v>
      </c>
      <c r="E100" s="185" t="s">
        <v>377</v>
      </c>
      <c r="F100" s="186" t="s">
        <v>378</v>
      </c>
      <c r="G100" s="187" t="s">
        <v>362</v>
      </c>
      <c r="H100" s="188">
        <v>98.400000000000006</v>
      </c>
      <c r="I100" s="189"/>
      <c r="J100" s="190">
        <f>ROUND(I100*H100,2)</f>
        <v>0</v>
      </c>
      <c r="K100" s="186" t="s">
        <v>145</v>
      </c>
      <c r="L100" s="43"/>
      <c r="M100" s="191" t="s">
        <v>19</v>
      </c>
      <c r="N100" s="192" t="s">
        <v>42</v>
      </c>
      <c r="O100" s="83"/>
      <c r="P100" s="193">
        <f>O100*H100</f>
        <v>0</v>
      </c>
      <c r="Q100" s="193">
        <v>0</v>
      </c>
      <c r="R100" s="193">
        <f>Q100*H100</f>
        <v>0</v>
      </c>
      <c r="S100" s="193">
        <v>0</v>
      </c>
      <c r="T100" s="194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95" t="s">
        <v>146</v>
      </c>
      <c r="AT100" s="195" t="s">
        <v>141</v>
      </c>
      <c r="AU100" s="195" t="s">
        <v>71</v>
      </c>
      <c r="AY100" s="16" t="s">
        <v>147</v>
      </c>
      <c r="BE100" s="196">
        <f>IF(N100="základní",J100,0)</f>
        <v>0</v>
      </c>
      <c r="BF100" s="196">
        <f>IF(N100="snížená",J100,0)</f>
        <v>0</v>
      </c>
      <c r="BG100" s="196">
        <f>IF(N100="zákl. přenesená",J100,0)</f>
        <v>0</v>
      </c>
      <c r="BH100" s="196">
        <f>IF(N100="sníž. přenesená",J100,0)</f>
        <v>0</v>
      </c>
      <c r="BI100" s="196">
        <f>IF(N100="nulová",J100,0)</f>
        <v>0</v>
      </c>
      <c r="BJ100" s="16" t="s">
        <v>78</v>
      </c>
      <c r="BK100" s="196">
        <f>ROUND(I100*H100,2)</f>
        <v>0</v>
      </c>
      <c r="BL100" s="16" t="s">
        <v>146</v>
      </c>
      <c r="BM100" s="195" t="s">
        <v>453</v>
      </c>
    </row>
    <row r="101" s="2" customFormat="1">
      <c r="A101" s="37"/>
      <c r="B101" s="38"/>
      <c r="C101" s="39"/>
      <c r="D101" s="197" t="s">
        <v>149</v>
      </c>
      <c r="E101" s="39"/>
      <c r="F101" s="198" t="s">
        <v>380</v>
      </c>
      <c r="G101" s="39"/>
      <c r="H101" s="39"/>
      <c r="I101" s="199"/>
      <c r="J101" s="39"/>
      <c r="K101" s="39"/>
      <c r="L101" s="43"/>
      <c r="M101" s="200"/>
      <c r="N101" s="201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149</v>
      </c>
      <c r="AU101" s="16" t="s">
        <v>71</v>
      </c>
    </row>
    <row r="102" s="10" customFormat="1">
      <c r="A102" s="10"/>
      <c r="B102" s="202"/>
      <c r="C102" s="203"/>
      <c r="D102" s="204" t="s">
        <v>169</v>
      </c>
      <c r="E102" s="205" t="s">
        <v>19</v>
      </c>
      <c r="F102" s="206" t="s">
        <v>381</v>
      </c>
      <c r="G102" s="203"/>
      <c r="H102" s="207">
        <v>98.400000000000006</v>
      </c>
      <c r="I102" s="208"/>
      <c r="J102" s="203"/>
      <c r="K102" s="203"/>
      <c r="L102" s="209"/>
      <c r="M102" s="210"/>
      <c r="N102" s="211"/>
      <c r="O102" s="211"/>
      <c r="P102" s="211"/>
      <c r="Q102" s="211"/>
      <c r="R102" s="211"/>
      <c r="S102" s="211"/>
      <c r="T102" s="212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T102" s="213" t="s">
        <v>169</v>
      </c>
      <c r="AU102" s="213" t="s">
        <v>71</v>
      </c>
      <c r="AV102" s="10" t="s">
        <v>80</v>
      </c>
      <c r="AW102" s="10" t="s">
        <v>33</v>
      </c>
      <c r="AX102" s="10" t="s">
        <v>78</v>
      </c>
      <c r="AY102" s="213" t="s">
        <v>147</v>
      </c>
    </row>
    <row r="103" s="2" customFormat="1" ht="16.5" customHeight="1">
      <c r="A103" s="37"/>
      <c r="B103" s="38"/>
      <c r="C103" s="184" t="s">
        <v>176</v>
      </c>
      <c r="D103" s="184" t="s">
        <v>141</v>
      </c>
      <c r="E103" s="185" t="s">
        <v>454</v>
      </c>
      <c r="F103" s="186" t="s">
        <v>455</v>
      </c>
      <c r="G103" s="187" t="s">
        <v>209</v>
      </c>
      <c r="H103" s="188">
        <v>210</v>
      </c>
      <c r="I103" s="189"/>
      <c r="J103" s="190">
        <f>ROUND(I103*H103,2)</f>
        <v>0</v>
      </c>
      <c r="K103" s="186" t="s">
        <v>145</v>
      </c>
      <c r="L103" s="43"/>
      <c r="M103" s="191" t="s">
        <v>19</v>
      </c>
      <c r="N103" s="192" t="s">
        <v>42</v>
      </c>
      <c r="O103" s="83"/>
      <c r="P103" s="193">
        <f>O103*H103</f>
        <v>0</v>
      </c>
      <c r="Q103" s="193">
        <v>0</v>
      </c>
      <c r="R103" s="193">
        <f>Q103*H103</f>
        <v>0</v>
      </c>
      <c r="S103" s="193">
        <v>0</v>
      </c>
      <c r="T103" s="194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95" t="s">
        <v>146</v>
      </c>
      <c r="AT103" s="195" t="s">
        <v>141</v>
      </c>
      <c r="AU103" s="195" t="s">
        <v>71</v>
      </c>
      <c r="AY103" s="16" t="s">
        <v>147</v>
      </c>
      <c r="BE103" s="196">
        <f>IF(N103="základní",J103,0)</f>
        <v>0</v>
      </c>
      <c r="BF103" s="196">
        <f>IF(N103="snížená",J103,0)</f>
        <v>0</v>
      </c>
      <c r="BG103" s="196">
        <f>IF(N103="zákl. přenesená",J103,0)</f>
        <v>0</v>
      </c>
      <c r="BH103" s="196">
        <f>IF(N103="sníž. přenesená",J103,0)</f>
        <v>0</v>
      </c>
      <c r="BI103" s="196">
        <f>IF(N103="nulová",J103,0)</f>
        <v>0</v>
      </c>
      <c r="BJ103" s="16" t="s">
        <v>78</v>
      </c>
      <c r="BK103" s="196">
        <f>ROUND(I103*H103,2)</f>
        <v>0</v>
      </c>
      <c r="BL103" s="16" t="s">
        <v>146</v>
      </c>
      <c r="BM103" s="195" t="s">
        <v>456</v>
      </c>
    </row>
    <row r="104" s="2" customFormat="1">
      <c r="A104" s="37"/>
      <c r="B104" s="38"/>
      <c r="C104" s="39"/>
      <c r="D104" s="197" t="s">
        <v>149</v>
      </c>
      <c r="E104" s="39"/>
      <c r="F104" s="198" t="s">
        <v>457</v>
      </c>
      <c r="G104" s="39"/>
      <c r="H104" s="39"/>
      <c r="I104" s="199"/>
      <c r="J104" s="39"/>
      <c r="K104" s="39"/>
      <c r="L104" s="43"/>
      <c r="M104" s="200"/>
      <c r="N104" s="201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149</v>
      </c>
      <c r="AU104" s="16" t="s">
        <v>71</v>
      </c>
    </row>
    <row r="105" s="10" customFormat="1">
      <c r="A105" s="10"/>
      <c r="B105" s="202"/>
      <c r="C105" s="203"/>
      <c r="D105" s="204" t="s">
        <v>169</v>
      </c>
      <c r="E105" s="205" t="s">
        <v>19</v>
      </c>
      <c r="F105" s="206" t="s">
        <v>458</v>
      </c>
      <c r="G105" s="203"/>
      <c r="H105" s="207">
        <v>210</v>
      </c>
      <c r="I105" s="208"/>
      <c r="J105" s="203"/>
      <c r="K105" s="203"/>
      <c r="L105" s="209"/>
      <c r="M105" s="249"/>
      <c r="N105" s="250"/>
      <c r="O105" s="250"/>
      <c r="P105" s="250"/>
      <c r="Q105" s="250"/>
      <c r="R105" s="250"/>
      <c r="S105" s="250"/>
      <c r="T105" s="251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71</v>
      </c>
      <c r="AV105" s="10" t="s">
        <v>80</v>
      </c>
      <c r="AW105" s="10" t="s">
        <v>33</v>
      </c>
      <c r="AX105" s="10" t="s">
        <v>78</v>
      </c>
      <c r="AY105" s="213" t="s">
        <v>147</v>
      </c>
    </row>
    <row r="106" s="2" customFormat="1" ht="6.96" customHeight="1">
      <c r="A106" s="37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43"/>
      <c r="M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</sheetData>
  <sheetProtection sheet="1" autoFilter="0" formatColumns="0" formatRows="0" objects="1" scenarios="1" spinCount="100000" saltValue="V27usr8ZJHaBQcC7uYfOA1M0dv/CEIwJcNOs9Q9/I6eRXM8OWLq2rcfy0F0lai6ibfOkVl7MBjrL2KyCt5gHJQ==" hashValue="kx96Eb+uhLvHBBj2D8rXT7b1+H6wXrHKOpoGEPdlWbJAwuJIxGkPqoqTci8aARsh2MNH5J+PqWh/qVA7Dnecpg==" algorithmName="SHA-512" password="CC35"/>
  <autoFilter ref="C84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84911111"/>
    <hyperlink ref="F93" r:id="rId3" display="https://podminky.urs.cz/item/CS_URS_2024_01/184808211"/>
    <hyperlink ref="F96" r:id="rId4" display="https://podminky.urs.cz/item/CS_URS_2024_01/185804312"/>
    <hyperlink ref="F99" r:id="rId5" display="https://podminky.urs.cz/item/CS_URS_2024_01/185851121"/>
    <hyperlink ref="F101" r:id="rId6" display="https://podminky.urs.cz/item/CS_URS_2024_01/185851129"/>
    <hyperlink ref="F104" r:id="rId7" display="https://podminky.urs.cz/item/CS_URS_2024_01/184806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123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459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ROUND((SUM(BE85:BE97)),  2)</f>
        <v>0</v>
      </c>
      <c r="G35" s="37"/>
      <c r="H35" s="37"/>
      <c r="I35" s="156">
        <v>0.20999999999999999</v>
      </c>
      <c r="J35" s="155">
        <f>ROUND(((SUM(BE85:BE97))*I35),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ROUND((SUM(BF85:BF97)),  2)</f>
        <v>0</v>
      </c>
      <c r="G36" s="37"/>
      <c r="H36" s="37"/>
      <c r="I36" s="156">
        <v>0.12</v>
      </c>
      <c r="J36" s="155">
        <f>ROUND(((SUM(BF85:BF97))*I36),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ROUND((SUM(BG85:BG97)),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ROUND((SUM(BH85:BH97)),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ROUND((SUM(BI85:BI97)),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123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VRN - Vedlejší rozpočtové náklady SO-01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123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VRN - Vedlejší rozpočtové náklady SO-01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SUM(P86:P97)</f>
        <v>0</v>
      </c>
      <c r="Q85" s="95"/>
      <c r="R85" s="181">
        <f>SUM(R86:R97)</f>
        <v>0</v>
      </c>
      <c r="S85" s="95"/>
      <c r="T85" s="182">
        <f>SUM(T86:T97)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SUM(BK86:BK97)</f>
        <v>0</v>
      </c>
    </row>
    <row r="86" s="2" customFormat="1" ht="16.5" customHeight="1">
      <c r="A86" s="37"/>
      <c r="B86" s="38"/>
      <c r="C86" s="184" t="s">
        <v>78</v>
      </c>
      <c r="D86" s="184" t="s">
        <v>141</v>
      </c>
      <c r="E86" s="185" t="s">
        <v>460</v>
      </c>
      <c r="F86" s="186" t="s">
        <v>461</v>
      </c>
      <c r="G86" s="187" t="s">
        <v>462</v>
      </c>
      <c r="H86" s="188">
        <v>1</v>
      </c>
      <c r="I86" s="189"/>
      <c r="J86" s="190">
        <f>ROUND(I86*H86,2)</f>
        <v>0</v>
      </c>
      <c r="K86" s="186" t="s">
        <v>19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463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463</v>
      </c>
      <c r="BM86" s="195" t="s">
        <v>464</v>
      </c>
    </row>
    <row r="87" s="12" customFormat="1">
      <c r="A87" s="12"/>
      <c r="B87" s="235"/>
      <c r="C87" s="236"/>
      <c r="D87" s="204" t="s">
        <v>169</v>
      </c>
      <c r="E87" s="237" t="s">
        <v>19</v>
      </c>
      <c r="F87" s="238" t="s">
        <v>465</v>
      </c>
      <c r="G87" s="236"/>
      <c r="H87" s="237" t="s">
        <v>19</v>
      </c>
      <c r="I87" s="239"/>
      <c r="J87" s="236"/>
      <c r="K87" s="236"/>
      <c r="L87" s="240"/>
      <c r="M87" s="241"/>
      <c r="N87" s="242"/>
      <c r="O87" s="242"/>
      <c r="P87" s="242"/>
      <c r="Q87" s="242"/>
      <c r="R87" s="242"/>
      <c r="S87" s="242"/>
      <c r="T87" s="243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44" t="s">
        <v>169</v>
      </c>
      <c r="AU87" s="244" t="s">
        <v>71</v>
      </c>
      <c r="AV87" s="12" t="s">
        <v>78</v>
      </c>
      <c r="AW87" s="12" t="s">
        <v>33</v>
      </c>
      <c r="AX87" s="12" t="s">
        <v>71</v>
      </c>
      <c r="AY87" s="244" t="s">
        <v>147</v>
      </c>
    </row>
    <row r="88" s="12" customFormat="1">
      <c r="A88" s="12"/>
      <c r="B88" s="235"/>
      <c r="C88" s="236"/>
      <c r="D88" s="204" t="s">
        <v>169</v>
      </c>
      <c r="E88" s="237" t="s">
        <v>19</v>
      </c>
      <c r="F88" s="238" t="s">
        <v>466</v>
      </c>
      <c r="G88" s="236"/>
      <c r="H88" s="237" t="s">
        <v>19</v>
      </c>
      <c r="I88" s="239"/>
      <c r="J88" s="236"/>
      <c r="K88" s="236"/>
      <c r="L88" s="240"/>
      <c r="M88" s="241"/>
      <c r="N88" s="242"/>
      <c r="O88" s="242"/>
      <c r="P88" s="242"/>
      <c r="Q88" s="242"/>
      <c r="R88" s="242"/>
      <c r="S88" s="242"/>
      <c r="T88" s="243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44" t="s">
        <v>169</v>
      </c>
      <c r="AU88" s="244" t="s">
        <v>71</v>
      </c>
      <c r="AV88" s="12" t="s">
        <v>78</v>
      </c>
      <c r="AW88" s="12" t="s">
        <v>33</v>
      </c>
      <c r="AX88" s="12" t="s">
        <v>71</v>
      </c>
      <c r="AY88" s="244" t="s">
        <v>147</v>
      </c>
    </row>
    <row r="89" s="12" customFormat="1">
      <c r="A89" s="12"/>
      <c r="B89" s="235"/>
      <c r="C89" s="236"/>
      <c r="D89" s="204" t="s">
        <v>169</v>
      </c>
      <c r="E89" s="237" t="s">
        <v>19</v>
      </c>
      <c r="F89" s="238" t="s">
        <v>467</v>
      </c>
      <c r="G89" s="236"/>
      <c r="H89" s="237" t="s">
        <v>19</v>
      </c>
      <c r="I89" s="239"/>
      <c r="J89" s="236"/>
      <c r="K89" s="236"/>
      <c r="L89" s="240"/>
      <c r="M89" s="241"/>
      <c r="N89" s="242"/>
      <c r="O89" s="242"/>
      <c r="P89" s="242"/>
      <c r="Q89" s="242"/>
      <c r="R89" s="242"/>
      <c r="S89" s="242"/>
      <c r="T89" s="243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44" t="s">
        <v>169</v>
      </c>
      <c r="AU89" s="244" t="s">
        <v>71</v>
      </c>
      <c r="AV89" s="12" t="s">
        <v>78</v>
      </c>
      <c r="AW89" s="12" t="s">
        <v>33</v>
      </c>
      <c r="AX89" s="12" t="s">
        <v>71</v>
      </c>
      <c r="AY89" s="244" t="s">
        <v>147</v>
      </c>
    </row>
    <row r="90" s="10" customFormat="1">
      <c r="A90" s="10"/>
      <c r="B90" s="202"/>
      <c r="C90" s="203"/>
      <c r="D90" s="204" t="s">
        <v>169</v>
      </c>
      <c r="E90" s="205" t="s">
        <v>19</v>
      </c>
      <c r="F90" s="206" t="s">
        <v>468</v>
      </c>
      <c r="G90" s="203"/>
      <c r="H90" s="207">
        <v>1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71</v>
      </c>
      <c r="AV90" s="10" t="s">
        <v>80</v>
      </c>
      <c r="AW90" s="10" t="s">
        <v>33</v>
      </c>
      <c r="AX90" s="10" t="s">
        <v>78</v>
      </c>
      <c r="AY90" s="213" t="s">
        <v>147</v>
      </c>
    </row>
    <row r="91" s="2" customFormat="1" ht="16.5" customHeight="1">
      <c r="A91" s="37"/>
      <c r="B91" s="38"/>
      <c r="C91" s="184" t="s">
        <v>80</v>
      </c>
      <c r="D91" s="184" t="s">
        <v>141</v>
      </c>
      <c r="E91" s="185" t="s">
        <v>469</v>
      </c>
      <c r="F91" s="186" t="s">
        <v>470</v>
      </c>
      <c r="G91" s="187" t="s">
        <v>462</v>
      </c>
      <c r="H91" s="188">
        <v>1</v>
      </c>
      <c r="I91" s="189"/>
      <c r="J91" s="190">
        <f>ROUND(I91*H91,2)</f>
        <v>0</v>
      </c>
      <c r="K91" s="186" t="s">
        <v>19</v>
      </c>
      <c r="L91" s="43"/>
      <c r="M91" s="191" t="s">
        <v>19</v>
      </c>
      <c r="N91" s="192" t="s">
        <v>42</v>
      </c>
      <c r="O91" s="83"/>
      <c r="P91" s="193">
        <f>O91*H91</f>
        <v>0</v>
      </c>
      <c r="Q91" s="193">
        <v>0</v>
      </c>
      <c r="R91" s="193">
        <f>Q91*H91</f>
        <v>0</v>
      </c>
      <c r="S91" s="193">
        <v>0</v>
      </c>
      <c r="T91" s="194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95" t="s">
        <v>463</v>
      </c>
      <c r="AT91" s="195" t="s">
        <v>141</v>
      </c>
      <c r="AU91" s="195" t="s">
        <v>71</v>
      </c>
      <c r="AY91" s="16" t="s">
        <v>147</v>
      </c>
      <c r="BE91" s="196">
        <f>IF(N91="základní",J91,0)</f>
        <v>0</v>
      </c>
      <c r="BF91" s="196">
        <f>IF(N91="snížená",J91,0)</f>
        <v>0</v>
      </c>
      <c r="BG91" s="196">
        <f>IF(N91="zákl. přenesená",J91,0)</f>
        <v>0</v>
      </c>
      <c r="BH91" s="196">
        <f>IF(N91="sníž. přenesená",J91,0)</f>
        <v>0</v>
      </c>
      <c r="BI91" s="196">
        <f>IF(N91="nulová",J91,0)</f>
        <v>0</v>
      </c>
      <c r="BJ91" s="16" t="s">
        <v>78</v>
      </c>
      <c r="BK91" s="196">
        <f>ROUND(I91*H91,2)</f>
        <v>0</v>
      </c>
      <c r="BL91" s="16" t="s">
        <v>463</v>
      </c>
      <c r="BM91" s="195" t="s">
        <v>471</v>
      </c>
    </row>
    <row r="92" s="2" customFormat="1" ht="16.5" customHeight="1">
      <c r="A92" s="37"/>
      <c r="B92" s="38"/>
      <c r="C92" s="184" t="s">
        <v>155</v>
      </c>
      <c r="D92" s="184" t="s">
        <v>141</v>
      </c>
      <c r="E92" s="185" t="s">
        <v>472</v>
      </c>
      <c r="F92" s="186" t="s">
        <v>473</v>
      </c>
      <c r="G92" s="187" t="s">
        <v>462</v>
      </c>
      <c r="H92" s="188">
        <v>1</v>
      </c>
      <c r="I92" s="189"/>
      <c r="J92" s="190">
        <f>ROUND(I92*H92,2)</f>
        <v>0</v>
      </c>
      <c r="K92" s="186" t="s">
        <v>19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463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463</v>
      </c>
      <c r="BM92" s="195" t="s">
        <v>474</v>
      </c>
    </row>
    <row r="93" s="10" customFormat="1">
      <c r="A93" s="10"/>
      <c r="B93" s="202"/>
      <c r="C93" s="203"/>
      <c r="D93" s="204" t="s">
        <v>169</v>
      </c>
      <c r="E93" s="205" t="s">
        <v>19</v>
      </c>
      <c r="F93" s="206" t="s">
        <v>475</v>
      </c>
      <c r="G93" s="203"/>
      <c r="H93" s="207">
        <v>1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169</v>
      </c>
      <c r="AU93" s="213" t="s">
        <v>71</v>
      </c>
      <c r="AV93" s="10" t="s">
        <v>80</v>
      </c>
      <c r="AW93" s="10" t="s">
        <v>33</v>
      </c>
      <c r="AX93" s="10" t="s">
        <v>78</v>
      </c>
      <c r="AY93" s="213" t="s">
        <v>147</v>
      </c>
    </row>
    <row r="94" s="2" customFormat="1" ht="16.5" customHeight="1">
      <c r="A94" s="37"/>
      <c r="B94" s="38"/>
      <c r="C94" s="184" t="s">
        <v>146</v>
      </c>
      <c r="D94" s="184" t="s">
        <v>141</v>
      </c>
      <c r="E94" s="185" t="s">
        <v>476</v>
      </c>
      <c r="F94" s="186" t="s">
        <v>477</v>
      </c>
      <c r="G94" s="187" t="s">
        <v>462</v>
      </c>
      <c r="H94" s="188">
        <v>1</v>
      </c>
      <c r="I94" s="189"/>
      <c r="J94" s="190">
        <f>ROUND(I94*H94,2)</f>
        <v>0</v>
      </c>
      <c r="K94" s="186" t="s">
        <v>19</v>
      </c>
      <c r="L94" s="43"/>
      <c r="M94" s="191" t="s">
        <v>19</v>
      </c>
      <c r="N94" s="192" t="s">
        <v>42</v>
      </c>
      <c r="O94" s="83"/>
      <c r="P94" s="193">
        <f>O94*H94</f>
        <v>0</v>
      </c>
      <c r="Q94" s="193">
        <v>0</v>
      </c>
      <c r="R94" s="193">
        <f>Q94*H94</f>
        <v>0</v>
      </c>
      <c r="S94" s="193">
        <v>0</v>
      </c>
      <c r="T94" s="194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95" t="s">
        <v>463</v>
      </c>
      <c r="AT94" s="195" t="s">
        <v>141</v>
      </c>
      <c r="AU94" s="195" t="s">
        <v>71</v>
      </c>
      <c r="AY94" s="16" t="s">
        <v>147</v>
      </c>
      <c r="BE94" s="196">
        <f>IF(N94="základní",J94,0)</f>
        <v>0</v>
      </c>
      <c r="BF94" s="196">
        <f>IF(N94="snížená",J94,0)</f>
        <v>0</v>
      </c>
      <c r="BG94" s="196">
        <f>IF(N94="zákl. přenesená",J94,0)</f>
        <v>0</v>
      </c>
      <c r="BH94" s="196">
        <f>IF(N94="sníž. přenesená",J94,0)</f>
        <v>0</v>
      </c>
      <c r="BI94" s="196">
        <f>IF(N94="nulová",J94,0)</f>
        <v>0</v>
      </c>
      <c r="BJ94" s="16" t="s">
        <v>78</v>
      </c>
      <c r="BK94" s="196">
        <f>ROUND(I94*H94,2)</f>
        <v>0</v>
      </c>
      <c r="BL94" s="16" t="s">
        <v>463</v>
      </c>
      <c r="BM94" s="195" t="s">
        <v>478</v>
      </c>
    </row>
    <row r="95" s="2" customFormat="1" ht="16.5" customHeight="1">
      <c r="A95" s="37"/>
      <c r="B95" s="38"/>
      <c r="C95" s="184" t="s">
        <v>164</v>
      </c>
      <c r="D95" s="184" t="s">
        <v>141</v>
      </c>
      <c r="E95" s="185" t="s">
        <v>479</v>
      </c>
      <c r="F95" s="186" t="s">
        <v>480</v>
      </c>
      <c r="G95" s="187" t="s">
        <v>462</v>
      </c>
      <c r="H95" s="188">
        <v>1</v>
      </c>
      <c r="I95" s="189"/>
      <c r="J95" s="190">
        <f>ROUND(I95*H95,2)</f>
        <v>0</v>
      </c>
      <c r="K95" s="186" t="s">
        <v>19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463</v>
      </c>
      <c r="AT95" s="195" t="s">
        <v>141</v>
      </c>
      <c r="AU95" s="195" t="s">
        <v>71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463</v>
      </c>
      <c r="BM95" s="195" t="s">
        <v>481</v>
      </c>
    </row>
    <row r="96" s="2" customFormat="1" ht="16.5" customHeight="1">
      <c r="A96" s="37"/>
      <c r="B96" s="38"/>
      <c r="C96" s="184" t="s">
        <v>171</v>
      </c>
      <c r="D96" s="184" t="s">
        <v>141</v>
      </c>
      <c r="E96" s="185" t="s">
        <v>482</v>
      </c>
      <c r="F96" s="186" t="s">
        <v>483</v>
      </c>
      <c r="G96" s="187" t="s">
        <v>462</v>
      </c>
      <c r="H96" s="188">
        <v>1</v>
      </c>
      <c r="I96" s="189"/>
      <c r="J96" s="190">
        <f>ROUND(I96*H96,2)</f>
        <v>0</v>
      </c>
      <c r="K96" s="186" t="s">
        <v>19</v>
      </c>
      <c r="L96" s="43"/>
      <c r="M96" s="191" t="s">
        <v>19</v>
      </c>
      <c r="N96" s="192" t="s">
        <v>42</v>
      </c>
      <c r="O96" s="83"/>
      <c r="P96" s="193">
        <f>O96*H96</f>
        <v>0</v>
      </c>
      <c r="Q96" s="193">
        <v>0</v>
      </c>
      <c r="R96" s="193">
        <f>Q96*H96</f>
        <v>0</v>
      </c>
      <c r="S96" s="193">
        <v>0</v>
      </c>
      <c r="T96" s="194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95" t="s">
        <v>463</v>
      </c>
      <c r="AT96" s="195" t="s">
        <v>141</v>
      </c>
      <c r="AU96" s="195" t="s">
        <v>71</v>
      </c>
      <c r="AY96" s="16" t="s">
        <v>147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16" t="s">
        <v>78</v>
      </c>
      <c r="BK96" s="196">
        <f>ROUND(I96*H96,2)</f>
        <v>0</v>
      </c>
      <c r="BL96" s="16" t="s">
        <v>463</v>
      </c>
      <c r="BM96" s="195" t="s">
        <v>484</v>
      </c>
    </row>
    <row r="97" s="10" customFormat="1">
      <c r="A97" s="10"/>
      <c r="B97" s="202"/>
      <c r="C97" s="203"/>
      <c r="D97" s="204" t="s">
        <v>169</v>
      </c>
      <c r="E97" s="205" t="s">
        <v>19</v>
      </c>
      <c r="F97" s="206" t="s">
        <v>485</v>
      </c>
      <c r="G97" s="203"/>
      <c r="H97" s="207">
        <v>1</v>
      </c>
      <c r="I97" s="208"/>
      <c r="J97" s="203"/>
      <c r="K97" s="203"/>
      <c r="L97" s="209"/>
      <c r="M97" s="249"/>
      <c r="N97" s="250"/>
      <c r="O97" s="250"/>
      <c r="P97" s="250"/>
      <c r="Q97" s="250"/>
      <c r="R97" s="250"/>
      <c r="S97" s="250"/>
      <c r="T97" s="251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71</v>
      </c>
      <c r="AV97" s="10" t="s">
        <v>80</v>
      </c>
      <c r="AW97" s="10" t="s">
        <v>33</v>
      </c>
      <c r="AX97" s="10" t="s">
        <v>78</v>
      </c>
      <c r="AY97" s="213" t="s">
        <v>147</v>
      </c>
    </row>
    <row r="98" s="2" customFormat="1" ht="6.96" customHeight="1">
      <c r="A98" s="37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43"/>
      <c r="M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</sheetData>
  <sheetProtection sheet="1" autoFilter="0" formatColumns="0" formatRows="0" objects="1" scenarios="1" spinCount="100000" saltValue="gl8pu+b+38S3BzU9lKpFYFtCGyScgv47wv/lGHxIWQklp33qcSbXOE1otVy9/eDvG6E7htnhORiqbEQG0OHhZw==" hashValue="3Y5JpMwGAa+DphOX2RrtaTNU0p1Mp9nv7GoAo5E4oOSMIRqQJ7xZMY7mof3W1OmpsI5a0jl2rFR0cPfLaaKzZw==" algorithmName="SHA-512" password="CC35"/>
  <autoFilter ref="C84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2" customFormat="1" ht="12" customHeight="1">
      <c r="A8" s="37"/>
      <c r="B8" s="43"/>
      <c r="C8" s="37"/>
      <c r="D8" s="141" t="s">
        <v>122</v>
      </c>
      <c r="E8" s="37"/>
      <c r="F8" s="37"/>
      <c r="G8" s="37"/>
      <c r="H8" s="37"/>
      <c r="I8" s="37"/>
      <c r="J8" s="37"/>
      <c r="K8" s="37"/>
      <c r="L8" s="14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4" t="s">
        <v>486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1" t="s">
        <v>18</v>
      </c>
      <c r="E11" s="37"/>
      <c r="F11" s="132" t="s">
        <v>19</v>
      </c>
      <c r="G11" s="37"/>
      <c r="H11" s="37"/>
      <c r="I11" s="141" t="s">
        <v>20</v>
      </c>
      <c r="J11" s="132" t="s">
        <v>19</v>
      </c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1" t="s">
        <v>21</v>
      </c>
      <c r="E12" s="37"/>
      <c r="F12" s="132" t="s">
        <v>22</v>
      </c>
      <c r="G12" s="37"/>
      <c r="H12" s="37"/>
      <c r="I12" s="141" t="s">
        <v>23</v>
      </c>
      <c r="J12" s="145" t="str">
        <f>'Rekapitulace stavby'!AN8</f>
        <v>22. 3. 2024</v>
      </c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25</v>
      </c>
      <c r="E14" s="37"/>
      <c r="F14" s="37"/>
      <c r="G14" s="37"/>
      <c r="H14" s="37"/>
      <c r="I14" s="141" t="s">
        <v>26</v>
      </c>
      <c r="J14" s="132" t="s">
        <v>19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2" t="s">
        <v>27</v>
      </c>
      <c r="F15" s="37"/>
      <c r="G15" s="37"/>
      <c r="H15" s="37"/>
      <c r="I15" s="141" t="s">
        <v>28</v>
      </c>
      <c r="J15" s="132" t="s">
        <v>19</v>
      </c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1" t="s">
        <v>29</v>
      </c>
      <c r="E17" s="37"/>
      <c r="F17" s="37"/>
      <c r="G17" s="37"/>
      <c r="H17" s="37"/>
      <c r="I17" s="141" t="s">
        <v>26</v>
      </c>
      <c r="J17" s="32" t="str">
        <f>'Rekapitulace stavby'!AN13</f>
        <v>Vyplň údaj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2"/>
      <c r="G18" s="132"/>
      <c r="H18" s="132"/>
      <c r="I18" s="141" t="s">
        <v>28</v>
      </c>
      <c r="J18" s="32" t="str">
        <f>'Rekapitulace stavby'!AN14</f>
        <v>Vyplň údaj</v>
      </c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1" t="s">
        <v>31</v>
      </c>
      <c r="E20" s="37"/>
      <c r="F20" s="37"/>
      <c r="G20" s="37"/>
      <c r="H20" s="37"/>
      <c r="I20" s="141" t="s">
        <v>26</v>
      </c>
      <c r="J20" s="132" t="s">
        <v>19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2" t="s">
        <v>32</v>
      </c>
      <c r="F21" s="37"/>
      <c r="G21" s="37"/>
      <c r="H21" s="37"/>
      <c r="I21" s="141" t="s">
        <v>28</v>
      </c>
      <c r="J21" s="132" t="s">
        <v>19</v>
      </c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1" t="s">
        <v>34</v>
      </c>
      <c r="E23" s="37"/>
      <c r="F23" s="37"/>
      <c r="G23" s="37"/>
      <c r="H23" s="37"/>
      <c r="I23" s="141" t="s">
        <v>26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2" t="s">
        <v>32</v>
      </c>
      <c r="F24" s="37"/>
      <c r="G24" s="37"/>
      <c r="H24" s="37"/>
      <c r="I24" s="141" t="s">
        <v>28</v>
      </c>
      <c r="J24" s="132" t="s">
        <v>19</v>
      </c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1" t="s">
        <v>35</v>
      </c>
      <c r="E26" s="37"/>
      <c r="F26" s="37"/>
      <c r="G26" s="37"/>
      <c r="H26" s="37"/>
      <c r="I26" s="37"/>
      <c r="J26" s="37"/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6"/>
      <c r="B27" s="147"/>
      <c r="C27" s="146"/>
      <c r="D27" s="146"/>
      <c r="E27" s="148" t="s">
        <v>19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50"/>
      <c r="E29" s="150"/>
      <c r="F29" s="150"/>
      <c r="G29" s="150"/>
      <c r="H29" s="150"/>
      <c r="I29" s="150"/>
      <c r="J29" s="150"/>
      <c r="K29" s="150"/>
      <c r="L29" s="14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37</v>
      </c>
      <c r="E30" s="37"/>
      <c r="F30" s="37"/>
      <c r="G30" s="37"/>
      <c r="H30" s="37"/>
      <c r="I30" s="37"/>
      <c r="J30" s="152">
        <f>ROUND(J79, 2)</f>
        <v>0</v>
      </c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39</v>
      </c>
      <c r="G32" s="37"/>
      <c r="H32" s="37"/>
      <c r="I32" s="153" t="s">
        <v>38</v>
      </c>
      <c r="J32" s="153" t="s">
        <v>40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4" t="s">
        <v>41</v>
      </c>
      <c r="E33" s="141" t="s">
        <v>42</v>
      </c>
      <c r="F33" s="155">
        <f>ROUND((SUM(BE79:BE178)),  2)</f>
        <v>0</v>
      </c>
      <c r="G33" s="37"/>
      <c r="H33" s="37"/>
      <c r="I33" s="156">
        <v>0.20999999999999999</v>
      </c>
      <c r="J33" s="155">
        <f>ROUND(((SUM(BE79:BE178))*I33),  2)</f>
        <v>0</v>
      </c>
      <c r="K33" s="37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41" t="s">
        <v>43</v>
      </c>
      <c r="F34" s="155">
        <f>ROUND((SUM(BF79:BF178)),  2)</f>
        <v>0</v>
      </c>
      <c r="G34" s="37"/>
      <c r="H34" s="37"/>
      <c r="I34" s="156">
        <v>0.12</v>
      </c>
      <c r="J34" s="155">
        <f>ROUND(((SUM(BF79:BF178))*I34),  2)</f>
        <v>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41" t="s">
        <v>44</v>
      </c>
      <c r="F35" s="155">
        <f>ROUND((SUM(BG79:BG178)),  2)</f>
        <v>0</v>
      </c>
      <c r="G35" s="37"/>
      <c r="H35" s="37"/>
      <c r="I35" s="156">
        <v>0.20999999999999999</v>
      </c>
      <c r="J35" s="155">
        <f>0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41" t="s">
        <v>45</v>
      </c>
      <c r="F36" s="155">
        <f>ROUND((SUM(BH79:BH178)),  2)</f>
        <v>0</v>
      </c>
      <c r="G36" s="37"/>
      <c r="H36" s="37"/>
      <c r="I36" s="156">
        <v>0.12</v>
      </c>
      <c r="J36" s="155">
        <f>0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46</v>
      </c>
      <c r="F37" s="155">
        <f>ROUND((SUM(BI79:BI178)),  2)</f>
        <v>0</v>
      </c>
      <c r="G37" s="37"/>
      <c r="H37" s="37"/>
      <c r="I37" s="156">
        <v>0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64"/>
      <c r="C40" s="165"/>
      <c r="D40" s="165"/>
      <c r="E40" s="165"/>
      <c r="F40" s="165"/>
      <c r="G40" s="165"/>
      <c r="H40" s="165"/>
      <c r="I40" s="165"/>
      <c r="J40" s="165"/>
      <c r="K40" s="165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66"/>
      <c r="C44" s="167"/>
      <c r="D44" s="167"/>
      <c r="E44" s="167"/>
      <c r="F44" s="167"/>
      <c r="G44" s="167"/>
      <c r="H44" s="167"/>
      <c r="I44" s="167"/>
      <c r="J44" s="167"/>
      <c r="K44" s="167"/>
      <c r="L44" s="14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124</v>
      </c>
      <c r="D45" s="39"/>
      <c r="E45" s="39"/>
      <c r="F45" s="39"/>
      <c r="G45" s="39"/>
      <c r="H45" s="39"/>
      <c r="I45" s="39"/>
      <c r="J45" s="39"/>
      <c r="K45" s="39"/>
      <c r="L45" s="14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68" t="str">
        <f>E7</f>
        <v>Výsadba větrolamu TEO4a a IP36, IP41 v k.ú. Vítonice u Znojma</v>
      </c>
      <c r="F48" s="31"/>
      <c r="G48" s="31"/>
      <c r="H48" s="31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122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SO-02 - IP36</v>
      </c>
      <c r="F50" s="39"/>
      <c r="G50" s="39"/>
      <c r="H50" s="39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4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Vítonice u Znojma</v>
      </c>
      <c r="G52" s="39"/>
      <c r="H52" s="39"/>
      <c r="I52" s="31" t="s">
        <v>23</v>
      </c>
      <c r="J52" s="71" t="str">
        <f>IF(J12="","",J12)</f>
        <v>22. 3. 2024</v>
      </c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25.65" customHeight="1">
      <c r="A54" s="37"/>
      <c r="B54" s="38"/>
      <c r="C54" s="31" t="s">
        <v>25</v>
      </c>
      <c r="D54" s="39"/>
      <c r="E54" s="39"/>
      <c r="F54" s="26" t="str">
        <f>E15</f>
        <v>Česká republika - Státní pozemkový úřad</v>
      </c>
      <c r="G54" s="39"/>
      <c r="H54" s="39"/>
      <c r="I54" s="31" t="s">
        <v>31</v>
      </c>
      <c r="J54" s="35" t="str">
        <f>E21</f>
        <v>AGROPROJEKT PSO s.r.o.</v>
      </c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25.6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34</v>
      </c>
      <c r="J55" s="35" t="str">
        <f>E24</f>
        <v>AGROPROJEKT PSO s.r.o.</v>
      </c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9" t="s">
        <v>125</v>
      </c>
      <c r="D57" s="170"/>
      <c r="E57" s="170"/>
      <c r="F57" s="170"/>
      <c r="G57" s="170"/>
      <c r="H57" s="170"/>
      <c r="I57" s="170"/>
      <c r="J57" s="171" t="s">
        <v>126</v>
      </c>
      <c r="K57" s="170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72" t="s">
        <v>69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127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128</v>
      </c>
      <c r="D66" s="39"/>
      <c r="E66" s="39"/>
      <c r="F66" s="39"/>
      <c r="G66" s="39"/>
      <c r="H66" s="39"/>
      <c r="I66" s="39"/>
      <c r="J66" s="39"/>
      <c r="K66" s="39"/>
      <c r="L66" s="14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4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4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68" t="str">
        <f>E7</f>
        <v>Výsadba větrolamu TEO4a a IP36, IP41 v k.ú. Vítonice u Znojma</v>
      </c>
      <c r="F69" s="31"/>
      <c r="G69" s="31"/>
      <c r="H69" s="31"/>
      <c r="I69" s="39"/>
      <c r="J69" s="39"/>
      <c r="K69" s="39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122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SO-02 - IP36</v>
      </c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Vítonice u Znojma</v>
      </c>
      <c r="G73" s="39"/>
      <c r="H73" s="39"/>
      <c r="I73" s="31" t="s">
        <v>23</v>
      </c>
      <c r="J73" s="71" t="str">
        <f>IF(J12="","",J12)</f>
        <v>22. 3. 2024</v>
      </c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4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25.65" customHeight="1">
      <c r="A75" s="37"/>
      <c r="B75" s="38"/>
      <c r="C75" s="31" t="s">
        <v>25</v>
      </c>
      <c r="D75" s="39"/>
      <c r="E75" s="39"/>
      <c r="F75" s="26" t="str">
        <f>E15</f>
        <v>Česká republika - Státní pozemkový úřad</v>
      </c>
      <c r="G75" s="39"/>
      <c r="H75" s="39"/>
      <c r="I75" s="31" t="s">
        <v>31</v>
      </c>
      <c r="J75" s="35" t="str">
        <f>E21</f>
        <v>AGROPROJEKT PSO s.r.o.</v>
      </c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5.65" customHeight="1">
      <c r="A76" s="37"/>
      <c r="B76" s="38"/>
      <c r="C76" s="31" t="s">
        <v>29</v>
      </c>
      <c r="D76" s="39"/>
      <c r="E76" s="39"/>
      <c r="F76" s="26" t="str">
        <f>IF(E18="","",E18)</f>
        <v>Vyplň údaj</v>
      </c>
      <c r="G76" s="39"/>
      <c r="H76" s="39"/>
      <c r="I76" s="31" t="s">
        <v>34</v>
      </c>
      <c r="J76" s="35" t="str">
        <f>E24</f>
        <v>AGROPROJEKT PSO s.r.o.</v>
      </c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73"/>
      <c r="B78" s="174"/>
      <c r="C78" s="175" t="s">
        <v>129</v>
      </c>
      <c r="D78" s="176" t="s">
        <v>56</v>
      </c>
      <c r="E78" s="176" t="s">
        <v>52</v>
      </c>
      <c r="F78" s="176" t="s">
        <v>53</v>
      </c>
      <c r="G78" s="176" t="s">
        <v>130</v>
      </c>
      <c r="H78" s="176" t="s">
        <v>131</v>
      </c>
      <c r="I78" s="176" t="s">
        <v>132</v>
      </c>
      <c r="J78" s="176" t="s">
        <v>126</v>
      </c>
      <c r="K78" s="177" t="s">
        <v>133</v>
      </c>
      <c r="L78" s="178"/>
      <c r="M78" s="91" t="s">
        <v>19</v>
      </c>
      <c r="N78" s="92" t="s">
        <v>41</v>
      </c>
      <c r="O78" s="92" t="s">
        <v>134</v>
      </c>
      <c r="P78" s="92" t="s">
        <v>135</v>
      </c>
      <c r="Q78" s="92" t="s">
        <v>136</v>
      </c>
      <c r="R78" s="92" t="s">
        <v>137</v>
      </c>
      <c r="S78" s="92" t="s">
        <v>138</v>
      </c>
      <c r="T78" s="93" t="s">
        <v>139</v>
      </c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</row>
    <row r="79" s="2" customFormat="1" ht="22.8" customHeight="1">
      <c r="A79" s="37"/>
      <c r="B79" s="38"/>
      <c r="C79" s="98" t="s">
        <v>140</v>
      </c>
      <c r="D79" s="39"/>
      <c r="E79" s="39"/>
      <c r="F79" s="39"/>
      <c r="G79" s="39"/>
      <c r="H79" s="39"/>
      <c r="I79" s="39"/>
      <c r="J79" s="179">
        <f>BK79</f>
        <v>0</v>
      </c>
      <c r="K79" s="39"/>
      <c r="L79" s="43"/>
      <c r="M79" s="94"/>
      <c r="N79" s="180"/>
      <c r="O79" s="95"/>
      <c r="P79" s="181">
        <f>SUM(P80:P178)</f>
        <v>0</v>
      </c>
      <c r="Q79" s="95"/>
      <c r="R79" s="181">
        <f>SUM(R80:R178)</f>
        <v>5.1164240000000003</v>
      </c>
      <c r="S79" s="95"/>
      <c r="T79" s="182">
        <f>SUM(T80:T178)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70</v>
      </c>
      <c r="AU79" s="16" t="s">
        <v>127</v>
      </c>
      <c r="BK79" s="183">
        <f>SUM(BK80:BK178)</f>
        <v>0</v>
      </c>
    </row>
    <row r="80" s="2" customFormat="1" ht="16.5" customHeight="1">
      <c r="A80" s="37"/>
      <c r="B80" s="38"/>
      <c r="C80" s="184" t="s">
        <v>78</v>
      </c>
      <c r="D80" s="184" t="s">
        <v>141</v>
      </c>
      <c r="E80" s="185" t="s">
        <v>487</v>
      </c>
      <c r="F80" s="186" t="s">
        <v>488</v>
      </c>
      <c r="G80" s="187" t="s">
        <v>413</v>
      </c>
      <c r="H80" s="188">
        <v>0.032000000000000001</v>
      </c>
      <c r="I80" s="189"/>
      <c r="J80" s="190">
        <f>ROUND(I80*H80,2)</f>
        <v>0</v>
      </c>
      <c r="K80" s="186" t="s">
        <v>145</v>
      </c>
      <c r="L80" s="43"/>
      <c r="M80" s="191" t="s">
        <v>19</v>
      </c>
      <c r="N80" s="192" t="s">
        <v>42</v>
      </c>
      <c r="O80" s="83"/>
      <c r="P80" s="193">
        <f>O80*H80</f>
        <v>0</v>
      </c>
      <c r="Q80" s="193">
        <v>0</v>
      </c>
      <c r="R80" s="193">
        <f>Q80*H80</f>
        <v>0</v>
      </c>
      <c r="S80" s="193">
        <v>0</v>
      </c>
      <c r="T80" s="194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95" t="s">
        <v>146</v>
      </c>
      <c r="AT80" s="195" t="s">
        <v>141</v>
      </c>
      <c r="AU80" s="195" t="s">
        <v>71</v>
      </c>
      <c r="AY80" s="16" t="s">
        <v>147</v>
      </c>
      <c r="BE80" s="196">
        <f>IF(N80="základní",J80,0)</f>
        <v>0</v>
      </c>
      <c r="BF80" s="196">
        <f>IF(N80="snížená",J80,0)</f>
        <v>0</v>
      </c>
      <c r="BG80" s="196">
        <f>IF(N80="zákl. přenesená",J80,0)</f>
        <v>0</v>
      </c>
      <c r="BH80" s="196">
        <f>IF(N80="sníž. přenesená",J80,0)</f>
        <v>0</v>
      </c>
      <c r="BI80" s="196">
        <f>IF(N80="nulová",J80,0)</f>
        <v>0</v>
      </c>
      <c r="BJ80" s="16" t="s">
        <v>78</v>
      </c>
      <c r="BK80" s="196">
        <f>ROUND(I80*H80,2)</f>
        <v>0</v>
      </c>
      <c r="BL80" s="16" t="s">
        <v>146</v>
      </c>
      <c r="BM80" s="195" t="s">
        <v>489</v>
      </c>
    </row>
    <row r="81" s="2" customFormat="1">
      <c r="A81" s="37"/>
      <c r="B81" s="38"/>
      <c r="C81" s="39"/>
      <c r="D81" s="197" t="s">
        <v>149</v>
      </c>
      <c r="E81" s="39"/>
      <c r="F81" s="198" t="s">
        <v>490</v>
      </c>
      <c r="G81" s="39"/>
      <c r="H81" s="39"/>
      <c r="I81" s="199"/>
      <c r="J81" s="39"/>
      <c r="K81" s="39"/>
      <c r="L81" s="43"/>
      <c r="M81" s="200"/>
      <c r="N81" s="201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149</v>
      </c>
      <c r="AU81" s="16" t="s">
        <v>71</v>
      </c>
    </row>
    <row r="82" s="10" customFormat="1">
      <c r="A82" s="10"/>
      <c r="B82" s="202"/>
      <c r="C82" s="203"/>
      <c r="D82" s="204" t="s">
        <v>169</v>
      </c>
      <c r="E82" s="205" t="s">
        <v>19</v>
      </c>
      <c r="F82" s="206" t="s">
        <v>491</v>
      </c>
      <c r="G82" s="203"/>
      <c r="H82" s="207">
        <v>0.032000000000000001</v>
      </c>
      <c r="I82" s="208"/>
      <c r="J82" s="203"/>
      <c r="K82" s="203"/>
      <c r="L82" s="209"/>
      <c r="M82" s="210"/>
      <c r="N82" s="211"/>
      <c r="O82" s="211"/>
      <c r="P82" s="211"/>
      <c r="Q82" s="211"/>
      <c r="R82" s="211"/>
      <c r="S82" s="211"/>
      <c r="T82" s="212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T82" s="213" t="s">
        <v>169</v>
      </c>
      <c r="AU82" s="213" t="s">
        <v>71</v>
      </c>
      <c r="AV82" s="10" t="s">
        <v>80</v>
      </c>
      <c r="AW82" s="10" t="s">
        <v>33</v>
      </c>
      <c r="AX82" s="10" t="s">
        <v>78</v>
      </c>
      <c r="AY82" s="213" t="s">
        <v>147</v>
      </c>
    </row>
    <row r="83" s="2" customFormat="1" ht="16.5" customHeight="1">
      <c r="A83" s="37"/>
      <c r="B83" s="38"/>
      <c r="C83" s="184" t="s">
        <v>80</v>
      </c>
      <c r="D83" s="184" t="s">
        <v>141</v>
      </c>
      <c r="E83" s="185" t="s">
        <v>492</v>
      </c>
      <c r="F83" s="186" t="s">
        <v>493</v>
      </c>
      <c r="G83" s="187" t="s">
        <v>413</v>
      </c>
      <c r="H83" s="188">
        <v>0.032000000000000001</v>
      </c>
      <c r="I83" s="189"/>
      <c r="J83" s="190">
        <f>ROUND(I83*H83,2)</f>
        <v>0</v>
      </c>
      <c r="K83" s="186" t="s">
        <v>145</v>
      </c>
      <c r="L83" s="43"/>
      <c r="M83" s="191" t="s">
        <v>19</v>
      </c>
      <c r="N83" s="192" t="s">
        <v>42</v>
      </c>
      <c r="O83" s="83"/>
      <c r="P83" s="193">
        <f>O83*H83</f>
        <v>0</v>
      </c>
      <c r="Q83" s="193">
        <v>0</v>
      </c>
      <c r="R83" s="193">
        <f>Q83*H83</f>
        <v>0</v>
      </c>
      <c r="S83" s="193">
        <v>0</v>
      </c>
      <c r="T83" s="194">
        <f>S83*H83</f>
        <v>0</v>
      </c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R83" s="195" t="s">
        <v>146</v>
      </c>
      <c r="AT83" s="195" t="s">
        <v>141</v>
      </c>
      <c r="AU83" s="195" t="s">
        <v>71</v>
      </c>
      <c r="AY83" s="16" t="s">
        <v>147</v>
      </c>
      <c r="BE83" s="196">
        <f>IF(N83="základní",J83,0)</f>
        <v>0</v>
      </c>
      <c r="BF83" s="196">
        <f>IF(N83="snížená",J83,0)</f>
        <v>0</v>
      </c>
      <c r="BG83" s="196">
        <f>IF(N83="zákl. přenesená",J83,0)</f>
        <v>0</v>
      </c>
      <c r="BH83" s="196">
        <f>IF(N83="sníž. přenesená",J83,0)</f>
        <v>0</v>
      </c>
      <c r="BI83" s="196">
        <f>IF(N83="nulová",J83,0)</f>
        <v>0</v>
      </c>
      <c r="BJ83" s="16" t="s">
        <v>78</v>
      </c>
      <c r="BK83" s="196">
        <f>ROUND(I83*H83,2)</f>
        <v>0</v>
      </c>
      <c r="BL83" s="16" t="s">
        <v>146</v>
      </c>
      <c r="BM83" s="195" t="s">
        <v>494</v>
      </c>
    </row>
    <row r="84" s="2" customFormat="1">
      <c r="A84" s="37"/>
      <c r="B84" s="38"/>
      <c r="C84" s="39"/>
      <c r="D84" s="197" t="s">
        <v>149</v>
      </c>
      <c r="E84" s="39"/>
      <c r="F84" s="198" t="s">
        <v>495</v>
      </c>
      <c r="G84" s="39"/>
      <c r="H84" s="39"/>
      <c r="I84" s="199"/>
      <c r="J84" s="39"/>
      <c r="K84" s="39"/>
      <c r="L84" s="43"/>
      <c r="M84" s="200"/>
      <c r="N84" s="201"/>
      <c r="O84" s="83"/>
      <c r="P84" s="83"/>
      <c r="Q84" s="83"/>
      <c r="R84" s="83"/>
      <c r="S84" s="83"/>
      <c r="T84" s="84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149</v>
      </c>
      <c r="AU84" s="16" t="s">
        <v>71</v>
      </c>
    </row>
    <row r="85" s="10" customFormat="1">
      <c r="A85" s="10"/>
      <c r="B85" s="202"/>
      <c r="C85" s="203"/>
      <c r="D85" s="204" t="s">
        <v>169</v>
      </c>
      <c r="E85" s="205" t="s">
        <v>19</v>
      </c>
      <c r="F85" s="206" t="s">
        <v>491</v>
      </c>
      <c r="G85" s="203"/>
      <c r="H85" s="207">
        <v>0.032000000000000001</v>
      </c>
      <c r="I85" s="208"/>
      <c r="J85" s="203"/>
      <c r="K85" s="203"/>
      <c r="L85" s="209"/>
      <c r="M85" s="210"/>
      <c r="N85" s="211"/>
      <c r="O85" s="211"/>
      <c r="P85" s="211"/>
      <c r="Q85" s="211"/>
      <c r="R85" s="211"/>
      <c r="S85" s="211"/>
      <c r="T85" s="212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T85" s="213" t="s">
        <v>169</v>
      </c>
      <c r="AU85" s="213" t="s">
        <v>71</v>
      </c>
      <c r="AV85" s="10" t="s">
        <v>80</v>
      </c>
      <c r="AW85" s="10" t="s">
        <v>33</v>
      </c>
      <c r="AX85" s="10" t="s">
        <v>78</v>
      </c>
      <c r="AY85" s="213" t="s">
        <v>147</v>
      </c>
    </row>
    <row r="86" s="2" customFormat="1" ht="24.15" customHeight="1">
      <c r="A86" s="37"/>
      <c r="B86" s="38"/>
      <c r="C86" s="184" t="s">
        <v>155</v>
      </c>
      <c r="D86" s="184" t="s">
        <v>141</v>
      </c>
      <c r="E86" s="185" t="s">
        <v>142</v>
      </c>
      <c r="F86" s="186" t="s">
        <v>143</v>
      </c>
      <c r="G86" s="187" t="s">
        <v>144</v>
      </c>
      <c r="H86" s="188">
        <v>18262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496</v>
      </c>
    </row>
    <row r="87" s="2" customFormat="1">
      <c r="A87" s="37"/>
      <c r="B87" s="38"/>
      <c r="C87" s="39"/>
      <c r="D87" s="197" t="s">
        <v>149</v>
      </c>
      <c r="E87" s="39"/>
      <c r="F87" s="198" t="s">
        <v>150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497</v>
      </c>
      <c r="G88" s="203"/>
      <c r="H88" s="207">
        <v>18262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16.5" customHeight="1">
      <c r="A89" s="37"/>
      <c r="B89" s="38"/>
      <c r="C89" s="184" t="s">
        <v>146</v>
      </c>
      <c r="D89" s="184" t="s">
        <v>141</v>
      </c>
      <c r="E89" s="185" t="s">
        <v>151</v>
      </c>
      <c r="F89" s="186" t="s">
        <v>152</v>
      </c>
      <c r="G89" s="187" t="s">
        <v>144</v>
      </c>
      <c r="H89" s="188">
        <v>18262</v>
      </c>
      <c r="I89" s="189"/>
      <c r="J89" s="190">
        <f>ROUND(I89*H89,2)</f>
        <v>0</v>
      </c>
      <c r="K89" s="186" t="s">
        <v>145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71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146</v>
      </c>
      <c r="BM89" s="195" t="s">
        <v>498</v>
      </c>
    </row>
    <row r="90" s="2" customFormat="1">
      <c r="A90" s="37"/>
      <c r="B90" s="38"/>
      <c r="C90" s="39"/>
      <c r="D90" s="197" t="s">
        <v>149</v>
      </c>
      <c r="E90" s="39"/>
      <c r="F90" s="198" t="s">
        <v>154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71</v>
      </c>
    </row>
    <row r="91" s="10" customFormat="1">
      <c r="A91" s="10"/>
      <c r="B91" s="202"/>
      <c r="C91" s="203"/>
      <c r="D91" s="204" t="s">
        <v>169</v>
      </c>
      <c r="E91" s="205" t="s">
        <v>19</v>
      </c>
      <c r="F91" s="206" t="s">
        <v>499</v>
      </c>
      <c r="G91" s="203"/>
      <c r="H91" s="207">
        <v>18262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71</v>
      </c>
      <c r="AV91" s="10" t="s">
        <v>80</v>
      </c>
      <c r="AW91" s="10" t="s">
        <v>33</v>
      </c>
      <c r="AX91" s="10" t="s">
        <v>78</v>
      </c>
      <c r="AY91" s="213" t="s">
        <v>147</v>
      </c>
    </row>
    <row r="92" s="2" customFormat="1" ht="16.5" customHeight="1">
      <c r="A92" s="37"/>
      <c r="B92" s="38"/>
      <c r="C92" s="184" t="s">
        <v>164</v>
      </c>
      <c r="D92" s="184" t="s">
        <v>141</v>
      </c>
      <c r="E92" s="185" t="s">
        <v>156</v>
      </c>
      <c r="F92" s="186" t="s">
        <v>157</v>
      </c>
      <c r="G92" s="187" t="s">
        <v>144</v>
      </c>
      <c r="H92" s="188">
        <v>18262</v>
      </c>
      <c r="I92" s="189"/>
      <c r="J92" s="190">
        <f>ROUND(I92*H92,2)</f>
        <v>0</v>
      </c>
      <c r="K92" s="186" t="s">
        <v>145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146</v>
      </c>
      <c r="BM92" s="195" t="s">
        <v>500</v>
      </c>
    </row>
    <row r="93" s="2" customFormat="1">
      <c r="A93" s="37"/>
      <c r="B93" s="38"/>
      <c r="C93" s="39"/>
      <c r="D93" s="197" t="s">
        <v>149</v>
      </c>
      <c r="E93" s="39"/>
      <c r="F93" s="198" t="s">
        <v>159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71</v>
      </c>
    </row>
    <row r="94" s="10" customFormat="1">
      <c r="A94" s="10"/>
      <c r="B94" s="202"/>
      <c r="C94" s="203"/>
      <c r="D94" s="204" t="s">
        <v>169</v>
      </c>
      <c r="E94" s="205" t="s">
        <v>19</v>
      </c>
      <c r="F94" s="206" t="s">
        <v>499</v>
      </c>
      <c r="G94" s="203"/>
      <c r="H94" s="207">
        <v>18262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71</v>
      </c>
      <c r="AV94" s="10" t="s">
        <v>80</v>
      </c>
      <c r="AW94" s="10" t="s">
        <v>33</v>
      </c>
      <c r="AX94" s="10" t="s">
        <v>78</v>
      </c>
      <c r="AY94" s="213" t="s">
        <v>147</v>
      </c>
    </row>
    <row r="95" s="2" customFormat="1" ht="16.5" customHeight="1">
      <c r="A95" s="37"/>
      <c r="B95" s="38"/>
      <c r="C95" s="184" t="s">
        <v>171</v>
      </c>
      <c r="D95" s="184" t="s">
        <v>141</v>
      </c>
      <c r="E95" s="185" t="s">
        <v>160</v>
      </c>
      <c r="F95" s="186" t="s">
        <v>161</v>
      </c>
      <c r="G95" s="187" t="s">
        <v>144</v>
      </c>
      <c r="H95" s="188">
        <v>18262</v>
      </c>
      <c r="I95" s="189"/>
      <c r="J95" s="190">
        <f>ROUND(I95*H95,2)</f>
        <v>0</v>
      </c>
      <c r="K95" s="186" t="s">
        <v>145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71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146</v>
      </c>
      <c r="BM95" s="195" t="s">
        <v>501</v>
      </c>
    </row>
    <row r="96" s="2" customFormat="1">
      <c r="A96" s="37"/>
      <c r="B96" s="38"/>
      <c r="C96" s="39"/>
      <c r="D96" s="197" t="s">
        <v>149</v>
      </c>
      <c r="E96" s="39"/>
      <c r="F96" s="198" t="s">
        <v>163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71</v>
      </c>
    </row>
    <row r="97" s="10" customFormat="1">
      <c r="A97" s="10"/>
      <c r="B97" s="202"/>
      <c r="C97" s="203"/>
      <c r="D97" s="204" t="s">
        <v>169</v>
      </c>
      <c r="E97" s="205" t="s">
        <v>19</v>
      </c>
      <c r="F97" s="206" t="s">
        <v>499</v>
      </c>
      <c r="G97" s="203"/>
      <c r="H97" s="207">
        <v>18262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71</v>
      </c>
      <c r="AV97" s="10" t="s">
        <v>80</v>
      </c>
      <c r="AW97" s="10" t="s">
        <v>33</v>
      </c>
      <c r="AX97" s="10" t="s">
        <v>78</v>
      </c>
      <c r="AY97" s="213" t="s">
        <v>147</v>
      </c>
    </row>
    <row r="98" s="2" customFormat="1" ht="16.5" customHeight="1">
      <c r="A98" s="37"/>
      <c r="B98" s="38"/>
      <c r="C98" s="184" t="s">
        <v>176</v>
      </c>
      <c r="D98" s="184" t="s">
        <v>141</v>
      </c>
      <c r="E98" s="185" t="s">
        <v>165</v>
      </c>
      <c r="F98" s="186" t="s">
        <v>166</v>
      </c>
      <c r="G98" s="187" t="s">
        <v>144</v>
      </c>
      <c r="H98" s="188">
        <v>200</v>
      </c>
      <c r="I98" s="189"/>
      <c r="J98" s="190">
        <f>ROUND(I98*H98,2)</f>
        <v>0</v>
      </c>
      <c r="K98" s="186" t="s">
        <v>145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0</v>
      </c>
      <c r="R98" s="193">
        <f>Q98*H98</f>
        <v>0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71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146</v>
      </c>
      <c r="BM98" s="195" t="s">
        <v>502</v>
      </c>
    </row>
    <row r="99" s="2" customFormat="1">
      <c r="A99" s="37"/>
      <c r="B99" s="38"/>
      <c r="C99" s="39"/>
      <c r="D99" s="197" t="s">
        <v>149</v>
      </c>
      <c r="E99" s="39"/>
      <c r="F99" s="198" t="s">
        <v>168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71</v>
      </c>
    </row>
    <row r="100" s="10" customFormat="1">
      <c r="A100" s="10"/>
      <c r="B100" s="202"/>
      <c r="C100" s="203"/>
      <c r="D100" s="204" t="s">
        <v>169</v>
      </c>
      <c r="E100" s="205" t="s">
        <v>19</v>
      </c>
      <c r="F100" s="206" t="s">
        <v>503</v>
      </c>
      <c r="G100" s="203"/>
      <c r="H100" s="207">
        <v>200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71</v>
      </c>
      <c r="AV100" s="10" t="s">
        <v>80</v>
      </c>
      <c r="AW100" s="10" t="s">
        <v>33</v>
      </c>
      <c r="AX100" s="10" t="s">
        <v>78</v>
      </c>
      <c r="AY100" s="213" t="s">
        <v>147</v>
      </c>
    </row>
    <row r="101" s="2" customFormat="1" ht="24.15" customHeight="1">
      <c r="A101" s="37"/>
      <c r="B101" s="38"/>
      <c r="C101" s="184" t="s">
        <v>181</v>
      </c>
      <c r="D101" s="184" t="s">
        <v>141</v>
      </c>
      <c r="E101" s="185" t="s">
        <v>172</v>
      </c>
      <c r="F101" s="186" t="s">
        <v>173</v>
      </c>
      <c r="G101" s="187" t="s">
        <v>144</v>
      </c>
      <c r="H101" s="188">
        <v>18262</v>
      </c>
      <c r="I101" s="189"/>
      <c r="J101" s="190">
        <f>ROUND(I101*H101,2)</f>
        <v>0</v>
      </c>
      <c r="K101" s="186" t="s">
        <v>145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146</v>
      </c>
      <c r="AT101" s="195" t="s">
        <v>141</v>
      </c>
      <c r="AU101" s="195" t="s">
        <v>71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146</v>
      </c>
      <c r="BM101" s="195" t="s">
        <v>504</v>
      </c>
    </row>
    <row r="102" s="2" customFormat="1">
      <c r="A102" s="37"/>
      <c r="B102" s="38"/>
      <c r="C102" s="39"/>
      <c r="D102" s="197" t="s">
        <v>149</v>
      </c>
      <c r="E102" s="39"/>
      <c r="F102" s="198" t="s">
        <v>175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149</v>
      </c>
      <c r="AU102" s="16" t="s">
        <v>71</v>
      </c>
    </row>
    <row r="103" s="10" customFormat="1">
      <c r="A103" s="10"/>
      <c r="B103" s="202"/>
      <c r="C103" s="203"/>
      <c r="D103" s="204" t="s">
        <v>169</v>
      </c>
      <c r="E103" s="205" t="s">
        <v>19</v>
      </c>
      <c r="F103" s="206" t="s">
        <v>499</v>
      </c>
      <c r="G103" s="203"/>
      <c r="H103" s="207">
        <v>18262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169</v>
      </c>
      <c r="AU103" s="213" t="s">
        <v>71</v>
      </c>
      <c r="AV103" s="10" t="s">
        <v>80</v>
      </c>
      <c r="AW103" s="10" t="s">
        <v>33</v>
      </c>
      <c r="AX103" s="10" t="s">
        <v>78</v>
      </c>
      <c r="AY103" s="213" t="s">
        <v>147</v>
      </c>
    </row>
    <row r="104" s="2" customFormat="1" ht="16.5" customHeight="1">
      <c r="A104" s="37"/>
      <c r="B104" s="38"/>
      <c r="C104" s="214" t="s">
        <v>190</v>
      </c>
      <c r="D104" s="214" t="s">
        <v>177</v>
      </c>
      <c r="E104" s="215" t="s">
        <v>178</v>
      </c>
      <c r="F104" s="216" t="s">
        <v>179</v>
      </c>
      <c r="G104" s="217" t="s">
        <v>180</v>
      </c>
      <c r="H104" s="218">
        <v>5</v>
      </c>
      <c r="I104" s="219"/>
      <c r="J104" s="220">
        <f>ROUND(I104*H104,2)</f>
        <v>0</v>
      </c>
      <c r="K104" s="216" t="s">
        <v>145</v>
      </c>
      <c r="L104" s="221"/>
      <c r="M104" s="222" t="s">
        <v>19</v>
      </c>
      <c r="N104" s="223" t="s">
        <v>42</v>
      </c>
      <c r="O104" s="83"/>
      <c r="P104" s="193">
        <f>O104*H104</f>
        <v>0</v>
      </c>
      <c r="Q104" s="193">
        <v>0.001</v>
      </c>
      <c r="R104" s="193">
        <f>Q104*H104</f>
        <v>0.0050000000000000001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181</v>
      </c>
      <c r="AT104" s="195" t="s">
        <v>177</v>
      </c>
      <c r="AU104" s="195" t="s">
        <v>71</v>
      </c>
      <c r="AY104" s="16" t="s">
        <v>147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78</v>
      </c>
      <c r="BK104" s="196">
        <f>ROUND(I104*H104,2)</f>
        <v>0</v>
      </c>
      <c r="BL104" s="16" t="s">
        <v>146</v>
      </c>
      <c r="BM104" s="195" t="s">
        <v>505</v>
      </c>
    </row>
    <row r="105" s="10" customFormat="1">
      <c r="A105" s="10"/>
      <c r="B105" s="202"/>
      <c r="C105" s="203"/>
      <c r="D105" s="204" t="s">
        <v>169</v>
      </c>
      <c r="E105" s="205" t="s">
        <v>19</v>
      </c>
      <c r="F105" s="206" t="s">
        <v>506</v>
      </c>
      <c r="G105" s="203"/>
      <c r="H105" s="207">
        <v>5</v>
      </c>
      <c r="I105" s="208"/>
      <c r="J105" s="203"/>
      <c r="K105" s="203"/>
      <c r="L105" s="209"/>
      <c r="M105" s="210"/>
      <c r="N105" s="211"/>
      <c r="O105" s="211"/>
      <c r="P105" s="211"/>
      <c r="Q105" s="211"/>
      <c r="R105" s="211"/>
      <c r="S105" s="211"/>
      <c r="T105" s="212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T105" s="213" t="s">
        <v>169</v>
      </c>
      <c r="AU105" s="213" t="s">
        <v>71</v>
      </c>
      <c r="AV105" s="10" t="s">
        <v>80</v>
      </c>
      <c r="AW105" s="10" t="s">
        <v>33</v>
      </c>
      <c r="AX105" s="10" t="s">
        <v>78</v>
      </c>
      <c r="AY105" s="213" t="s">
        <v>147</v>
      </c>
    </row>
    <row r="106" s="2" customFormat="1" ht="16.5" customHeight="1">
      <c r="A106" s="37"/>
      <c r="B106" s="38"/>
      <c r="C106" s="214" t="s">
        <v>196</v>
      </c>
      <c r="D106" s="214" t="s">
        <v>177</v>
      </c>
      <c r="E106" s="215" t="s">
        <v>507</v>
      </c>
      <c r="F106" s="216" t="s">
        <v>508</v>
      </c>
      <c r="G106" s="217" t="s">
        <v>180</v>
      </c>
      <c r="H106" s="218">
        <v>72.248000000000005</v>
      </c>
      <c r="I106" s="219"/>
      <c r="J106" s="220">
        <f>ROUND(I106*H106,2)</f>
        <v>0</v>
      </c>
      <c r="K106" s="216" t="s">
        <v>19</v>
      </c>
      <c r="L106" s="221"/>
      <c r="M106" s="222" t="s">
        <v>19</v>
      </c>
      <c r="N106" s="223" t="s">
        <v>42</v>
      </c>
      <c r="O106" s="83"/>
      <c r="P106" s="193">
        <f>O106*H106</f>
        <v>0</v>
      </c>
      <c r="Q106" s="193">
        <v>0.001</v>
      </c>
      <c r="R106" s="193">
        <f>Q106*H106</f>
        <v>0.072248000000000007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181</v>
      </c>
      <c r="AT106" s="195" t="s">
        <v>177</v>
      </c>
      <c r="AU106" s="195" t="s">
        <v>71</v>
      </c>
      <c r="AY106" s="16" t="s">
        <v>147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146</v>
      </c>
      <c r="BM106" s="195" t="s">
        <v>509</v>
      </c>
    </row>
    <row r="107" s="10" customFormat="1">
      <c r="A107" s="10"/>
      <c r="B107" s="202"/>
      <c r="C107" s="203"/>
      <c r="D107" s="204" t="s">
        <v>169</v>
      </c>
      <c r="E107" s="205" t="s">
        <v>19</v>
      </c>
      <c r="F107" s="206" t="s">
        <v>510</v>
      </c>
      <c r="G107" s="203"/>
      <c r="H107" s="207">
        <v>72.248000000000005</v>
      </c>
      <c r="I107" s="208"/>
      <c r="J107" s="203"/>
      <c r="K107" s="203"/>
      <c r="L107" s="209"/>
      <c r="M107" s="210"/>
      <c r="N107" s="211"/>
      <c r="O107" s="211"/>
      <c r="P107" s="211"/>
      <c r="Q107" s="211"/>
      <c r="R107" s="211"/>
      <c r="S107" s="211"/>
      <c r="T107" s="212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T107" s="213" t="s">
        <v>169</v>
      </c>
      <c r="AU107" s="213" t="s">
        <v>71</v>
      </c>
      <c r="AV107" s="10" t="s">
        <v>80</v>
      </c>
      <c r="AW107" s="10" t="s">
        <v>33</v>
      </c>
      <c r="AX107" s="10" t="s">
        <v>78</v>
      </c>
      <c r="AY107" s="213" t="s">
        <v>147</v>
      </c>
    </row>
    <row r="108" s="12" customFormat="1">
      <c r="A108" s="12"/>
      <c r="B108" s="235"/>
      <c r="C108" s="236"/>
      <c r="D108" s="204" t="s">
        <v>169</v>
      </c>
      <c r="E108" s="237" t="s">
        <v>19</v>
      </c>
      <c r="F108" s="238" t="s">
        <v>511</v>
      </c>
      <c r="G108" s="236"/>
      <c r="H108" s="237" t="s">
        <v>19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44" t="s">
        <v>169</v>
      </c>
      <c r="AU108" s="244" t="s">
        <v>71</v>
      </c>
      <c r="AV108" s="12" t="s">
        <v>78</v>
      </c>
      <c r="AW108" s="12" t="s">
        <v>33</v>
      </c>
      <c r="AX108" s="12" t="s">
        <v>71</v>
      </c>
      <c r="AY108" s="244" t="s">
        <v>147</v>
      </c>
    </row>
    <row r="109" s="2" customFormat="1" ht="21.75" customHeight="1">
      <c r="A109" s="37"/>
      <c r="B109" s="38"/>
      <c r="C109" s="184" t="s">
        <v>202</v>
      </c>
      <c r="D109" s="184" t="s">
        <v>141</v>
      </c>
      <c r="E109" s="185" t="s">
        <v>184</v>
      </c>
      <c r="F109" s="186" t="s">
        <v>185</v>
      </c>
      <c r="G109" s="187" t="s">
        <v>144</v>
      </c>
      <c r="H109" s="188">
        <v>18262</v>
      </c>
      <c r="I109" s="189"/>
      <c r="J109" s="190">
        <f>ROUND(I109*H109,2)</f>
        <v>0</v>
      </c>
      <c r="K109" s="186" t="s">
        <v>145</v>
      </c>
      <c r="L109" s="43"/>
      <c r="M109" s="191" t="s">
        <v>19</v>
      </c>
      <c r="N109" s="192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146</v>
      </c>
      <c r="AT109" s="195" t="s">
        <v>141</v>
      </c>
      <c r="AU109" s="195" t="s">
        <v>71</v>
      </c>
      <c r="AY109" s="16" t="s">
        <v>147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78</v>
      </c>
      <c r="BK109" s="196">
        <f>ROUND(I109*H109,2)</f>
        <v>0</v>
      </c>
      <c r="BL109" s="16" t="s">
        <v>146</v>
      </c>
      <c r="BM109" s="195" t="s">
        <v>512</v>
      </c>
    </row>
    <row r="110" s="2" customFormat="1">
      <c r="A110" s="37"/>
      <c r="B110" s="38"/>
      <c r="C110" s="39"/>
      <c r="D110" s="197" t="s">
        <v>149</v>
      </c>
      <c r="E110" s="39"/>
      <c r="F110" s="198" t="s">
        <v>187</v>
      </c>
      <c r="G110" s="39"/>
      <c r="H110" s="39"/>
      <c r="I110" s="199"/>
      <c r="J110" s="39"/>
      <c r="K110" s="39"/>
      <c r="L110" s="43"/>
      <c r="M110" s="200"/>
      <c r="N110" s="201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149</v>
      </c>
      <c r="AU110" s="16" t="s">
        <v>71</v>
      </c>
    </row>
    <row r="111" s="10" customFormat="1">
      <c r="A111" s="10"/>
      <c r="B111" s="202"/>
      <c r="C111" s="203"/>
      <c r="D111" s="204" t="s">
        <v>169</v>
      </c>
      <c r="E111" s="205" t="s">
        <v>19</v>
      </c>
      <c r="F111" s="206" t="s">
        <v>513</v>
      </c>
      <c r="G111" s="203"/>
      <c r="H111" s="207">
        <v>18262</v>
      </c>
      <c r="I111" s="208"/>
      <c r="J111" s="203"/>
      <c r="K111" s="203"/>
      <c r="L111" s="209"/>
      <c r="M111" s="210"/>
      <c r="N111" s="211"/>
      <c r="O111" s="211"/>
      <c r="P111" s="211"/>
      <c r="Q111" s="211"/>
      <c r="R111" s="211"/>
      <c r="S111" s="211"/>
      <c r="T111" s="212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169</v>
      </c>
      <c r="AU111" s="213" t="s">
        <v>71</v>
      </c>
      <c r="AV111" s="10" t="s">
        <v>80</v>
      </c>
      <c r="AW111" s="10" t="s">
        <v>33</v>
      </c>
      <c r="AX111" s="10" t="s">
        <v>71</v>
      </c>
      <c r="AY111" s="213" t="s">
        <v>147</v>
      </c>
    </row>
    <row r="112" s="11" customFormat="1">
      <c r="A112" s="11"/>
      <c r="B112" s="224"/>
      <c r="C112" s="225"/>
      <c r="D112" s="204" t="s">
        <v>169</v>
      </c>
      <c r="E112" s="226" t="s">
        <v>19</v>
      </c>
      <c r="F112" s="227" t="s">
        <v>189</v>
      </c>
      <c r="G112" s="225"/>
      <c r="H112" s="228">
        <v>18262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T112" s="234" t="s">
        <v>169</v>
      </c>
      <c r="AU112" s="234" t="s">
        <v>71</v>
      </c>
      <c r="AV112" s="11" t="s">
        <v>146</v>
      </c>
      <c r="AW112" s="11" t="s">
        <v>33</v>
      </c>
      <c r="AX112" s="11" t="s">
        <v>78</v>
      </c>
      <c r="AY112" s="234" t="s">
        <v>147</v>
      </c>
    </row>
    <row r="113" s="2" customFormat="1" ht="16.5" customHeight="1">
      <c r="A113" s="37"/>
      <c r="B113" s="38"/>
      <c r="C113" s="184" t="s">
        <v>8</v>
      </c>
      <c r="D113" s="184" t="s">
        <v>141</v>
      </c>
      <c r="E113" s="185" t="s">
        <v>191</v>
      </c>
      <c r="F113" s="186" t="s">
        <v>192</v>
      </c>
      <c r="G113" s="187" t="s">
        <v>193</v>
      </c>
      <c r="H113" s="188">
        <v>1.8060000000000001</v>
      </c>
      <c r="I113" s="189"/>
      <c r="J113" s="190">
        <f>ROUND(I113*H113,2)</f>
        <v>0</v>
      </c>
      <c r="K113" s="186" t="s">
        <v>19</v>
      </c>
      <c r="L113" s="43"/>
      <c r="M113" s="191" t="s">
        <v>19</v>
      </c>
      <c r="N113" s="192" t="s">
        <v>42</v>
      </c>
      <c r="O113" s="83"/>
      <c r="P113" s="193">
        <f>O113*H113</f>
        <v>0</v>
      </c>
      <c r="Q113" s="193">
        <v>0</v>
      </c>
      <c r="R113" s="193">
        <f>Q113*H113</f>
        <v>0</v>
      </c>
      <c r="S113" s="193">
        <v>0</v>
      </c>
      <c r="T113" s="194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95" t="s">
        <v>146</v>
      </c>
      <c r="AT113" s="195" t="s">
        <v>141</v>
      </c>
      <c r="AU113" s="195" t="s">
        <v>71</v>
      </c>
      <c r="AY113" s="16" t="s">
        <v>147</v>
      </c>
      <c r="BE113" s="196">
        <f>IF(N113="základní",J113,0)</f>
        <v>0</v>
      </c>
      <c r="BF113" s="196">
        <f>IF(N113="snížená",J113,0)</f>
        <v>0</v>
      </c>
      <c r="BG113" s="196">
        <f>IF(N113="zákl. přenesená",J113,0)</f>
        <v>0</v>
      </c>
      <c r="BH113" s="196">
        <f>IF(N113="sníž. přenesená",J113,0)</f>
        <v>0</v>
      </c>
      <c r="BI113" s="196">
        <f>IF(N113="nulová",J113,0)</f>
        <v>0</v>
      </c>
      <c r="BJ113" s="16" t="s">
        <v>78</v>
      </c>
      <c r="BK113" s="196">
        <f>ROUND(I113*H113,2)</f>
        <v>0</v>
      </c>
      <c r="BL113" s="16" t="s">
        <v>146</v>
      </c>
      <c r="BM113" s="195" t="s">
        <v>514</v>
      </c>
    </row>
    <row r="114" s="10" customFormat="1">
      <c r="A114" s="10"/>
      <c r="B114" s="202"/>
      <c r="C114" s="203"/>
      <c r="D114" s="204" t="s">
        <v>169</v>
      </c>
      <c r="E114" s="205" t="s">
        <v>19</v>
      </c>
      <c r="F114" s="206" t="s">
        <v>515</v>
      </c>
      <c r="G114" s="203"/>
      <c r="H114" s="207">
        <v>1.8060000000000001</v>
      </c>
      <c r="I114" s="208"/>
      <c r="J114" s="203"/>
      <c r="K114" s="203"/>
      <c r="L114" s="209"/>
      <c r="M114" s="210"/>
      <c r="N114" s="211"/>
      <c r="O114" s="211"/>
      <c r="P114" s="211"/>
      <c r="Q114" s="211"/>
      <c r="R114" s="211"/>
      <c r="S114" s="211"/>
      <c r="T114" s="212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T114" s="213" t="s">
        <v>169</v>
      </c>
      <c r="AU114" s="213" t="s">
        <v>71</v>
      </c>
      <c r="AV114" s="10" t="s">
        <v>80</v>
      </c>
      <c r="AW114" s="10" t="s">
        <v>33</v>
      </c>
      <c r="AX114" s="10" t="s">
        <v>71</v>
      </c>
      <c r="AY114" s="213" t="s">
        <v>147</v>
      </c>
    </row>
    <row r="115" s="11" customFormat="1">
      <c r="A115" s="11"/>
      <c r="B115" s="224"/>
      <c r="C115" s="225"/>
      <c r="D115" s="204" t="s">
        <v>169</v>
      </c>
      <c r="E115" s="226" t="s">
        <v>19</v>
      </c>
      <c r="F115" s="227" t="s">
        <v>189</v>
      </c>
      <c r="G115" s="225"/>
      <c r="H115" s="228">
        <v>1.8060000000000001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34" t="s">
        <v>169</v>
      </c>
      <c r="AU115" s="234" t="s">
        <v>71</v>
      </c>
      <c r="AV115" s="11" t="s">
        <v>146</v>
      </c>
      <c r="AW115" s="11" t="s">
        <v>33</v>
      </c>
      <c r="AX115" s="11" t="s">
        <v>78</v>
      </c>
      <c r="AY115" s="234" t="s">
        <v>147</v>
      </c>
    </row>
    <row r="116" s="2" customFormat="1" ht="16.5" customHeight="1">
      <c r="A116" s="37"/>
      <c r="B116" s="38"/>
      <c r="C116" s="184" t="s">
        <v>213</v>
      </c>
      <c r="D116" s="184" t="s">
        <v>141</v>
      </c>
      <c r="E116" s="185" t="s">
        <v>197</v>
      </c>
      <c r="F116" s="186" t="s">
        <v>198</v>
      </c>
      <c r="G116" s="187" t="s">
        <v>193</v>
      </c>
      <c r="H116" s="188">
        <v>0.02</v>
      </c>
      <c r="I116" s="189"/>
      <c r="J116" s="190">
        <f>ROUND(I116*H116,2)</f>
        <v>0</v>
      </c>
      <c r="K116" s="186" t="s">
        <v>145</v>
      </c>
      <c r="L116" s="43"/>
      <c r="M116" s="191" t="s">
        <v>19</v>
      </c>
      <c r="N116" s="192" t="s">
        <v>42</v>
      </c>
      <c r="O116" s="83"/>
      <c r="P116" s="193">
        <f>O116*H116</f>
        <v>0</v>
      </c>
      <c r="Q116" s="193">
        <v>0</v>
      </c>
      <c r="R116" s="193">
        <f>Q116*H116</f>
        <v>0</v>
      </c>
      <c r="S116" s="193">
        <v>0</v>
      </c>
      <c r="T116" s="194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95" t="s">
        <v>146</v>
      </c>
      <c r="AT116" s="195" t="s">
        <v>141</v>
      </c>
      <c r="AU116" s="195" t="s">
        <v>71</v>
      </c>
      <c r="AY116" s="16" t="s">
        <v>147</v>
      </c>
      <c r="BE116" s="196">
        <f>IF(N116="základní",J116,0)</f>
        <v>0</v>
      </c>
      <c r="BF116" s="196">
        <f>IF(N116="snížená",J116,0)</f>
        <v>0</v>
      </c>
      <c r="BG116" s="196">
        <f>IF(N116="zákl. přenesená",J116,0)</f>
        <v>0</v>
      </c>
      <c r="BH116" s="196">
        <f>IF(N116="sníž. přenesená",J116,0)</f>
        <v>0</v>
      </c>
      <c r="BI116" s="196">
        <f>IF(N116="nulová",J116,0)</f>
        <v>0</v>
      </c>
      <c r="BJ116" s="16" t="s">
        <v>78</v>
      </c>
      <c r="BK116" s="196">
        <f>ROUND(I116*H116,2)</f>
        <v>0</v>
      </c>
      <c r="BL116" s="16" t="s">
        <v>146</v>
      </c>
      <c r="BM116" s="195" t="s">
        <v>516</v>
      </c>
    </row>
    <row r="117" s="2" customFormat="1">
      <c r="A117" s="37"/>
      <c r="B117" s="38"/>
      <c r="C117" s="39"/>
      <c r="D117" s="197" t="s">
        <v>149</v>
      </c>
      <c r="E117" s="39"/>
      <c r="F117" s="198" t="s">
        <v>200</v>
      </c>
      <c r="G117" s="39"/>
      <c r="H117" s="39"/>
      <c r="I117" s="199"/>
      <c r="J117" s="39"/>
      <c r="K117" s="39"/>
      <c r="L117" s="43"/>
      <c r="M117" s="200"/>
      <c r="N117" s="201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149</v>
      </c>
      <c r="AU117" s="16" t="s">
        <v>71</v>
      </c>
    </row>
    <row r="118" s="10" customFormat="1">
      <c r="A118" s="10"/>
      <c r="B118" s="202"/>
      <c r="C118" s="203"/>
      <c r="D118" s="204" t="s">
        <v>169</v>
      </c>
      <c r="E118" s="205" t="s">
        <v>19</v>
      </c>
      <c r="F118" s="206" t="s">
        <v>517</v>
      </c>
      <c r="G118" s="203"/>
      <c r="H118" s="207">
        <v>0.02</v>
      </c>
      <c r="I118" s="208"/>
      <c r="J118" s="203"/>
      <c r="K118" s="203"/>
      <c r="L118" s="209"/>
      <c r="M118" s="210"/>
      <c r="N118" s="211"/>
      <c r="O118" s="211"/>
      <c r="P118" s="211"/>
      <c r="Q118" s="211"/>
      <c r="R118" s="211"/>
      <c r="S118" s="211"/>
      <c r="T118" s="212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T118" s="213" t="s">
        <v>169</v>
      </c>
      <c r="AU118" s="213" t="s">
        <v>71</v>
      </c>
      <c r="AV118" s="10" t="s">
        <v>80</v>
      </c>
      <c r="AW118" s="10" t="s">
        <v>33</v>
      </c>
      <c r="AX118" s="10" t="s">
        <v>78</v>
      </c>
      <c r="AY118" s="213" t="s">
        <v>147</v>
      </c>
    </row>
    <row r="119" s="2" customFormat="1" ht="16.5" customHeight="1">
      <c r="A119" s="37"/>
      <c r="B119" s="38"/>
      <c r="C119" s="214" t="s">
        <v>219</v>
      </c>
      <c r="D119" s="214" t="s">
        <v>177</v>
      </c>
      <c r="E119" s="215" t="s">
        <v>203</v>
      </c>
      <c r="F119" s="216" t="s">
        <v>204</v>
      </c>
      <c r="G119" s="217" t="s">
        <v>180</v>
      </c>
      <c r="H119" s="218">
        <v>20</v>
      </c>
      <c r="I119" s="219"/>
      <c r="J119" s="220">
        <f>ROUND(I119*H119,2)</f>
        <v>0</v>
      </c>
      <c r="K119" s="216" t="s">
        <v>19</v>
      </c>
      <c r="L119" s="221"/>
      <c r="M119" s="222" t="s">
        <v>19</v>
      </c>
      <c r="N119" s="223" t="s">
        <v>42</v>
      </c>
      <c r="O119" s="83"/>
      <c r="P119" s="193">
        <f>O119*H119</f>
        <v>0</v>
      </c>
      <c r="Q119" s="193">
        <v>0.001</v>
      </c>
      <c r="R119" s="193">
        <f>Q119*H119</f>
        <v>0.02</v>
      </c>
      <c r="S119" s="193">
        <v>0</v>
      </c>
      <c r="T119" s="194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195" t="s">
        <v>181</v>
      </c>
      <c r="AT119" s="195" t="s">
        <v>177</v>
      </c>
      <c r="AU119" s="195" t="s">
        <v>71</v>
      </c>
      <c r="AY119" s="16" t="s">
        <v>147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6" t="s">
        <v>78</v>
      </c>
      <c r="BK119" s="196">
        <f>ROUND(I119*H119,2)</f>
        <v>0</v>
      </c>
      <c r="BL119" s="16" t="s">
        <v>146</v>
      </c>
      <c r="BM119" s="195" t="s">
        <v>518</v>
      </c>
    </row>
    <row r="120" s="10" customFormat="1">
      <c r="A120" s="10"/>
      <c r="B120" s="202"/>
      <c r="C120" s="203"/>
      <c r="D120" s="204" t="s">
        <v>169</v>
      </c>
      <c r="E120" s="205" t="s">
        <v>19</v>
      </c>
      <c r="F120" s="206" t="s">
        <v>519</v>
      </c>
      <c r="G120" s="203"/>
      <c r="H120" s="207">
        <v>20</v>
      </c>
      <c r="I120" s="208"/>
      <c r="J120" s="203"/>
      <c r="K120" s="203"/>
      <c r="L120" s="209"/>
      <c r="M120" s="210"/>
      <c r="N120" s="211"/>
      <c r="O120" s="211"/>
      <c r="P120" s="211"/>
      <c r="Q120" s="211"/>
      <c r="R120" s="211"/>
      <c r="S120" s="211"/>
      <c r="T120" s="212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T120" s="213" t="s">
        <v>169</v>
      </c>
      <c r="AU120" s="213" t="s">
        <v>71</v>
      </c>
      <c r="AV120" s="10" t="s">
        <v>80</v>
      </c>
      <c r="AW120" s="10" t="s">
        <v>33</v>
      </c>
      <c r="AX120" s="10" t="s">
        <v>78</v>
      </c>
      <c r="AY120" s="213" t="s">
        <v>147</v>
      </c>
    </row>
    <row r="121" s="2" customFormat="1" ht="24.15" customHeight="1">
      <c r="A121" s="37"/>
      <c r="B121" s="38"/>
      <c r="C121" s="184" t="s">
        <v>225</v>
      </c>
      <c r="D121" s="184" t="s">
        <v>141</v>
      </c>
      <c r="E121" s="185" t="s">
        <v>207</v>
      </c>
      <c r="F121" s="186" t="s">
        <v>208</v>
      </c>
      <c r="G121" s="187" t="s">
        <v>209</v>
      </c>
      <c r="H121" s="188">
        <v>50</v>
      </c>
      <c r="I121" s="189"/>
      <c r="J121" s="190">
        <f>ROUND(I121*H121,2)</f>
        <v>0</v>
      </c>
      <c r="K121" s="186" t="s">
        <v>145</v>
      </c>
      <c r="L121" s="43"/>
      <c r="M121" s="191" t="s">
        <v>19</v>
      </c>
      <c r="N121" s="192" t="s">
        <v>42</v>
      </c>
      <c r="O121" s="83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95" t="s">
        <v>146</v>
      </c>
      <c r="AT121" s="195" t="s">
        <v>141</v>
      </c>
      <c r="AU121" s="195" t="s">
        <v>71</v>
      </c>
      <c r="AY121" s="16" t="s">
        <v>147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6" t="s">
        <v>78</v>
      </c>
      <c r="BK121" s="196">
        <f>ROUND(I121*H121,2)</f>
        <v>0</v>
      </c>
      <c r="BL121" s="16" t="s">
        <v>146</v>
      </c>
      <c r="BM121" s="195" t="s">
        <v>520</v>
      </c>
    </row>
    <row r="122" s="2" customFormat="1">
      <c r="A122" s="37"/>
      <c r="B122" s="38"/>
      <c r="C122" s="39"/>
      <c r="D122" s="197" t="s">
        <v>149</v>
      </c>
      <c r="E122" s="39"/>
      <c r="F122" s="198" t="s">
        <v>211</v>
      </c>
      <c r="G122" s="39"/>
      <c r="H122" s="39"/>
      <c r="I122" s="199"/>
      <c r="J122" s="39"/>
      <c r="K122" s="39"/>
      <c r="L122" s="43"/>
      <c r="M122" s="200"/>
      <c r="N122" s="201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149</v>
      </c>
      <c r="AU122" s="16" t="s">
        <v>71</v>
      </c>
    </row>
    <row r="123" s="10" customFormat="1">
      <c r="A123" s="10"/>
      <c r="B123" s="202"/>
      <c r="C123" s="203"/>
      <c r="D123" s="204" t="s">
        <v>169</v>
      </c>
      <c r="E123" s="205" t="s">
        <v>19</v>
      </c>
      <c r="F123" s="206" t="s">
        <v>521</v>
      </c>
      <c r="G123" s="203"/>
      <c r="H123" s="207">
        <v>50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T123" s="213" t="s">
        <v>169</v>
      </c>
      <c r="AU123" s="213" t="s">
        <v>71</v>
      </c>
      <c r="AV123" s="10" t="s">
        <v>80</v>
      </c>
      <c r="AW123" s="10" t="s">
        <v>33</v>
      </c>
      <c r="AX123" s="10" t="s">
        <v>78</v>
      </c>
      <c r="AY123" s="213" t="s">
        <v>147</v>
      </c>
    </row>
    <row r="124" s="2" customFormat="1" ht="24.15" customHeight="1">
      <c r="A124" s="37"/>
      <c r="B124" s="38"/>
      <c r="C124" s="184" t="s">
        <v>230</v>
      </c>
      <c r="D124" s="184" t="s">
        <v>141</v>
      </c>
      <c r="E124" s="185" t="s">
        <v>220</v>
      </c>
      <c r="F124" s="186" t="s">
        <v>221</v>
      </c>
      <c r="G124" s="187" t="s">
        <v>193</v>
      </c>
      <c r="H124" s="188">
        <v>0.0030000000000000001</v>
      </c>
      <c r="I124" s="189"/>
      <c r="J124" s="190">
        <f>ROUND(I124*H124,2)</f>
        <v>0</v>
      </c>
      <c r="K124" s="186" t="s">
        <v>145</v>
      </c>
      <c r="L124" s="43"/>
      <c r="M124" s="191" t="s">
        <v>19</v>
      </c>
      <c r="N124" s="192" t="s">
        <v>42</v>
      </c>
      <c r="O124" s="83"/>
      <c r="P124" s="193">
        <f>O124*H124</f>
        <v>0</v>
      </c>
      <c r="Q124" s="193">
        <v>0</v>
      </c>
      <c r="R124" s="193">
        <f>Q124*H124</f>
        <v>0</v>
      </c>
      <c r="S124" s="193">
        <v>0</v>
      </c>
      <c r="T124" s="194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95" t="s">
        <v>146</v>
      </c>
      <c r="AT124" s="195" t="s">
        <v>141</v>
      </c>
      <c r="AU124" s="195" t="s">
        <v>71</v>
      </c>
      <c r="AY124" s="16" t="s">
        <v>147</v>
      </c>
      <c r="BE124" s="196">
        <f>IF(N124="základní",J124,0)</f>
        <v>0</v>
      </c>
      <c r="BF124" s="196">
        <f>IF(N124="snížená",J124,0)</f>
        <v>0</v>
      </c>
      <c r="BG124" s="196">
        <f>IF(N124="zákl. přenesená",J124,0)</f>
        <v>0</v>
      </c>
      <c r="BH124" s="196">
        <f>IF(N124="sníž. přenesená",J124,0)</f>
        <v>0</v>
      </c>
      <c r="BI124" s="196">
        <f>IF(N124="nulová",J124,0)</f>
        <v>0</v>
      </c>
      <c r="BJ124" s="16" t="s">
        <v>78</v>
      </c>
      <c r="BK124" s="196">
        <f>ROUND(I124*H124,2)</f>
        <v>0</v>
      </c>
      <c r="BL124" s="16" t="s">
        <v>146</v>
      </c>
      <c r="BM124" s="195" t="s">
        <v>522</v>
      </c>
    </row>
    <row r="125" s="2" customFormat="1">
      <c r="A125" s="37"/>
      <c r="B125" s="38"/>
      <c r="C125" s="39"/>
      <c r="D125" s="197" t="s">
        <v>149</v>
      </c>
      <c r="E125" s="39"/>
      <c r="F125" s="198" t="s">
        <v>223</v>
      </c>
      <c r="G125" s="39"/>
      <c r="H125" s="39"/>
      <c r="I125" s="199"/>
      <c r="J125" s="39"/>
      <c r="K125" s="39"/>
      <c r="L125" s="43"/>
      <c r="M125" s="200"/>
      <c r="N125" s="201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149</v>
      </c>
      <c r="AU125" s="16" t="s">
        <v>71</v>
      </c>
    </row>
    <row r="126" s="10" customFormat="1">
      <c r="A126" s="10"/>
      <c r="B126" s="202"/>
      <c r="C126" s="203"/>
      <c r="D126" s="204" t="s">
        <v>169</v>
      </c>
      <c r="E126" s="205" t="s">
        <v>19</v>
      </c>
      <c r="F126" s="206" t="s">
        <v>523</v>
      </c>
      <c r="G126" s="203"/>
      <c r="H126" s="207">
        <v>0.0030000000000000001</v>
      </c>
      <c r="I126" s="208"/>
      <c r="J126" s="203"/>
      <c r="K126" s="203"/>
      <c r="L126" s="209"/>
      <c r="M126" s="210"/>
      <c r="N126" s="211"/>
      <c r="O126" s="211"/>
      <c r="P126" s="211"/>
      <c r="Q126" s="211"/>
      <c r="R126" s="211"/>
      <c r="S126" s="211"/>
      <c r="T126" s="212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13" t="s">
        <v>169</v>
      </c>
      <c r="AU126" s="213" t="s">
        <v>71</v>
      </c>
      <c r="AV126" s="10" t="s">
        <v>80</v>
      </c>
      <c r="AW126" s="10" t="s">
        <v>33</v>
      </c>
      <c r="AX126" s="10" t="s">
        <v>78</v>
      </c>
      <c r="AY126" s="213" t="s">
        <v>147</v>
      </c>
    </row>
    <row r="127" s="2" customFormat="1" ht="16.5" customHeight="1">
      <c r="A127" s="37"/>
      <c r="B127" s="38"/>
      <c r="C127" s="214" t="s">
        <v>235</v>
      </c>
      <c r="D127" s="214" t="s">
        <v>177</v>
      </c>
      <c r="E127" s="215" t="s">
        <v>226</v>
      </c>
      <c r="F127" s="216" t="s">
        <v>227</v>
      </c>
      <c r="G127" s="217" t="s">
        <v>180</v>
      </c>
      <c r="H127" s="218">
        <v>2.5</v>
      </c>
      <c r="I127" s="219"/>
      <c r="J127" s="220">
        <f>ROUND(I127*H127,2)</f>
        <v>0</v>
      </c>
      <c r="K127" s="216" t="s">
        <v>145</v>
      </c>
      <c r="L127" s="221"/>
      <c r="M127" s="222" t="s">
        <v>19</v>
      </c>
      <c r="N127" s="223" t="s">
        <v>42</v>
      </c>
      <c r="O127" s="83"/>
      <c r="P127" s="193">
        <f>O127*H127</f>
        <v>0</v>
      </c>
      <c r="Q127" s="193">
        <v>0.001</v>
      </c>
      <c r="R127" s="193">
        <f>Q127*H127</f>
        <v>0.0025000000000000001</v>
      </c>
      <c r="S127" s="193">
        <v>0</v>
      </c>
      <c r="T127" s="19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95" t="s">
        <v>181</v>
      </c>
      <c r="AT127" s="195" t="s">
        <v>177</v>
      </c>
      <c r="AU127" s="195" t="s">
        <v>71</v>
      </c>
      <c r="AY127" s="16" t="s">
        <v>147</v>
      </c>
      <c r="BE127" s="196">
        <f>IF(N127="základní",J127,0)</f>
        <v>0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6" t="s">
        <v>78</v>
      </c>
      <c r="BK127" s="196">
        <f>ROUND(I127*H127,2)</f>
        <v>0</v>
      </c>
      <c r="BL127" s="16" t="s">
        <v>146</v>
      </c>
      <c r="BM127" s="195" t="s">
        <v>524</v>
      </c>
    </row>
    <row r="128" s="10" customFormat="1">
      <c r="A128" s="10"/>
      <c r="B128" s="202"/>
      <c r="C128" s="203"/>
      <c r="D128" s="204" t="s">
        <v>169</v>
      </c>
      <c r="E128" s="205" t="s">
        <v>19</v>
      </c>
      <c r="F128" s="206" t="s">
        <v>525</v>
      </c>
      <c r="G128" s="203"/>
      <c r="H128" s="207">
        <v>2.5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13" t="s">
        <v>169</v>
      </c>
      <c r="AU128" s="213" t="s">
        <v>71</v>
      </c>
      <c r="AV128" s="10" t="s">
        <v>80</v>
      </c>
      <c r="AW128" s="10" t="s">
        <v>33</v>
      </c>
      <c r="AX128" s="10" t="s">
        <v>78</v>
      </c>
      <c r="AY128" s="213" t="s">
        <v>147</v>
      </c>
    </row>
    <row r="129" s="2" customFormat="1" ht="24.15" customHeight="1">
      <c r="A129" s="37"/>
      <c r="B129" s="38"/>
      <c r="C129" s="184" t="s">
        <v>240</v>
      </c>
      <c r="D129" s="184" t="s">
        <v>141</v>
      </c>
      <c r="E129" s="185" t="s">
        <v>231</v>
      </c>
      <c r="F129" s="186" t="s">
        <v>221</v>
      </c>
      <c r="G129" s="187" t="s">
        <v>193</v>
      </c>
      <c r="H129" s="188">
        <v>0.002</v>
      </c>
      <c r="I129" s="189"/>
      <c r="J129" s="190">
        <f>ROUND(I129*H129,2)</f>
        <v>0</v>
      </c>
      <c r="K129" s="186" t="s">
        <v>145</v>
      </c>
      <c r="L129" s="43"/>
      <c r="M129" s="191" t="s">
        <v>19</v>
      </c>
      <c r="N129" s="192" t="s">
        <v>42</v>
      </c>
      <c r="O129" s="83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95" t="s">
        <v>146</v>
      </c>
      <c r="AT129" s="195" t="s">
        <v>141</v>
      </c>
      <c r="AU129" s="195" t="s">
        <v>71</v>
      </c>
      <c r="AY129" s="16" t="s">
        <v>147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6" t="s">
        <v>78</v>
      </c>
      <c r="BK129" s="196">
        <f>ROUND(I129*H129,2)</f>
        <v>0</v>
      </c>
      <c r="BL129" s="16" t="s">
        <v>146</v>
      </c>
      <c r="BM129" s="195" t="s">
        <v>526</v>
      </c>
    </row>
    <row r="130" s="2" customFormat="1">
      <c r="A130" s="37"/>
      <c r="B130" s="38"/>
      <c r="C130" s="39"/>
      <c r="D130" s="197" t="s">
        <v>149</v>
      </c>
      <c r="E130" s="39"/>
      <c r="F130" s="198" t="s">
        <v>233</v>
      </c>
      <c r="G130" s="39"/>
      <c r="H130" s="39"/>
      <c r="I130" s="199"/>
      <c r="J130" s="39"/>
      <c r="K130" s="39"/>
      <c r="L130" s="43"/>
      <c r="M130" s="200"/>
      <c r="N130" s="201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149</v>
      </c>
      <c r="AU130" s="16" t="s">
        <v>71</v>
      </c>
    </row>
    <row r="131" s="10" customFormat="1">
      <c r="A131" s="10"/>
      <c r="B131" s="202"/>
      <c r="C131" s="203"/>
      <c r="D131" s="204" t="s">
        <v>169</v>
      </c>
      <c r="E131" s="205" t="s">
        <v>19</v>
      </c>
      <c r="F131" s="206" t="s">
        <v>527</v>
      </c>
      <c r="G131" s="203"/>
      <c r="H131" s="207">
        <v>0.002</v>
      </c>
      <c r="I131" s="208"/>
      <c r="J131" s="203"/>
      <c r="K131" s="203"/>
      <c r="L131" s="209"/>
      <c r="M131" s="210"/>
      <c r="N131" s="211"/>
      <c r="O131" s="211"/>
      <c r="P131" s="211"/>
      <c r="Q131" s="211"/>
      <c r="R131" s="211"/>
      <c r="S131" s="211"/>
      <c r="T131" s="212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13" t="s">
        <v>169</v>
      </c>
      <c r="AU131" s="213" t="s">
        <v>71</v>
      </c>
      <c r="AV131" s="10" t="s">
        <v>80</v>
      </c>
      <c r="AW131" s="10" t="s">
        <v>33</v>
      </c>
      <c r="AX131" s="10" t="s">
        <v>78</v>
      </c>
      <c r="AY131" s="213" t="s">
        <v>147</v>
      </c>
    </row>
    <row r="132" s="2" customFormat="1" ht="16.5" customHeight="1">
      <c r="A132" s="37"/>
      <c r="B132" s="38"/>
      <c r="C132" s="214" t="s">
        <v>246</v>
      </c>
      <c r="D132" s="214" t="s">
        <v>177</v>
      </c>
      <c r="E132" s="215" t="s">
        <v>236</v>
      </c>
      <c r="F132" s="216" t="s">
        <v>237</v>
      </c>
      <c r="G132" s="217" t="s">
        <v>180</v>
      </c>
      <c r="H132" s="218">
        <v>1.5</v>
      </c>
      <c r="I132" s="219"/>
      <c r="J132" s="220">
        <f>ROUND(I132*H132,2)</f>
        <v>0</v>
      </c>
      <c r="K132" s="216" t="s">
        <v>19</v>
      </c>
      <c r="L132" s="221"/>
      <c r="M132" s="222" t="s">
        <v>19</v>
      </c>
      <c r="N132" s="223" t="s">
        <v>42</v>
      </c>
      <c r="O132" s="83"/>
      <c r="P132" s="193">
        <f>O132*H132</f>
        <v>0</v>
      </c>
      <c r="Q132" s="193">
        <v>1</v>
      </c>
      <c r="R132" s="193">
        <f>Q132*H132</f>
        <v>1.5</v>
      </c>
      <c r="S132" s="193">
        <v>0</v>
      </c>
      <c r="T132" s="19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95" t="s">
        <v>181</v>
      </c>
      <c r="AT132" s="195" t="s">
        <v>177</v>
      </c>
      <c r="AU132" s="195" t="s">
        <v>71</v>
      </c>
      <c r="AY132" s="16" t="s">
        <v>147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6" t="s">
        <v>78</v>
      </c>
      <c r="BK132" s="196">
        <f>ROUND(I132*H132,2)</f>
        <v>0</v>
      </c>
      <c r="BL132" s="16" t="s">
        <v>146</v>
      </c>
      <c r="BM132" s="195" t="s">
        <v>528</v>
      </c>
    </row>
    <row r="133" s="10" customFormat="1">
      <c r="A133" s="10"/>
      <c r="B133" s="202"/>
      <c r="C133" s="203"/>
      <c r="D133" s="204" t="s">
        <v>169</v>
      </c>
      <c r="E133" s="205" t="s">
        <v>19</v>
      </c>
      <c r="F133" s="206" t="s">
        <v>529</v>
      </c>
      <c r="G133" s="203"/>
      <c r="H133" s="207">
        <v>1.5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T133" s="213" t="s">
        <v>169</v>
      </c>
      <c r="AU133" s="213" t="s">
        <v>71</v>
      </c>
      <c r="AV133" s="10" t="s">
        <v>80</v>
      </c>
      <c r="AW133" s="10" t="s">
        <v>33</v>
      </c>
      <c r="AX133" s="10" t="s">
        <v>78</v>
      </c>
      <c r="AY133" s="213" t="s">
        <v>147</v>
      </c>
    </row>
    <row r="134" s="12" customFormat="1">
      <c r="A134" s="12"/>
      <c r="B134" s="235"/>
      <c r="C134" s="236"/>
      <c r="D134" s="204" t="s">
        <v>169</v>
      </c>
      <c r="E134" s="237" t="s">
        <v>19</v>
      </c>
      <c r="F134" s="238" t="s">
        <v>530</v>
      </c>
      <c r="G134" s="236"/>
      <c r="H134" s="237" t="s">
        <v>19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44" t="s">
        <v>169</v>
      </c>
      <c r="AU134" s="244" t="s">
        <v>71</v>
      </c>
      <c r="AV134" s="12" t="s">
        <v>78</v>
      </c>
      <c r="AW134" s="12" t="s">
        <v>33</v>
      </c>
      <c r="AX134" s="12" t="s">
        <v>71</v>
      </c>
      <c r="AY134" s="244" t="s">
        <v>147</v>
      </c>
    </row>
    <row r="135" s="2" customFormat="1" ht="24.15" customHeight="1">
      <c r="A135" s="37"/>
      <c r="B135" s="38"/>
      <c r="C135" s="184" t="s">
        <v>252</v>
      </c>
      <c r="D135" s="184" t="s">
        <v>141</v>
      </c>
      <c r="E135" s="185" t="s">
        <v>241</v>
      </c>
      <c r="F135" s="186" t="s">
        <v>242</v>
      </c>
      <c r="G135" s="187" t="s">
        <v>209</v>
      </c>
      <c r="H135" s="188">
        <v>8</v>
      </c>
      <c r="I135" s="189"/>
      <c r="J135" s="190">
        <f>ROUND(I135*H135,2)</f>
        <v>0</v>
      </c>
      <c r="K135" s="186" t="s">
        <v>145</v>
      </c>
      <c r="L135" s="43"/>
      <c r="M135" s="191" t="s">
        <v>19</v>
      </c>
      <c r="N135" s="192" t="s">
        <v>42</v>
      </c>
      <c r="O135" s="83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95" t="s">
        <v>146</v>
      </c>
      <c r="AT135" s="195" t="s">
        <v>141</v>
      </c>
      <c r="AU135" s="195" t="s">
        <v>71</v>
      </c>
      <c r="AY135" s="16" t="s">
        <v>147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6" t="s">
        <v>78</v>
      </c>
      <c r="BK135" s="196">
        <f>ROUND(I135*H135,2)</f>
        <v>0</v>
      </c>
      <c r="BL135" s="16" t="s">
        <v>146</v>
      </c>
      <c r="BM135" s="195" t="s">
        <v>531</v>
      </c>
    </row>
    <row r="136" s="2" customFormat="1">
      <c r="A136" s="37"/>
      <c r="B136" s="38"/>
      <c r="C136" s="39"/>
      <c r="D136" s="197" t="s">
        <v>149</v>
      </c>
      <c r="E136" s="39"/>
      <c r="F136" s="198" t="s">
        <v>244</v>
      </c>
      <c r="G136" s="39"/>
      <c r="H136" s="39"/>
      <c r="I136" s="199"/>
      <c r="J136" s="39"/>
      <c r="K136" s="39"/>
      <c r="L136" s="43"/>
      <c r="M136" s="200"/>
      <c r="N136" s="201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149</v>
      </c>
      <c r="AU136" s="16" t="s">
        <v>71</v>
      </c>
    </row>
    <row r="137" s="10" customFormat="1">
      <c r="A137" s="10"/>
      <c r="B137" s="202"/>
      <c r="C137" s="203"/>
      <c r="D137" s="204" t="s">
        <v>169</v>
      </c>
      <c r="E137" s="205" t="s">
        <v>19</v>
      </c>
      <c r="F137" s="206" t="s">
        <v>532</v>
      </c>
      <c r="G137" s="203"/>
      <c r="H137" s="207">
        <v>8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13" t="s">
        <v>169</v>
      </c>
      <c r="AU137" s="213" t="s">
        <v>71</v>
      </c>
      <c r="AV137" s="10" t="s">
        <v>80</v>
      </c>
      <c r="AW137" s="10" t="s">
        <v>33</v>
      </c>
      <c r="AX137" s="10" t="s">
        <v>78</v>
      </c>
      <c r="AY137" s="213" t="s">
        <v>147</v>
      </c>
    </row>
    <row r="138" s="2" customFormat="1" ht="24.15" customHeight="1">
      <c r="A138" s="37"/>
      <c r="B138" s="38"/>
      <c r="C138" s="184" t="s">
        <v>7</v>
      </c>
      <c r="D138" s="184" t="s">
        <v>141</v>
      </c>
      <c r="E138" s="185" t="s">
        <v>247</v>
      </c>
      <c r="F138" s="186" t="s">
        <v>248</v>
      </c>
      <c r="G138" s="187" t="s">
        <v>209</v>
      </c>
      <c r="H138" s="188">
        <v>42</v>
      </c>
      <c r="I138" s="189"/>
      <c r="J138" s="190">
        <f>ROUND(I138*H138,2)</f>
        <v>0</v>
      </c>
      <c r="K138" s="186" t="s">
        <v>145</v>
      </c>
      <c r="L138" s="43"/>
      <c r="M138" s="191" t="s">
        <v>19</v>
      </c>
      <c r="N138" s="192" t="s">
        <v>42</v>
      </c>
      <c r="O138" s="83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95" t="s">
        <v>146</v>
      </c>
      <c r="AT138" s="195" t="s">
        <v>141</v>
      </c>
      <c r="AU138" s="195" t="s">
        <v>71</v>
      </c>
      <c r="AY138" s="16" t="s">
        <v>147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6" t="s">
        <v>78</v>
      </c>
      <c r="BK138" s="196">
        <f>ROUND(I138*H138,2)</f>
        <v>0</v>
      </c>
      <c r="BL138" s="16" t="s">
        <v>146</v>
      </c>
      <c r="BM138" s="195" t="s">
        <v>533</v>
      </c>
    </row>
    <row r="139" s="2" customFormat="1">
      <c r="A139" s="37"/>
      <c r="B139" s="38"/>
      <c r="C139" s="39"/>
      <c r="D139" s="197" t="s">
        <v>149</v>
      </c>
      <c r="E139" s="39"/>
      <c r="F139" s="198" t="s">
        <v>250</v>
      </c>
      <c r="G139" s="39"/>
      <c r="H139" s="39"/>
      <c r="I139" s="199"/>
      <c r="J139" s="39"/>
      <c r="K139" s="39"/>
      <c r="L139" s="43"/>
      <c r="M139" s="200"/>
      <c r="N139" s="201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149</v>
      </c>
      <c r="AU139" s="16" t="s">
        <v>71</v>
      </c>
    </row>
    <row r="140" s="10" customFormat="1">
      <c r="A140" s="10"/>
      <c r="B140" s="202"/>
      <c r="C140" s="203"/>
      <c r="D140" s="204" t="s">
        <v>169</v>
      </c>
      <c r="E140" s="205" t="s">
        <v>19</v>
      </c>
      <c r="F140" s="206" t="s">
        <v>534</v>
      </c>
      <c r="G140" s="203"/>
      <c r="H140" s="207">
        <v>42</v>
      </c>
      <c r="I140" s="208"/>
      <c r="J140" s="203"/>
      <c r="K140" s="203"/>
      <c r="L140" s="209"/>
      <c r="M140" s="210"/>
      <c r="N140" s="211"/>
      <c r="O140" s="211"/>
      <c r="P140" s="211"/>
      <c r="Q140" s="211"/>
      <c r="R140" s="211"/>
      <c r="S140" s="211"/>
      <c r="T140" s="212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13" t="s">
        <v>169</v>
      </c>
      <c r="AU140" s="213" t="s">
        <v>71</v>
      </c>
      <c r="AV140" s="10" t="s">
        <v>80</v>
      </c>
      <c r="AW140" s="10" t="s">
        <v>33</v>
      </c>
      <c r="AX140" s="10" t="s">
        <v>78</v>
      </c>
      <c r="AY140" s="213" t="s">
        <v>147</v>
      </c>
    </row>
    <row r="141" s="2" customFormat="1" ht="16.5" customHeight="1">
      <c r="A141" s="37"/>
      <c r="B141" s="38"/>
      <c r="C141" s="214" t="s">
        <v>259</v>
      </c>
      <c r="D141" s="214" t="s">
        <v>177</v>
      </c>
      <c r="E141" s="215" t="s">
        <v>280</v>
      </c>
      <c r="F141" s="216" t="s">
        <v>281</v>
      </c>
      <c r="G141" s="217" t="s">
        <v>209</v>
      </c>
      <c r="H141" s="218">
        <v>8</v>
      </c>
      <c r="I141" s="219"/>
      <c r="J141" s="220">
        <f>ROUND(I141*H141,2)</f>
        <v>0</v>
      </c>
      <c r="K141" s="216" t="s">
        <v>19</v>
      </c>
      <c r="L141" s="221"/>
      <c r="M141" s="222" t="s">
        <v>19</v>
      </c>
      <c r="N141" s="223" t="s">
        <v>42</v>
      </c>
      <c r="O141" s="83"/>
      <c r="P141" s="193">
        <f>O141*H141</f>
        <v>0</v>
      </c>
      <c r="Q141" s="193">
        <v>0.0015</v>
      </c>
      <c r="R141" s="193">
        <f>Q141*H141</f>
        <v>0.012</v>
      </c>
      <c r="S141" s="193">
        <v>0</v>
      </c>
      <c r="T141" s="19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95" t="s">
        <v>181</v>
      </c>
      <c r="AT141" s="195" t="s">
        <v>177</v>
      </c>
      <c r="AU141" s="195" t="s">
        <v>71</v>
      </c>
      <c r="AY141" s="16" t="s">
        <v>147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6" t="s">
        <v>78</v>
      </c>
      <c r="BK141" s="196">
        <f>ROUND(I141*H141,2)</f>
        <v>0</v>
      </c>
      <c r="BL141" s="16" t="s">
        <v>146</v>
      </c>
      <c r="BM141" s="195" t="s">
        <v>535</v>
      </c>
    </row>
    <row r="142" s="2" customFormat="1" ht="16.5" customHeight="1">
      <c r="A142" s="37"/>
      <c r="B142" s="38"/>
      <c r="C142" s="214" t="s">
        <v>263</v>
      </c>
      <c r="D142" s="214" t="s">
        <v>177</v>
      </c>
      <c r="E142" s="215" t="s">
        <v>288</v>
      </c>
      <c r="F142" s="216" t="s">
        <v>289</v>
      </c>
      <c r="G142" s="217" t="s">
        <v>209</v>
      </c>
      <c r="H142" s="218">
        <v>13</v>
      </c>
      <c r="I142" s="219"/>
      <c r="J142" s="220">
        <f>ROUND(I142*H142,2)</f>
        <v>0</v>
      </c>
      <c r="K142" s="216" t="s">
        <v>19</v>
      </c>
      <c r="L142" s="221"/>
      <c r="M142" s="222" t="s">
        <v>19</v>
      </c>
      <c r="N142" s="223" t="s">
        <v>42</v>
      </c>
      <c r="O142" s="83"/>
      <c r="P142" s="193">
        <f>O142*H142</f>
        <v>0</v>
      </c>
      <c r="Q142" s="193">
        <v>0.0011999999999999999</v>
      </c>
      <c r="R142" s="193">
        <f>Q142*H142</f>
        <v>0.015599999999999999</v>
      </c>
      <c r="S142" s="193">
        <v>0</v>
      </c>
      <c r="T142" s="194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95" t="s">
        <v>181</v>
      </c>
      <c r="AT142" s="195" t="s">
        <v>177</v>
      </c>
      <c r="AU142" s="195" t="s">
        <v>71</v>
      </c>
      <c r="AY142" s="16" t="s">
        <v>147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6" t="s">
        <v>78</v>
      </c>
      <c r="BK142" s="196">
        <f>ROUND(I142*H142,2)</f>
        <v>0</v>
      </c>
      <c r="BL142" s="16" t="s">
        <v>146</v>
      </c>
      <c r="BM142" s="195" t="s">
        <v>536</v>
      </c>
    </row>
    <row r="143" s="2" customFormat="1" ht="16.5" customHeight="1">
      <c r="A143" s="37"/>
      <c r="B143" s="38"/>
      <c r="C143" s="214" t="s">
        <v>267</v>
      </c>
      <c r="D143" s="214" t="s">
        <v>177</v>
      </c>
      <c r="E143" s="215" t="s">
        <v>292</v>
      </c>
      <c r="F143" s="216" t="s">
        <v>293</v>
      </c>
      <c r="G143" s="217" t="s">
        <v>209</v>
      </c>
      <c r="H143" s="218">
        <v>14</v>
      </c>
      <c r="I143" s="219"/>
      <c r="J143" s="220">
        <f>ROUND(I143*H143,2)</f>
        <v>0</v>
      </c>
      <c r="K143" s="216" t="s">
        <v>19</v>
      </c>
      <c r="L143" s="221"/>
      <c r="M143" s="222" t="s">
        <v>19</v>
      </c>
      <c r="N143" s="223" t="s">
        <v>42</v>
      </c>
      <c r="O143" s="83"/>
      <c r="P143" s="193">
        <f>O143*H143</f>
        <v>0</v>
      </c>
      <c r="Q143" s="193">
        <v>0.0011999999999999999</v>
      </c>
      <c r="R143" s="193">
        <f>Q143*H143</f>
        <v>0.016799999999999999</v>
      </c>
      <c r="S143" s="193">
        <v>0</v>
      </c>
      <c r="T143" s="19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95" t="s">
        <v>181</v>
      </c>
      <c r="AT143" s="195" t="s">
        <v>177</v>
      </c>
      <c r="AU143" s="195" t="s">
        <v>71</v>
      </c>
      <c r="AY143" s="16" t="s">
        <v>147</v>
      </c>
      <c r="BE143" s="196">
        <f>IF(N143="základní",J143,0)</f>
        <v>0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6" t="s">
        <v>78</v>
      </c>
      <c r="BK143" s="196">
        <f>ROUND(I143*H143,2)</f>
        <v>0</v>
      </c>
      <c r="BL143" s="16" t="s">
        <v>146</v>
      </c>
      <c r="BM143" s="195" t="s">
        <v>537</v>
      </c>
    </row>
    <row r="144" s="2" customFormat="1" ht="16.5" customHeight="1">
      <c r="A144" s="37"/>
      <c r="B144" s="38"/>
      <c r="C144" s="214" t="s">
        <v>271</v>
      </c>
      <c r="D144" s="214" t="s">
        <v>177</v>
      </c>
      <c r="E144" s="215" t="s">
        <v>304</v>
      </c>
      <c r="F144" s="216" t="s">
        <v>305</v>
      </c>
      <c r="G144" s="217" t="s">
        <v>209</v>
      </c>
      <c r="H144" s="218">
        <v>3</v>
      </c>
      <c r="I144" s="219"/>
      <c r="J144" s="220">
        <f>ROUND(I144*H144,2)</f>
        <v>0</v>
      </c>
      <c r="K144" s="216" t="s">
        <v>19</v>
      </c>
      <c r="L144" s="221"/>
      <c r="M144" s="222" t="s">
        <v>19</v>
      </c>
      <c r="N144" s="223" t="s">
        <v>42</v>
      </c>
      <c r="O144" s="83"/>
      <c r="P144" s="193">
        <f>O144*H144</f>
        <v>0</v>
      </c>
      <c r="Q144" s="193">
        <v>0.0011999999999999999</v>
      </c>
      <c r="R144" s="193">
        <f>Q144*H144</f>
        <v>0.0035999999999999999</v>
      </c>
      <c r="S144" s="193">
        <v>0</v>
      </c>
      <c r="T144" s="194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95" t="s">
        <v>181</v>
      </c>
      <c r="AT144" s="195" t="s">
        <v>177</v>
      </c>
      <c r="AU144" s="195" t="s">
        <v>71</v>
      </c>
      <c r="AY144" s="16" t="s">
        <v>147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6" t="s">
        <v>78</v>
      </c>
      <c r="BK144" s="196">
        <f>ROUND(I144*H144,2)</f>
        <v>0</v>
      </c>
      <c r="BL144" s="16" t="s">
        <v>146</v>
      </c>
      <c r="BM144" s="195" t="s">
        <v>538</v>
      </c>
    </row>
    <row r="145" s="2" customFormat="1" ht="16.5" customHeight="1">
      <c r="A145" s="37"/>
      <c r="B145" s="38"/>
      <c r="C145" s="214" t="s">
        <v>275</v>
      </c>
      <c r="D145" s="214" t="s">
        <v>177</v>
      </c>
      <c r="E145" s="215" t="s">
        <v>309</v>
      </c>
      <c r="F145" s="216" t="s">
        <v>310</v>
      </c>
      <c r="G145" s="217" t="s">
        <v>209</v>
      </c>
      <c r="H145" s="218">
        <v>3</v>
      </c>
      <c r="I145" s="219"/>
      <c r="J145" s="220">
        <f>ROUND(I145*H145,2)</f>
        <v>0</v>
      </c>
      <c r="K145" s="216" t="s">
        <v>19</v>
      </c>
      <c r="L145" s="221"/>
      <c r="M145" s="222" t="s">
        <v>19</v>
      </c>
      <c r="N145" s="223" t="s">
        <v>42</v>
      </c>
      <c r="O145" s="83"/>
      <c r="P145" s="193">
        <f>O145*H145</f>
        <v>0</v>
      </c>
      <c r="Q145" s="193">
        <v>0.0011999999999999999</v>
      </c>
      <c r="R145" s="193">
        <f>Q145*H145</f>
        <v>0.0035999999999999999</v>
      </c>
      <c r="S145" s="193">
        <v>0</v>
      </c>
      <c r="T145" s="19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95" t="s">
        <v>181</v>
      </c>
      <c r="AT145" s="195" t="s">
        <v>177</v>
      </c>
      <c r="AU145" s="195" t="s">
        <v>71</v>
      </c>
      <c r="AY145" s="16" t="s">
        <v>147</v>
      </c>
      <c r="BE145" s="196">
        <f>IF(N145="základní",J145,0)</f>
        <v>0</v>
      </c>
      <c r="BF145" s="196">
        <f>IF(N145="snížená",J145,0)</f>
        <v>0</v>
      </c>
      <c r="BG145" s="196">
        <f>IF(N145="zákl. přenesená",J145,0)</f>
        <v>0</v>
      </c>
      <c r="BH145" s="196">
        <f>IF(N145="sníž. přenesená",J145,0)</f>
        <v>0</v>
      </c>
      <c r="BI145" s="196">
        <f>IF(N145="nulová",J145,0)</f>
        <v>0</v>
      </c>
      <c r="BJ145" s="16" t="s">
        <v>78</v>
      </c>
      <c r="BK145" s="196">
        <f>ROUND(I145*H145,2)</f>
        <v>0</v>
      </c>
      <c r="BL145" s="16" t="s">
        <v>146</v>
      </c>
      <c r="BM145" s="195" t="s">
        <v>539</v>
      </c>
    </row>
    <row r="146" s="2" customFormat="1" ht="16.5" customHeight="1">
      <c r="A146" s="37"/>
      <c r="B146" s="38"/>
      <c r="C146" s="214" t="s">
        <v>279</v>
      </c>
      <c r="D146" s="214" t="s">
        <v>177</v>
      </c>
      <c r="E146" s="215" t="s">
        <v>321</v>
      </c>
      <c r="F146" s="216" t="s">
        <v>322</v>
      </c>
      <c r="G146" s="217" t="s">
        <v>209</v>
      </c>
      <c r="H146" s="218">
        <v>9</v>
      </c>
      <c r="I146" s="219"/>
      <c r="J146" s="220">
        <f>ROUND(I146*H146,2)</f>
        <v>0</v>
      </c>
      <c r="K146" s="216" t="s">
        <v>19</v>
      </c>
      <c r="L146" s="221"/>
      <c r="M146" s="222" t="s">
        <v>19</v>
      </c>
      <c r="N146" s="223" t="s">
        <v>42</v>
      </c>
      <c r="O146" s="83"/>
      <c r="P146" s="193">
        <f>O146*H146</f>
        <v>0</v>
      </c>
      <c r="Q146" s="193">
        <v>0.0011999999999999999</v>
      </c>
      <c r="R146" s="193">
        <f>Q146*H146</f>
        <v>0.010799999999999999</v>
      </c>
      <c r="S146" s="193">
        <v>0</v>
      </c>
      <c r="T146" s="19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95" t="s">
        <v>181</v>
      </c>
      <c r="AT146" s="195" t="s">
        <v>177</v>
      </c>
      <c r="AU146" s="195" t="s">
        <v>71</v>
      </c>
      <c r="AY146" s="16" t="s">
        <v>147</v>
      </c>
      <c r="BE146" s="196">
        <f>IF(N146="základní",J146,0)</f>
        <v>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6" t="s">
        <v>78</v>
      </c>
      <c r="BK146" s="196">
        <f>ROUND(I146*H146,2)</f>
        <v>0</v>
      </c>
      <c r="BL146" s="16" t="s">
        <v>146</v>
      </c>
      <c r="BM146" s="195" t="s">
        <v>540</v>
      </c>
    </row>
    <row r="147" s="2" customFormat="1" ht="16.5" customHeight="1">
      <c r="A147" s="37"/>
      <c r="B147" s="38"/>
      <c r="C147" s="184" t="s">
        <v>283</v>
      </c>
      <c r="D147" s="184" t="s">
        <v>141</v>
      </c>
      <c r="E147" s="185" t="s">
        <v>344</v>
      </c>
      <c r="F147" s="186" t="s">
        <v>345</v>
      </c>
      <c r="G147" s="187" t="s">
        <v>209</v>
      </c>
      <c r="H147" s="188">
        <v>50</v>
      </c>
      <c r="I147" s="189"/>
      <c r="J147" s="190">
        <f>ROUND(I147*H147,2)</f>
        <v>0</v>
      </c>
      <c r="K147" s="186" t="s">
        <v>145</v>
      </c>
      <c r="L147" s="43"/>
      <c r="M147" s="191" t="s">
        <v>19</v>
      </c>
      <c r="N147" s="192" t="s">
        <v>42</v>
      </c>
      <c r="O147" s="83"/>
      <c r="P147" s="193">
        <f>O147*H147</f>
        <v>0</v>
      </c>
      <c r="Q147" s="193">
        <v>5.0000000000000002E-05</v>
      </c>
      <c r="R147" s="193">
        <f>Q147*H147</f>
        <v>0.0025000000000000001</v>
      </c>
      <c r="S147" s="193">
        <v>0</v>
      </c>
      <c r="T147" s="19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95" t="s">
        <v>146</v>
      </c>
      <c r="AT147" s="195" t="s">
        <v>141</v>
      </c>
      <c r="AU147" s="195" t="s">
        <v>71</v>
      </c>
      <c r="AY147" s="16" t="s">
        <v>147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6" t="s">
        <v>78</v>
      </c>
      <c r="BK147" s="196">
        <f>ROUND(I147*H147,2)</f>
        <v>0</v>
      </c>
      <c r="BL147" s="16" t="s">
        <v>146</v>
      </c>
      <c r="BM147" s="195" t="s">
        <v>541</v>
      </c>
    </row>
    <row r="148" s="2" customFormat="1">
      <c r="A148" s="37"/>
      <c r="B148" s="38"/>
      <c r="C148" s="39"/>
      <c r="D148" s="197" t="s">
        <v>149</v>
      </c>
      <c r="E148" s="39"/>
      <c r="F148" s="198" t="s">
        <v>347</v>
      </c>
      <c r="G148" s="39"/>
      <c r="H148" s="39"/>
      <c r="I148" s="199"/>
      <c r="J148" s="39"/>
      <c r="K148" s="39"/>
      <c r="L148" s="43"/>
      <c r="M148" s="200"/>
      <c r="N148" s="201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149</v>
      </c>
      <c r="AU148" s="16" t="s">
        <v>71</v>
      </c>
    </row>
    <row r="149" s="10" customFormat="1">
      <c r="A149" s="10"/>
      <c r="B149" s="202"/>
      <c r="C149" s="203"/>
      <c r="D149" s="204" t="s">
        <v>169</v>
      </c>
      <c r="E149" s="205" t="s">
        <v>19</v>
      </c>
      <c r="F149" s="206" t="s">
        <v>542</v>
      </c>
      <c r="G149" s="203"/>
      <c r="H149" s="207">
        <v>50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13" t="s">
        <v>169</v>
      </c>
      <c r="AU149" s="213" t="s">
        <v>71</v>
      </c>
      <c r="AV149" s="10" t="s">
        <v>80</v>
      </c>
      <c r="AW149" s="10" t="s">
        <v>33</v>
      </c>
      <c r="AX149" s="10" t="s">
        <v>78</v>
      </c>
      <c r="AY149" s="213" t="s">
        <v>147</v>
      </c>
    </row>
    <row r="150" s="2" customFormat="1" ht="24.15" customHeight="1">
      <c r="A150" s="37"/>
      <c r="B150" s="38"/>
      <c r="C150" s="184" t="s">
        <v>287</v>
      </c>
      <c r="D150" s="184" t="s">
        <v>141</v>
      </c>
      <c r="E150" s="185" t="s">
        <v>543</v>
      </c>
      <c r="F150" s="186" t="s">
        <v>544</v>
      </c>
      <c r="G150" s="187" t="s">
        <v>209</v>
      </c>
      <c r="H150" s="188">
        <v>50</v>
      </c>
      <c r="I150" s="189"/>
      <c r="J150" s="190">
        <f>ROUND(I150*H150,2)</f>
        <v>0</v>
      </c>
      <c r="K150" s="186" t="s">
        <v>19</v>
      </c>
      <c r="L150" s="43"/>
      <c r="M150" s="191" t="s">
        <v>19</v>
      </c>
      <c r="N150" s="192" t="s">
        <v>42</v>
      </c>
      <c r="O150" s="83"/>
      <c r="P150" s="193">
        <f>O150*H150</f>
        <v>0</v>
      </c>
      <c r="Q150" s="193">
        <v>0.0025999999999999999</v>
      </c>
      <c r="R150" s="193">
        <f>Q150*H150</f>
        <v>0.13</v>
      </c>
      <c r="S150" s="193">
        <v>0</v>
      </c>
      <c r="T150" s="19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95" t="s">
        <v>146</v>
      </c>
      <c r="AT150" s="195" t="s">
        <v>141</v>
      </c>
      <c r="AU150" s="195" t="s">
        <v>71</v>
      </c>
      <c r="AY150" s="16" t="s">
        <v>147</v>
      </c>
      <c r="BE150" s="196">
        <f>IF(N150="základní",J150,0)</f>
        <v>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6" t="s">
        <v>78</v>
      </c>
      <c r="BK150" s="196">
        <f>ROUND(I150*H150,2)</f>
        <v>0</v>
      </c>
      <c r="BL150" s="16" t="s">
        <v>146</v>
      </c>
      <c r="BM150" s="195" t="s">
        <v>545</v>
      </c>
    </row>
    <row r="151" s="2" customFormat="1">
      <c r="A151" s="37"/>
      <c r="B151" s="38"/>
      <c r="C151" s="184" t="s">
        <v>291</v>
      </c>
      <c r="D151" s="184" t="s">
        <v>141</v>
      </c>
      <c r="E151" s="185" t="s">
        <v>338</v>
      </c>
      <c r="F151" s="186" t="s">
        <v>339</v>
      </c>
      <c r="G151" s="187" t="s">
        <v>333</v>
      </c>
      <c r="H151" s="188">
        <v>0.41999999999999998</v>
      </c>
      <c r="I151" s="189"/>
      <c r="J151" s="190">
        <f>ROUND(I151*H151,2)</f>
        <v>0</v>
      </c>
      <c r="K151" s="186" t="s">
        <v>145</v>
      </c>
      <c r="L151" s="43"/>
      <c r="M151" s="191" t="s">
        <v>19</v>
      </c>
      <c r="N151" s="192" t="s">
        <v>42</v>
      </c>
      <c r="O151" s="83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95" t="s">
        <v>146</v>
      </c>
      <c r="AT151" s="195" t="s">
        <v>141</v>
      </c>
      <c r="AU151" s="195" t="s">
        <v>71</v>
      </c>
      <c r="AY151" s="16" t="s">
        <v>147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6" t="s">
        <v>78</v>
      </c>
      <c r="BK151" s="196">
        <f>ROUND(I151*H151,2)</f>
        <v>0</v>
      </c>
      <c r="BL151" s="16" t="s">
        <v>146</v>
      </c>
      <c r="BM151" s="195" t="s">
        <v>546</v>
      </c>
    </row>
    <row r="152" s="2" customFormat="1">
      <c r="A152" s="37"/>
      <c r="B152" s="38"/>
      <c r="C152" s="39"/>
      <c r="D152" s="197" t="s">
        <v>149</v>
      </c>
      <c r="E152" s="39"/>
      <c r="F152" s="198" t="s">
        <v>341</v>
      </c>
      <c r="G152" s="39"/>
      <c r="H152" s="39"/>
      <c r="I152" s="199"/>
      <c r="J152" s="39"/>
      <c r="K152" s="39"/>
      <c r="L152" s="43"/>
      <c r="M152" s="200"/>
      <c r="N152" s="201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149</v>
      </c>
      <c r="AU152" s="16" t="s">
        <v>71</v>
      </c>
    </row>
    <row r="153" s="10" customFormat="1">
      <c r="A153" s="10"/>
      <c r="B153" s="202"/>
      <c r="C153" s="203"/>
      <c r="D153" s="204" t="s">
        <v>169</v>
      </c>
      <c r="E153" s="205" t="s">
        <v>19</v>
      </c>
      <c r="F153" s="206" t="s">
        <v>547</v>
      </c>
      <c r="G153" s="203"/>
      <c r="H153" s="207">
        <v>0.41999999999999998</v>
      </c>
      <c r="I153" s="208"/>
      <c r="J153" s="203"/>
      <c r="K153" s="203"/>
      <c r="L153" s="209"/>
      <c r="M153" s="210"/>
      <c r="N153" s="211"/>
      <c r="O153" s="211"/>
      <c r="P153" s="211"/>
      <c r="Q153" s="211"/>
      <c r="R153" s="211"/>
      <c r="S153" s="211"/>
      <c r="T153" s="212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13" t="s">
        <v>169</v>
      </c>
      <c r="AU153" s="213" t="s">
        <v>71</v>
      </c>
      <c r="AV153" s="10" t="s">
        <v>80</v>
      </c>
      <c r="AW153" s="10" t="s">
        <v>33</v>
      </c>
      <c r="AX153" s="10" t="s">
        <v>78</v>
      </c>
      <c r="AY153" s="213" t="s">
        <v>147</v>
      </c>
    </row>
    <row r="154" s="2" customFormat="1" ht="24.15" customHeight="1">
      <c r="A154" s="37"/>
      <c r="B154" s="38"/>
      <c r="C154" s="184" t="s">
        <v>295</v>
      </c>
      <c r="D154" s="184" t="s">
        <v>141</v>
      </c>
      <c r="E154" s="185" t="s">
        <v>331</v>
      </c>
      <c r="F154" s="186" t="s">
        <v>332</v>
      </c>
      <c r="G154" s="187" t="s">
        <v>333</v>
      </c>
      <c r="H154" s="188">
        <v>0.080000000000000002</v>
      </c>
      <c r="I154" s="189"/>
      <c r="J154" s="190">
        <f>ROUND(I154*H154,2)</f>
        <v>0</v>
      </c>
      <c r="K154" s="186" t="s">
        <v>145</v>
      </c>
      <c r="L154" s="43"/>
      <c r="M154" s="191" t="s">
        <v>19</v>
      </c>
      <c r="N154" s="192" t="s">
        <v>42</v>
      </c>
      <c r="O154" s="83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95" t="s">
        <v>146</v>
      </c>
      <c r="AT154" s="195" t="s">
        <v>141</v>
      </c>
      <c r="AU154" s="195" t="s">
        <v>71</v>
      </c>
      <c r="AY154" s="16" t="s">
        <v>147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6" t="s">
        <v>78</v>
      </c>
      <c r="BK154" s="196">
        <f>ROUND(I154*H154,2)</f>
        <v>0</v>
      </c>
      <c r="BL154" s="16" t="s">
        <v>146</v>
      </c>
      <c r="BM154" s="195" t="s">
        <v>548</v>
      </c>
    </row>
    <row r="155" s="2" customFormat="1">
      <c r="A155" s="37"/>
      <c r="B155" s="38"/>
      <c r="C155" s="39"/>
      <c r="D155" s="197" t="s">
        <v>149</v>
      </c>
      <c r="E155" s="39"/>
      <c r="F155" s="198" t="s">
        <v>335</v>
      </c>
      <c r="G155" s="39"/>
      <c r="H155" s="39"/>
      <c r="I155" s="199"/>
      <c r="J155" s="39"/>
      <c r="K155" s="39"/>
      <c r="L155" s="43"/>
      <c r="M155" s="200"/>
      <c r="N155" s="201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149</v>
      </c>
      <c r="AU155" s="16" t="s">
        <v>71</v>
      </c>
    </row>
    <row r="156" s="10" customFormat="1">
      <c r="A156" s="10"/>
      <c r="B156" s="202"/>
      <c r="C156" s="203"/>
      <c r="D156" s="204" t="s">
        <v>169</v>
      </c>
      <c r="E156" s="205" t="s">
        <v>19</v>
      </c>
      <c r="F156" s="206" t="s">
        <v>549</v>
      </c>
      <c r="G156" s="203"/>
      <c r="H156" s="207">
        <v>0.080000000000000002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13" t="s">
        <v>169</v>
      </c>
      <c r="AU156" s="213" t="s">
        <v>71</v>
      </c>
      <c r="AV156" s="10" t="s">
        <v>80</v>
      </c>
      <c r="AW156" s="10" t="s">
        <v>33</v>
      </c>
      <c r="AX156" s="10" t="s">
        <v>78</v>
      </c>
      <c r="AY156" s="213" t="s">
        <v>147</v>
      </c>
    </row>
    <row r="157" s="2" customFormat="1" ht="16.5" customHeight="1">
      <c r="A157" s="37"/>
      <c r="B157" s="38"/>
      <c r="C157" s="184" t="s">
        <v>299</v>
      </c>
      <c r="D157" s="184" t="s">
        <v>141</v>
      </c>
      <c r="E157" s="185" t="s">
        <v>355</v>
      </c>
      <c r="F157" s="186" t="s">
        <v>356</v>
      </c>
      <c r="G157" s="187" t="s">
        <v>144</v>
      </c>
      <c r="H157" s="188">
        <v>50</v>
      </c>
      <c r="I157" s="189"/>
      <c r="J157" s="190">
        <f>ROUND(I157*H157,2)</f>
        <v>0</v>
      </c>
      <c r="K157" s="186" t="s">
        <v>145</v>
      </c>
      <c r="L157" s="43"/>
      <c r="M157" s="191" t="s">
        <v>19</v>
      </c>
      <c r="N157" s="192" t="s">
        <v>42</v>
      </c>
      <c r="O157" s="83"/>
      <c r="P157" s="193">
        <f>O157*H157</f>
        <v>0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95" t="s">
        <v>146</v>
      </c>
      <c r="AT157" s="195" t="s">
        <v>141</v>
      </c>
      <c r="AU157" s="195" t="s">
        <v>71</v>
      </c>
      <c r="AY157" s="16" t="s">
        <v>147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6" t="s">
        <v>78</v>
      </c>
      <c r="BK157" s="196">
        <f>ROUND(I157*H157,2)</f>
        <v>0</v>
      </c>
      <c r="BL157" s="16" t="s">
        <v>146</v>
      </c>
      <c r="BM157" s="195" t="s">
        <v>550</v>
      </c>
    </row>
    <row r="158" s="2" customFormat="1">
      <c r="A158" s="37"/>
      <c r="B158" s="38"/>
      <c r="C158" s="39"/>
      <c r="D158" s="197" t="s">
        <v>149</v>
      </c>
      <c r="E158" s="39"/>
      <c r="F158" s="198" t="s">
        <v>358</v>
      </c>
      <c r="G158" s="39"/>
      <c r="H158" s="39"/>
      <c r="I158" s="199"/>
      <c r="J158" s="39"/>
      <c r="K158" s="39"/>
      <c r="L158" s="43"/>
      <c r="M158" s="200"/>
      <c r="N158" s="201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149</v>
      </c>
      <c r="AU158" s="16" t="s">
        <v>71</v>
      </c>
    </row>
    <row r="159" s="2" customFormat="1" ht="16.5" customHeight="1">
      <c r="A159" s="37"/>
      <c r="B159" s="38"/>
      <c r="C159" s="214" t="s">
        <v>303</v>
      </c>
      <c r="D159" s="214" t="s">
        <v>177</v>
      </c>
      <c r="E159" s="215" t="s">
        <v>360</v>
      </c>
      <c r="F159" s="216" t="s">
        <v>361</v>
      </c>
      <c r="G159" s="217" t="s">
        <v>362</v>
      </c>
      <c r="H159" s="218">
        <v>5</v>
      </c>
      <c r="I159" s="219"/>
      <c r="J159" s="220">
        <f>ROUND(I159*H159,2)</f>
        <v>0</v>
      </c>
      <c r="K159" s="216" t="s">
        <v>19</v>
      </c>
      <c r="L159" s="221"/>
      <c r="M159" s="222" t="s">
        <v>19</v>
      </c>
      <c r="N159" s="223" t="s">
        <v>42</v>
      </c>
      <c r="O159" s="83"/>
      <c r="P159" s="193">
        <f>O159*H159</f>
        <v>0</v>
      </c>
      <c r="Q159" s="193">
        <v>0.20000000000000001</v>
      </c>
      <c r="R159" s="193">
        <f>Q159*H159</f>
        <v>1</v>
      </c>
      <c r="S159" s="193">
        <v>0</v>
      </c>
      <c r="T159" s="19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95" t="s">
        <v>181</v>
      </c>
      <c r="AT159" s="195" t="s">
        <v>177</v>
      </c>
      <c r="AU159" s="195" t="s">
        <v>71</v>
      </c>
      <c r="AY159" s="16" t="s">
        <v>147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6" t="s">
        <v>78</v>
      </c>
      <c r="BK159" s="196">
        <f>ROUND(I159*H159,2)</f>
        <v>0</v>
      </c>
      <c r="BL159" s="16" t="s">
        <v>146</v>
      </c>
      <c r="BM159" s="195" t="s">
        <v>551</v>
      </c>
    </row>
    <row r="160" s="10" customFormat="1">
      <c r="A160" s="10"/>
      <c r="B160" s="202"/>
      <c r="C160" s="203"/>
      <c r="D160" s="204" t="s">
        <v>169</v>
      </c>
      <c r="E160" s="205" t="s">
        <v>19</v>
      </c>
      <c r="F160" s="206" t="s">
        <v>552</v>
      </c>
      <c r="G160" s="203"/>
      <c r="H160" s="207">
        <v>5</v>
      </c>
      <c r="I160" s="208"/>
      <c r="J160" s="203"/>
      <c r="K160" s="203"/>
      <c r="L160" s="209"/>
      <c r="M160" s="210"/>
      <c r="N160" s="211"/>
      <c r="O160" s="211"/>
      <c r="P160" s="211"/>
      <c r="Q160" s="211"/>
      <c r="R160" s="211"/>
      <c r="S160" s="211"/>
      <c r="T160" s="212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13" t="s">
        <v>169</v>
      </c>
      <c r="AU160" s="213" t="s">
        <v>71</v>
      </c>
      <c r="AV160" s="10" t="s">
        <v>80</v>
      </c>
      <c r="AW160" s="10" t="s">
        <v>33</v>
      </c>
      <c r="AX160" s="10" t="s">
        <v>78</v>
      </c>
      <c r="AY160" s="213" t="s">
        <v>147</v>
      </c>
    </row>
    <row r="161" s="2" customFormat="1" ht="16.5" customHeight="1">
      <c r="A161" s="37"/>
      <c r="B161" s="38"/>
      <c r="C161" s="184" t="s">
        <v>308</v>
      </c>
      <c r="D161" s="184" t="s">
        <v>141</v>
      </c>
      <c r="E161" s="185" t="s">
        <v>366</v>
      </c>
      <c r="F161" s="186" t="s">
        <v>367</v>
      </c>
      <c r="G161" s="187" t="s">
        <v>362</v>
      </c>
      <c r="H161" s="188">
        <v>0.5</v>
      </c>
      <c r="I161" s="189"/>
      <c r="J161" s="190">
        <f>ROUND(I161*H161,2)</f>
        <v>0</v>
      </c>
      <c r="K161" s="186" t="s">
        <v>145</v>
      </c>
      <c r="L161" s="43"/>
      <c r="M161" s="191" t="s">
        <v>19</v>
      </c>
      <c r="N161" s="192" t="s">
        <v>42</v>
      </c>
      <c r="O161" s="83"/>
      <c r="P161" s="193">
        <f>O161*H161</f>
        <v>0</v>
      </c>
      <c r="Q161" s="193">
        <v>0</v>
      </c>
      <c r="R161" s="193">
        <f>Q161*H161</f>
        <v>0</v>
      </c>
      <c r="S161" s="193">
        <v>0</v>
      </c>
      <c r="T161" s="19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95" t="s">
        <v>146</v>
      </c>
      <c r="AT161" s="195" t="s">
        <v>141</v>
      </c>
      <c r="AU161" s="195" t="s">
        <v>71</v>
      </c>
      <c r="AY161" s="16" t="s">
        <v>147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6" t="s">
        <v>78</v>
      </c>
      <c r="BK161" s="196">
        <f>ROUND(I161*H161,2)</f>
        <v>0</v>
      </c>
      <c r="BL161" s="16" t="s">
        <v>146</v>
      </c>
      <c r="BM161" s="195" t="s">
        <v>553</v>
      </c>
    </row>
    <row r="162" s="2" customFormat="1">
      <c r="A162" s="37"/>
      <c r="B162" s="38"/>
      <c r="C162" s="39"/>
      <c r="D162" s="197" t="s">
        <v>149</v>
      </c>
      <c r="E162" s="39"/>
      <c r="F162" s="198" t="s">
        <v>369</v>
      </c>
      <c r="G162" s="39"/>
      <c r="H162" s="39"/>
      <c r="I162" s="199"/>
      <c r="J162" s="39"/>
      <c r="K162" s="39"/>
      <c r="L162" s="43"/>
      <c r="M162" s="200"/>
      <c r="N162" s="201"/>
      <c r="O162" s="83"/>
      <c r="P162" s="83"/>
      <c r="Q162" s="83"/>
      <c r="R162" s="83"/>
      <c r="S162" s="83"/>
      <c r="T162" s="84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149</v>
      </c>
      <c r="AU162" s="16" t="s">
        <v>71</v>
      </c>
    </row>
    <row r="163" s="10" customFormat="1">
      <c r="A163" s="10"/>
      <c r="B163" s="202"/>
      <c r="C163" s="203"/>
      <c r="D163" s="204" t="s">
        <v>169</v>
      </c>
      <c r="E163" s="205" t="s">
        <v>19</v>
      </c>
      <c r="F163" s="206" t="s">
        <v>554</v>
      </c>
      <c r="G163" s="203"/>
      <c r="H163" s="207">
        <v>0.5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13" t="s">
        <v>169</v>
      </c>
      <c r="AU163" s="213" t="s">
        <v>71</v>
      </c>
      <c r="AV163" s="10" t="s">
        <v>80</v>
      </c>
      <c r="AW163" s="10" t="s">
        <v>33</v>
      </c>
      <c r="AX163" s="10" t="s">
        <v>78</v>
      </c>
      <c r="AY163" s="213" t="s">
        <v>147</v>
      </c>
    </row>
    <row r="164" s="2" customFormat="1" ht="16.5" customHeight="1">
      <c r="A164" s="37"/>
      <c r="B164" s="38"/>
      <c r="C164" s="184" t="s">
        <v>312</v>
      </c>
      <c r="D164" s="184" t="s">
        <v>141</v>
      </c>
      <c r="E164" s="185" t="s">
        <v>372</v>
      </c>
      <c r="F164" s="186" t="s">
        <v>373</v>
      </c>
      <c r="G164" s="187" t="s">
        <v>362</v>
      </c>
      <c r="H164" s="188">
        <v>0.5</v>
      </c>
      <c r="I164" s="189"/>
      <c r="J164" s="190">
        <f>ROUND(I164*H164,2)</f>
        <v>0</v>
      </c>
      <c r="K164" s="186" t="s">
        <v>145</v>
      </c>
      <c r="L164" s="43"/>
      <c r="M164" s="191" t="s">
        <v>19</v>
      </c>
      <c r="N164" s="192" t="s">
        <v>42</v>
      </c>
      <c r="O164" s="83"/>
      <c r="P164" s="193">
        <f>O164*H164</f>
        <v>0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95" t="s">
        <v>146</v>
      </c>
      <c r="AT164" s="195" t="s">
        <v>141</v>
      </c>
      <c r="AU164" s="195" t="s">
        <v>71</v>
      </c>
      <c r="AY164" s="16" t="s">
        <v>147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6" t="s">
        <v>78</v>
      </c>
      <c r="BK164" s="196">
        <f>ROUND(I164*H164,2)</f>
        <v>0</v>
      </c>
      <c r="BL164" s="16" t="s">
        <v>146</v>
      </c>
      <c r="BM164" s="195" t="s">
        <v>555</v>
      </c>
    </row>
    <row r="165" s="2" customFormat="1">
      <c r="A165" s="37"/>
      <c r="B165" s="38"/>
      <c r="C165" s="39"/>
      <c r="D165" s="197" t="s">
        <v>149</v>
      </c>
      <c r="E165" s="39"/>
      <c r="F165" s="198" t="s">
        <v>375</v>
      </c>
      <c r="G165" s="39"/>
      <c r="H165" s="39"/>
      <c r="I165" s="199"/>
      <c r="J165" s="39"/>
      <c r="K165" s="39"/>
      <c r="L165" s="43"/>
      <c r="M165" s="200"/>
      <c r="N165" s="201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149</v>
      </c>
      <c r="AU165" s="16" t="s">
        <v>71</v>
      </c>
    </row>
    <row r="166" s="2" customFormat="1" ht="16.5" customHeight="1">
      <c r="A166" s="37"/>
      <c r="B166" s="38"/>
      <c r="C166" s="184" t="s">
        <v>316</v>
      </c>
      <c r="D166" s="184" t="s">
        <v>141</v>
      </c>
      <c r="E166" s="185" t="s">
        <v>377</v>
      </c>
      <c r="F166" s="186" t="s">
        <v>378</v>
      </c>
      <c r="G166" s="187" t="s">
        <v>362</v>
      </c>
      <c r="H166" s="188">
        <v>1.5</v>
      </c>
      <c r="I166" s="189"/>
      <c r="J166" s="190">
        <f>ROUND(I166*H166,2)</f>
        <v>0</v>
      </c>
      <c r="K166" s="186" t="s">
        <v>145</v>
      </c>
      <c r="L166" s="43"/>
      <c r="M166" s="191" t="s">
        <v>19</v>
      </c>
      <c r="N166" s="192" t="s">
        <v>42</v>
      </c>
      <c r="O166" s="83"/>
      <c r="P166" s="193">
        <f>O166*H166</f>
        <v>0</v>
      </c>
      <c r="Q166" s="193">
        <v>0</v>
      </c>
      <c r="R166" s="193">
        <f>Q166*H166</f>
        <v>0</v>
      </c>
      <c r="S166" s="193">
        <v>0</v>
      </c>
      <c r="T166" s="19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95" t="s">
        <v>146</v>
      </c>
      <c r="AT166" s="195" t="s">
        <v>141</v>
      </c>
      <c r="AU166" s="195" t="s">
        <v>71</v>
      </c>
      <c r="AY166" s="16" t="s">
        <v>147</v>
      </c>
      <c r="BE166" s="196">
        <f>IF(N166="základní",J166,0)</f>
        <v>0</v>
      </c>
      <c r="BF166" s="196">
        <f>IF(N166="snížená",J166,0)</f>
        <v>0</v>
      </c>
      <c r="BG166" s="196">
        <f>IF(N166="zákl. přenesená",J166,0)</f>
        <v>0</v>
      </c>
      <c r="BH166" s="196">
        <f>IF(N166="sníž. přenesená",J166,0)</f>
        <v>0</v>
      </c>
      <c r="BI166" s="196">
        <f>IF(N166="nulová",J166,0)</f>
        <v>0</v>
      </c>
      <c r="BJ166" s="16" t="s">
        <v>78</v>
      </c>
      <c r="BK166" s="196">
        <f>ROUND(I166*H166,2)</f>
        <v>0</v>
      </c>
      <c r="BL166" s="16" t="s">
        <v>146</v>
      </c>
      <c r="BM166" s="195" t="s">
        <v>556</v>
      </c>
    </row>
    <row r="167" s="2" customFormat="1">
      <c r="A167" s="37"/>
      <c r="B167" s="38"/>
      <c r="C167" s="39"/>
      <c r="D167" s="197" t="s">
        <v>149</v>
      </c>
      <c r="E167" s="39"/>
      <c r="F167" s="198" t="s">
        <v>380</v>
      </c>
      <c r="G167" s="39"/>
      <c r="H167" s="39"/>
      <c r="I167" s="199"/>
      <c r="J167" s="39"/>
      <c r="K167" s="39"/>
      <c r="L167" s="43"/>
      <c r="M167" s="200"/>
      <c r="N167" s="201"/>
      <c r="O167" s="83"/>
      <c r="P167" s="83"/>
      <c r="Q167" s="83"/>
      <c r="R167" s="83"/>
      <c r="S167" s="83"/>
      <c r="T167" s="84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149</v>
      </c>
      <c r="AU167" s="16" t="s">
        <v>71</v>
      </c>
    </row>
    <row r="168" s="10" customFormat="1">
      <c r="A168" s="10"/>
      <c r="B168" s="202"/>
      <c r="C168" s="203"/>
      <c r="D168" s="204" t="s">
        <v>169</v>
      </c>
      <c r="E168" s="205" t="s">
        <v>19</v>
      </c>
      <c r="F168" s="206" t="s">
        <v>557</v>
      </c>
      <c r="G168" s="203"/>
      <c r="H168" s="207">
        <v>1.5</v>
      </c>
      <c r="I168" s="208"/>
      <c r="J168" s="203"/>
      <c r="K168" s="203"/>
      <c r="L168" s="209"/>
      <c r="M168" s="210"/>
      <c r="N168" s="211"/>
      <c r="O168" s="211"/>
      <c r="P168" s="211"/>
      <c r="Q168" s="211"/>
      <c r="R168" s="211"/>
      <c r="S168" s="211"/>
      <c r="T168" s="212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13" t="s">
        <v>169</v>
      </c>
      <c r="AU168" s="213" t="s">
        <v>71</v>
      </c>
      <c r="AV168" s="10" t="s">
        <v>80</v>
      </c>
      <c r="AW168" s="10" t="s">
        <v>33</v>
      </c>
      <c r="AX168" s="10" t="s">
        <v>78</v>
      </c>
      <c r="AY168" s="213" t="s">
        <v>147</v>
      </c>
    </row>
    <row r="169" s="2" customFormat="1" ht="24.15" customHeight="1">
      <c r="A169" s="37"/>
      <c r="B169" s="38"/>
      <c r="C169" s="184" t="s">
        <v>320</v>
      </c>
      <c r="D169" s="184" t="s">
        <v>141</v>
      </c>
      <c r="E169" s="185" t="s">
        <v>383</v>
      </c>
      <c r="F169" s="186" t="s">
        <v>384</v>
      </c>
      <c r="G169" s="187" t="s">
        <v>385</v>
      </c>
      <c r="H169" s="188">
        <v>120</v>
      </c>
      <c r="I169" s="189"/>
      <c r="J169" s="190">
        <f>ROUND(I169*H169,2)</f>
        <v>0</v>
      </c>
      <c r="K169" s="186" t="s">
        <v>19</v>
      </c>
      <c r="L169" s="43"/>
      <c r="M169" s="191" t="s">
        <v>19</v>
      </c>
      <c r="N169" s="192" t="s">
        <v>42</v>
      </c>
      <c r="O169" s="83"/>
      <c r="P169" s="193">
        <f>O169*H169</f>
        <v>0</v>
      </c>
      <c r="Q169" s="193">
        <v>0.0068199999999999997</v>
      </c>
      <c r="R169" s="193">
        <f>Q169*H169</f>
        <v>0.81840000000000002</v>
      </c>
      <c r="S169" s="193">
        <v>0</v>
      </c>
      <c r="T169" s="19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95" t="s">
        <v>146</v>
      </c>
      <c r="AT169" s="195" t="s">
        <v>141</v>
      </c>
      <c r="AU169" s="195" t="s">
        <v>71</v>
      </c>
      <c r="AY169" s="16" t="s">
        <v>147</v>
      </c>
      <c r="BE169" s="196">
        <f>IF(N169="základní",J169,0)</f>
        <v>0</v>
      </c>
      <c r="BF169" s="196">
        <f>IF(N169="snížená",J169,0)</f>
        <v>0</v>
      </c>
      <c r="BG169" s="196">
        <f>IF(N169="zákl. přenesená",J169,0)</f>
        <v>0</v>
      </c>
      <c r="BH169" s="196">
        <f>IF(N169="sníž. přenesená",J169,0)</f>
        <v>0</v>
      </c>
      <c r="BI169" s="196">
        <f>IF(N169="nulová",J169,0)</f>
        <v>0</v>
      </c>
      <c r="BJ169" s="16" t="s">
        <v>78</v>
      </c>
      <c r="BK169" s="196">
        <f>ROUND(I169*H169,2)</f>
        <v>0</v>
      </c>
      <c r="BL169" s="16" t="s">
        <v>146</v>
      </c>
      <c r="BM169" s="195" t="s">
        <v>558</v>
      </c>
    </row>
    <row r="170" s="10" customFormat="1">
      <c r="A170" s="10"/>
      <c r="B170" s="202"/>
      <c r="C170" s="203"/>
      <c r="D170" s="204" t="s">
        <v>169</v>
      </c>
      <c r="E170" s="205" t="s">
        <v>19</v>
      </c>
      <c r="F170" s="206" t="s">
        <v>559</v>
      </c>
      <c r="G170" s="203"/>
      <c r="H170" s="207">
        <v>120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13" t="s">
        <v>169</v>
      </c>
      <c r="AU170" s="213" t="s">
        <v>71</v>
      </c>
      <c r="AV170" s="10" t="s">
        <v>80</v>
      </c>
      <c r="AW170" s="10" t="s">
        <v>33</v>
      </c>
      <c r="AX170" s="10" t="s">
        <v>78</v>
      </c>
      <c r="AY170" s="213" t="s">
        <v>147</v>
      </c>
    </row>
    <row r="171" s="2" customFormat="1" ht="21.75" customHeight="1">
      <c r="A171" s="37"/>
      <c r="B171" s="38"/>
      <c r="C171" s="184" t="s">
        <v>324</v>
      </c>
      <c r="D171" s="184" t="s">
        <v>141</v>
      </c>
      <c r="E171" s="185" t="s">
        <v>389</v>
      </c>
      <c r="F171" s="186" t="s">
        <v>390</v>
      </c>
      <c r="G171" s="187" t="s">
        <v>385</v>
      </c>
      <c r="H171" s="188">
        <v>16</v>
      </c>
      <c r="I171" s="189"/>
      <c r="J171" s="190">
        <f>ROUND(I171*H171,2)</f>
        <v>0</v>
      </c>
      <c r="K171" s="186" t="s">
        <v>145</v>
      </c>
      <c r="L171" s="43"/>
      <c r="M171" s="191" t="s">
        <v>19</v>
      </c>
      <c r="N171" s="192" t="s">
        <v>42</v>
      </c>
      <c r="O171" s="83"/>
      <c r="P171" s="193">
        <f>O171*H171</f>
        <v>0</v>
      </c>
      <c r="Q171" s="193">
        <v>0.074168499999999998</v>
      </c>
      <c r="R171" s="193">
        <f>Q171*H171</f>
        <v>1.186696</v>
      </c>
      <c r="S171" s="193">
        <v>0</v>
      </c>
      <c r="T171" s="19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95" t="s">
        <v>146</v>
      </c>
      <c r="AT171" s="195" t="s">
        <v>141</v>
      </c>
      <c r="AU171" s="195" t="s">
        <v>71</v>
      </c>
      <c r="AY171" s="16" t="s">
        <v>147</v>
      </c>
      <c r="BE171" s="196">
        <f>IF(N171="základní",J171,0)</f>
        <v>0</v>
      </c>
      <c r="BF171" s="196">
        <f>IF(N171="snížená",J171,0)</f>
        <v>0</v>
      </c>
      <c r="BG171" s="196">
        <f>IF(N171="zákl. přenesená",J171,0)</f>
        <v>0</v>
      </c>
      <c r="BH171" s="196">
        <f>IF(N171="sníž. přenesená",J171,0)</f>
        <v>0</v>
      </c>
      <c r="BI171" s="196">
        <f>IF(N171="nulová",J171,0)</f>
        <v>0</v>
      </c>
      <c r="BJ171" s="16" t="s">
        <v>78</v>
      </c>
      <c r="BK171" s="196">
        <f>ROUND(I171*H171,2)</f>
        <v>0</v>
      </c>
      <c r="BL171" s="16" t="s">
        <v>146</v>
      </c>
      <c r="BM171" s="195" t="s">
        <v>560</v>
      </c>
    </row>
    <row r="172" s="2" customFormat="1">
      <c r="A172" s="37"/>
      <c r="B172" s="38"/>
      <c r="C172" s="39"/>
      <c r="D172" s="197" t="s">
        <v>149</v>
      </c>
      <c r="E172" s="39"/>
      <c r="F172" s="198" t="s">
        <v>392</v>
      </c>
      <c r="G172" s="39"/>
      <c r="H172" s="39"/>
      <c r="I172" s="199"/>
      <c r="J172" s="39"/>
      <c r="K172" s="39"/>
      <c r="L172" s="43"/>
      <c r="M172" s="200"/>
      <c r="N172" s="201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149</v>
      </c>
      <c r="AU172" s="16" t="s">
        <v>71</v>
      </c>
    </row>
    <row r="173" s="10" customFormat="1">
      <c r="A173" s="10"/>
      <c r="B173" s="202"/>
      <c r="C173" s="203"/>
      <c r="D173" s="204" t="s">
        <v>169</v>
      </c>
      <c r="E173" s="205" t="s">
        <v>19</v>
      </c>
      <c r="F173" s="206" t="s">
        <v>561</v>
      </c>
      <c r="G173" s="203"/>
      <c r="H173" s="207">
        <v>16</v>
      </c>
      <c r="I173" s="208"/>
      <c r="J173" s="203"/>
      <c r="K173" s="203"/>
      <c r="L173" s="209"/>
      <c r="M173" s="210"/>
      <c r="N173" s="211"/>
      <c r="O173" s="211"/>
      <c r="P173" s="211"/>
      <c r="Q173" s="211"/>
      <c r="R173" s="211"/>
      <c r="S173" s="211"/>
      <c r="T173" s="212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13" t="s">
        <v>169</v>
      </c>
      <c r="AU173" s="213" t="s">
        <v>71</v>
      </c>
      <c r="AV173" s="10" t="s">
        <v>80</v>
      </c>
      <c r="AW173" s="10" t="s">
        <v>33</v>
      </c>
      <c r="AX173" s="10" t="s">
        <v>78</v>
      </c>
      <c r="AY173" s="213" t="s">
        <v>147</v>
      </c>
    </row>
    <row r="174" s="2" customFormat="1" ht="21.75" customHeight="1">
      <c r="A174" s="37"/>
      <c r="B174" s="38"/>
      <c r="C174" s="184" t="s">
        <v>337</v>
      </c>
      <c r="D174" s="184" t="s">
        <v>141</v>
      </c>
      <c r="E174" s="185" t="s">
        <v>395</v>
      </c>
      <c r="F174" s="186" t="s">
        <v>396</v>
      </c>
      <c r="G174" s="187" t="s">
        <v>397</v>
      </c>
      <c r="H174" s="188">
        <v>4</v>
      </c>
      <c r="I174" s="189"/>
      <c r="J174" s="190">
        <f>ROUND(I174*H174,2)</f>
        <v>0</v>
      </c>
      <c r="K174" s="186" t="s">
        <v>19</v>
      </c>
      <c r="L174" s="43"/>
      <c r="M174" s="191" t="s">
        <v>19</v>
      </c>
      <c r="N174" s="192" t="s">
        <v>42</v>
      </c>
      <c r="O174" s="83"/>
      <c r="P174" s="193">
        <f>O174*H174</f>
        <v>0</v>
      </c>
      <c r="Q174" s="193">
        <v>0.07417</v>
      </c>
      <c r="R174" s="193">
        <f>Q174*H174</f>
        <v>0.29668</v>
      </c>
      <c r="S174" s="193">
        <v>0</v>
      </c>
      <c r="T174" s="19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95" t="s">
        <v>146</v>
      </c>
      <c r="AT174" s="195" t="s">
        <v>141</v>
      </c>
      <c r="AU174" s="195" t="s">
        <v>71</v>
      </c>
      <c r="AY174" s="16" t="s">
        <v>147</v>
      </c>
      <c r="BE174" s="196">
        <f>IF(N174="základní",J174,0)</f>
        <v>0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6" t="s">
        <v>78</v>
      </c>
      <c r="BK174" s="196">
        <f>ROUND(I174*H174,2)</f>
        <v>0</v>
      </c>
      <c r="BL174" s="16" t="s">
        <v>146</v>
      </c>
      <c r="BM174" s="195" t="s">
        <v>562</v>
      </c>
    </row>
    <row r="175" s="2" customFormat="1" ht="16.5" customHeight="1">
      <c r="A175" s="37"/>
      <c r="B175" s="38"/>
      <c r="C175" s="184" t="s">
        <v>343</v>
      </c>
      <c r="D175" s="184" t="s">
        <v>141</v>
      </c>
      <c r="E175" s="185" t="s">
        <v>400</v>
      </c>
      <c r="F175" s="186" t="s">
        <v>401</v>
      </c>
      <c r="G175" s="187" t="s">
        <v>397</v>
      </c>
      <c r="H175" s="188">
        <v>4</v>
      </c>
      <c r="I175" s="189"/>
      <c r="J175" s="190">
        <f>ROUND(I175*H175,2)</f>
        <v>0</v>
      </c>
      <c r="K175" s="186" t="s">
        <v>19</v>
      </c>
      <c r="L175" s="43"/>
      <c r="M175" s="191" t="s">
        <v>19</v>
      </c>
      <c r="N175" s="192" t="s">
        <v>42</v>
      </c>
      <c r="O175" s="83"/>
      <c r="P175" s="193">
        <f>O175*H175</f>
        <v>0</v>
      </c>
      <c r="Q175" s="193">
        <v>0.0050000000000000001</v>
      </c>
      <c r="R175" s="193">
        <f>Q175*H175</f>
        <v>0.02</v>
      </c>
      <c r="S175" s="193">
        <v>0</v>
      </c>
      <c r="T175" s="19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95" t="s">
        <v>146</v>
      </c>
      <c r="AT175" s="195" t="s">
        <v>141</v>
      </c>
      <c r="AU175" s="195" t="s">
        <v>71</v>
      </c>
      <c r="AY175" s="16" t="s">
        <v>147</v>
      </c>
      <c r="BE175" s="196">
        <f>IF(N175="základní",J175,0)</f>
        <v>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6" t="s">
        <v>78</v>
      </c>
      <c r="BK175" s="196">
        <f>ROUND(I175*H175,2)</f>
        <v>0</v>
      </c>
      <c r="BL175" s="16" t="s">
        <v>146</v>
      </c>
      <c r="BM175" s="195" t="s">
        <v>563</v>
      </c>
    </row>
    <row r="176" s="10" customFormat="1">
      <c r="A176" s="10"/>
      <c r="B176" s="202"/>
      <c r="C176" s="203"/>
      <c r="D176" s="204" t="s">
        <v>169</v>
      </c>
      <c r="E176" s="205" t="s">
        <v>19</v>
      </c>
      <c r="F176" s="206" t="s">
        <v>403</v>
      </c>
      <c r="G176" s="203"/>
      <c r="H176" s="207">
        <v>4</v>
      </c>
      <c r="I176" s="208"/>
      <c r="J176" s="203"/>
      <c r="K176" s="203"/>
      <c r="L176" s="209"/>
      <c r="M176" s="210"/>
      <c r="N176" s="211"/>
      <c r="O176" s="211"/>
      <c r="P176" s="211"/>
      <c r="Q176" s="211"/>
      <c r="R176" s="211"/>
      <c r="S176" s="211"/>
      <c r="T176" s="212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13" t="s">
        <v>169</v>
      </c>
      <c r="AU176" s="213" t="s">
        <v>71</v>
      </c>
      <c r="AV176" s="10" t="s">
        <v>80</v>
      </c>
      <c r="AW176" s="10" t="s">
        <v>33</v>
      </c>
      <c r="AX176" s="10" t="s">
        <v>78</v>
      </c>
      <c r="AY176" s="213" t="s">
        <v>147</v>
      </c>
    </row>
    <row r="177" s="2" customFormat="1" ht="16.5" customHeight="1">
      <c r="A177" s="37"/>
      <c r="B177" s="38"/>
      <c r="C177" s="184" t="s">
        <v>349</v>
      </c>
      <c r="D177" s="184" t="s">
        <v>141</v>
      </c>
      <c r="E177" s="185" t="s">
        <v>405</v>
      </c>
      <c r="F177" s="186" t="s">
        <v>406</v>
      </c>
      <c r="G177" s="187" t="s">
        <v>193</v>
      </c>
      <c r="H177" s="188">
        <v>5.1159999999999997</v>
      </c>
      <c r="I177" s="189"/>
      <c r="J177" s="190">
        <f>ROUND(I177*H177,2)</f>
        <v>0</v>
      </c>
      <c r="K177" s="186" t="s">
        <v>145</v>
      </c>
      <c r="L177" s="43"/>
      <c r="M177" s="191" t="s">
        <v>19</v>
      </c>
      <c r="N177" s="192" t="s">
        <v>42</v>
      </c>
      <c r="O177" s="83"/>
      <c r="P177" s="193">
        <f>O177*H177</f>
        <v>0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195" t="s">
        <v>146</v>
      </c>
      <c r="AT177" s="195" t="s">
        <v>141</v>
      </c>
      <c r="AU177" s="195" t="s">
        <v>71</v>
      </c>
      <c r="AY177" s="16" t="s">
        <v>147</v>
      </c>
      <c r="BE177" s="196">
        <f>IF(N177="základní",J177,0)</f>
        <v>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6" t="s">
        <v>78</v>
      </c>
      <c r="BK177" s="196">
        <f>ROUND(I177*H177,2)</f>
        <v>0</v>
      </c>
      <c r="BL177" s="16" t="s">
        <v>146</v>
      </c>
      <c r="BM177" s="195" t="s">
        <v>564</v>
      </c>
    </row>
    <row r="178" s="2" customFormat="1">
      <c r="A178" s="37"/>
      <c r="B178" s="38"/>
      <c r="C178" s="39"/>
      <c r="D178" s="197" t="s">
        <v>149</v>
      </c>
      <c r="E178" s="39"/>
      <c r="F178" s="198" t="s">
        <v>408</v>
      </c>
      <c r="G178" s="39"/>
      <c r="H178" s="39"/>
      <c r="I178" s="199"/>
      <c r="J178" s="39"/>
      <c r="K178" s="39"/>
      <c r="L178" s="43"/>
      <c r="M178" s="245"/>
      <c r="N178" s="246"/>
      <c r="O178" s="247"/>
      <c r="P178" s="247"/>
      <c r="Q178" s="247"/>
      <c r="R178" s="247"/>
      <c r="S178" s="247"/>
      <c r="T178" s="248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149</v>
      </c>
      <c r="AU178" s="16" t="s">
        <v>71</v>
      </c>
    </row>
    <row r="179" s="2" customFormat="1" ht="6.96" customHeight="1">
      <c r="A179" s="37"/>
      <c r="B179" s="58"/>
      <c r="C179" s="59"/>
      <c r="D179" s="59"/>
      <c r="E179" s="59"/>
      <c r="F179" s="59"/>
      <c r="G179" s="59"/>
      <c r="H179" s="59"/>
      <c r="I179" s="59"/>
      <c r="J179" s="59"/>
      <c r="K179" s="59"/>
      <c r="L179" s="43"/>
      <c r="M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</row>
  </sheetData>
  <sheetProtection sheet="1" autoFilter="0" formatColumns="0" formatRows="0" objects="1" scenarios="1" spinCount="100000" saltValue="XZE+QM24oZJkVhsHONCe3RpRPjq2RkCnJlaucz7l/uE95yk/+0iOhZueLwowj6sqU+dTNDsibsXujL1M+EeRiA==" hashValue="fBqdJJxpsPTD20SfRdVs1x1uDm1UmEXknOe1DRcKeDTRB/77nUnzAhJ/UVHWKYF+oWVWmMbDxQnazUrrKIXamg==" algorithmName="SHA-512" password="CC35"/>
  <autoFilter ref="C78:K178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hyperlinks>
    <hyperlink ref="F81" r:id="rId1" display="https://podminky.urs.cz/item/CS_URS_2024_01/111103212"/>
    <hyperlink ref="F84" r:id="rId2" display="https://podminky.urs.cz/item/CS_URS_2024_01/185803105"/>
    <hyperlink ref="F87" r:id="rId3" display="https://podminky.urs.cz/item/CS_URS_2024_01/184813511"/>
    <hyperlink ref="F90" r:id="rId4" display="https://podminky.urs.cz/item/CS_URS_2024_01/183403112"/>
    <hyperlink ref="F93" r:id="rId5" display="https://podminky.urs.cz/item/CS_URS_2024_01/183403151"/>
    <hyperlink ref="F96" r:id="rId6" display="https://podminky.urs.cz/item/CS_URS_2024_01/183403152"/>
    <hyperlink ref="F99" r:id="rId7" display="https://podminky.urs.cz/item/CS_URS_2024_01/183403213"/>
    <hyperlink ref="F102" r:id="rId8" display="https://podminky.urs.cz/item/CS_URS_2024_01/181451121"/>
    <hyperlink ref="F110" r:id="rId9" display="https://podminky.urs.cz/item/CS_URS_2024_01/111151231"/>
    <hyperlink ref="F117" r:id="rId10" display="https://podminky.urs.cz/item/CS_URS_2024_01/185802113"/>
    <hyperlink ref="F122" r:id="rId11" display="https://podminky.urs.cz/item/CS_URS_2024_01/183101113"/>
    <hyperlink ref="F125" r:id="rId12" display="https://podminky.urs.cz/item/CS_URS_2024_01/185802114"/>
    <hyperlink ref="F130" r:id="rId13" display="https://podminky.urs.cz/item/CS_URS_2024_01/185802114_D"/>
    <hyperlink ref="F136" r:id="rId14" display="https://podminky.urs.cz/item/CS_URS_2024_01/184102111"/>
    <hyperlink ref="F139" r:id="rId15" display="https://podminky.urs.cz/item/CS_URS_2024_01/184102110"/>
    <hyperlink ref="F148" r:id="rId16" display="https://podminky.urs.cz/item/CS_URS_2024_01/184215112"/>
    <hyperlink ref="F152" r:id="rId17" display="https://podminky.urs.cz/item/CS_URS_2024_01/184813133"/>
    <hyperlink ref="F155" r:id="rId18" display="https://podminky.urs.cz/item/CS_URS_2024_01/184813134"/>
    <hyperlink ref="F158" r:id="rId19" display="https://podminky.urs.cz/item/CS_URS_2024_01/184911421"/>
    <hyperlink ref="F162" r:id="rId20" display="https://podminky.urs.cz/item/CS_URS_2024_01/185804312"/>
    <hyperlink ref="F165" r:id="rId21" display="https://podminky.urs.cz/item/CS_URS_2024_01/185851121"/>
    <hyperlink ref="F167" r:id="rId22" display="https://podminky.urs.cz/item/CS_URS_2024_01/185851129"/>
    <hyperlink ref="F172" r:id="rId23" display="https://podminky.urs.cz/item/CS_URS_2024_01/348952262"/>
    <hyperlink ref="F178" r:id="rId24" display="https://podminky.urs.cz/item/CS_URS_2024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486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565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ROUND((SUM(BE85:BE111)),  2)</f>
        <v>0</v>
      </c>
      <c r="G35" s="37"/>
      <c r="H35" s="37"/>
      <c r="I35" s="156">
        <v>0.20999999999999999</v>
      </c>
      <c r="J35" s="155">
        <f>ROUND(((SUM(BE85:BE111))*I35),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ROUND((SUM(BF85:BF111)),  2)</f>
        <v>0</v>
      </c>
      <c r="G36" s="37"/>
      <c r="H36" s="37"/>
      <c r="I36" s="156">
        <v>0.12</v>
      </c>
      <c r="J36" s="155">
        <f>ROUND(((SUM(BF85:BF111))*I36),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ROUND((SUM(BG85:BG111)),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ROUND((SUM(BH85:BH111)),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ROUND((SUM(BI85:BI111)),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486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SO-021 - 1.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486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SO-021 - 1.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SUM(P86:P111)</f>
        <v>0</v>
      </c>
      <c r="Q85" s="95"/>
      <c r="R85" s="181">
        <f>SUM(R86:R111)</f>
        <v>0.001</v>
      </c>
      <c r="S85" s="95"/>
      <c r="T85" s="182">
        <f>SUM(T86:T111)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SUM(BK86:BK111)</f>
        <v>0</v>
      </c>
    </row>
    <row r="86" s="2" customFormat="1" ht="16.5" customHeight="1">
      <c r="A86" s="37"/>
      <c r="B86" s="38"/>
      <c r="C86" s="184" t="s">
        <v>78</v>
      </c>
      <c r="D86" s="184" t="s">
        <v>141</v>
      </c>
      <c r="E86" s="185" t="s">
        <v>411</v>
      </c>
      <c r="F86" s="186" t="s">
        <v>412</v>
      </c>
      <c r="G86" s="187" t="s">
        <v>413</v>
      </c>
      <c r="H86" s="188">
        <v>0.059999999999999998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566</v>
      </c>
    </row>
    <row r="87" s="2" customFormat="1">
      <c r="A87" s="37"/>
      <c r="B87" s="38"/>
      <c r="C87" s="39"/>
      <c r="D87" s="197" t="s">
        <v>149</v>
      </c>
      <c r="E87" s="39"/>
      <c r="F87" s="198" t="s">
        <v>415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567</v>
      </c>
      <c r="G88" s="203"/>
      <c r="H88" s="207">
        <v>0.059999999999999998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21.75" customHeight="1">
      <c r="A89" s="37"/>
      <c r="B89" s="38"/>
      <c r="C89" s="184" t="s">
        <v>80</v>
      </c>
      <c r="D89" s="184" t="s">
        <v>141</v>
      </c>
      <c r="E89" s="185" t="s">
        <v>184</v>
      </c>
      <c r="F89" s="186" t="s">
        <v>185</v>
      </c>
      <c r="G89" s="187" t="s">
        <v>144</v>
      </c>
      <c r="H89" s="188">
        <v>36760</v>
      </c>
      <c r="I89" s="189"/>
      <c r="J89" s="190">
        <f>ROUND(I89*H89,2)</f>
        <v>0</v>
      </c>
      <c r="K89" s="186" t="s">
        <v>145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71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146</v>
      </c>
      <c r="BM89" s="195" t="s">
        <v>568</v>
      </c>
    </row>
    <row r="90" s="2" customFormat="1">
      <c r="A90" s="37"/>
      <c r="B90" s="38"/>
      <c r="C90" s="39"/>
      <c r="D90" s="197" t="s">
        <v>149</v>
      </c>
      <c r="E90" s="39"/>
      <c r="F90" s="198" t="s">
        <v>187</v>
      </c>
      <c r="G90" s="39"/>
      <c r="H90" s="39"/>
      <c r="I90" s="199"/>
      <c r="J90" s="39"/>
      <c r="K90" s="39"/>
      <c r="L90" s="43"/>
      <c r="M90" s="200"/>
      <c r="N90" s="201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149</v>
      </c>
      <c r="AU90" s="16" t="s">
        <v>71</v>
      </c>
    </row>
    <row r="91" s="10" customFormat="1">
      <c r="A91" s="10"/>
      <c r="B91" s="202"/>
      <c r="C91" s="203"/>
      <c r="D91" s="204" t="s">
        <v>169</v>
      </c>
      <c r="E91" s="205" t="s">
        <v>19</v>
      </c>
      <c r="F91" s="206" t="s">
        <v>569</v>
      </c>
      <c r="G91" s="203"/>
      <c r="H91" s="207">
        <v>36760</v>
      </c>
      <c r="I91" s="208"/>
      <c r="J91" s="203"/>
      <c r="K91" s="203"/>
      <c r="L91" s="209"/>
      <c r="M91" s="210"/>
      <c r="N91" s="211"/>
      <c r="O91" s="211"/>
      <c r="P91" s="211"/>
      <c r="Q91" s="211"/>
      <c r="R91" s="211"/>
      <c r="S91" s="211"/>
      <c r="T91" s="212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T91" s="213" t="s">
        <v>169</v>
      </c>
      <c r="AU91" s="213" t="s">
        <v>71</v>
      </c>
      <c r="AV91" s="10" t="s">
        <v>80</v>
      </c>
      <c r="AW91" s="10" t="s">
        <v>33</v>
      </c>
      <c r="AX91" s="10" t="s">
        <v>78</v>
      </c>
      <c r="AY91" s="213" t="s">
        <v>147</v>
      </c>
    </row>
    <row r="92" s="2" customFormat="1" ht="16.5" customHeight="1">
      <c r="A92" s="37"/>
      <c r="B92" s="38"/>
      <c r="C92" s="184" t="s">
        <v>155</v>
      </c>
      <c r="D92" s="184" t="s">
        <v>141</v>
      </c>
      <c r="E92" s="185" t="s">
        <v>570</v>
      </c>
      <c r="F92" s="186" t="s">
        <v>192</v>
      </c>
      <c r="G92" s="187" t="s">
        <v>193</v>
      </c>
      <c r="H92" s="188">
        <v>3.6760000000000002</v>
      </c>
      <c r="I92" s="189"/>
      <c r="J92" s="190">
        <f>ROUND(I92*H92,2)</f>
        <v>0</v>
      </c>
      <c r="K92" s="186" t="s">
        <v>19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146</v>
      </c>
      <c r="BM92" s="195" t="s">
        <v>571</v>
      </c>
    </row>
    <row r="93" s="10" customFormat="1">
      <c r="A93" s="10"/>
      <c r="B93" s="202"/>
      <c r="C93" s="203"/>
      <c r="D93" s="204" t="s">
        <v>169</v>
      </c>
      <c r="E93" s="205" t="s">
        <v>19</v>
      </c>
      <c r="F93" s="206" t="s">
        <v>572</v>
      </c>
      <c r="G93" s="203"/>
      <c r="H93" s="207">
        <v>3.6760000000000002</v>
      </c>
      <c r="I93" s="208"/>
      <c r="J93" s="203"/>
      <c r="K93" s="203"/>
      <c r="L93" s="209"/>
      <c r="M93" s="210"/>
      <c r="N93" s="211"/>
      <c r="O93" s="211"/>
      <c r="P93" s="211"/>
      <c r="Q93" s="211"/>
      <c r="R93" s="211"/>
      <c r="S93" s="211"/>
      <c r="T93" s="212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T93" s="213" t="s">
        <v>169</v>
      </c>
      <c r="AU93" s="213" t="s">
        <v>71</v>
      </c>
      <c r="AV93" s="10" t="s">
        <v>80</v>
      </c>
      <c r="AW93" s="10" t="s">
        <v>33</v>
      </c>
      <c r="AX93" s="10" t="s">
        <v>71</v>
      </c>
      <c r="AY93" s="213" t="s">
        <v>147</v>
      </c>
    </row>
    <row r="94" s="11" customFormat="1">
      <c r="A94" s="11"/>
      <c r="B94" s="224"/>
      <c r="C94" s="225"/>
      <c r="D94" s="204" t="s">
        <v>169</v>
      </c>
      <c r="E94" s="226" t="s">
        <v>19</v>
      </c>
      <c r="F94" s="227" t="s">
        <v>189</v>
      </c>
      <c r="G94" s="225"/>
      <c r="H94" s="228">
        <v>3.6760000000000002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T94" s="234" t="s">
        <v>169</v>
      </c>
      <c r="AU94" s="234" t="s">
        <v>71</v>
      </c>
      <c r="AV94" s="11" t="s">
        <v>146</v>
      </c>
      <c r="AW94" s="11" t="s">
        <v>33</v>
      </c>
      <c r="AX94" s="11" t="s">
        <v>78</v>
      </c>
      <c r="AY94" s="234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417</v>
      </c>
      <c r="F95" s="186" t="s">
        <v>418</v>
      </c>
      <c r="G95" s="187" t="s">
        <v>144</v>
      </c>
      <c r="H95" s="188">
        <v>50</v>
      </c>
      <c r="I95" s="189"/>
      <c r="J95" s="190">
        <f>ROUND(I95*H95,2)</f>
        <v>0</v>
      </c>
      <c r="K95" s="186" t="s">
        <v>145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71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146</v>
      </c>
      <c r="BM95" s="195" t="s">
        <v>573</v>
      </c>
    </row>
    <row r="96" s="2" customFormat="1">
      <c r="A96" s="37"/>
      <c r="B96" s="38"/>
      <c r="C96" s="39"/>
      <c r="D96" s="197" t="s">
        <v>149</v>
      </c>
      <c r="E96" s="39"/>
      <c r="F96" s="198" t="s">
        <v>420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71</v>
      </c>
    </row>
    <row r="97" s="10" customFormat="1">
      <c r="A97" s="10"/>
      <c r="B97" s="202"/>
      <c r="C97" s="203"/>
      <c r="D97" s="204" t="s">
        <v>169</v>
      </c>
      <c r="E97" s="205" t="s">
        <v>19</v>
      </c>
      <c r="F97" s="206" t="s">
        <v>574</v>
      </c>
      <c r="G97" s="203"/>
      <c r="H97" s="207">
        <v>50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71</v>
      </c>
      <c r="AV97" s="10" t="s">
        <v>80</v>
      </c>
      <c r="AW97" s="10" t="s">
        <v>33</v>
      </c>
      <c r="AX97" s="10" t="s">
        <v>78</v>
      </c>
      <c r="AY97" s="213" t="s">
        <v>147</v>
      </c>
    </row>
    <row r="98" s="2" customFormat="1" ht="16.5" customHeight="1">
      <c r="A98" s="37"/>
      <c r="B98" s="38"/>
      <c r="C98" s="184" t="s">
        <v>164</v>
      </c>
      <c r="D98" s="184" t="s">
        <v>141</v>
      </c>
      <c r="E98" s="185" t="s">
        <v>422</v>
      </c>
      <c r="F98" s="186" t="s">
        <v>423</v>
      </c>
      <c r="G98" s="187" t="s">
        <v>209</v>
      </c>
      <c r="H98" s="188">
        <v>50</v>
      </c>
      <c r="I98" s="189"/>
      <c r="J98" s="190">
        <f>ROUND(I98*H98,2)</f>
        <v>0</v>
      </c>
      <c r="K98" s="186" t="s">
        <v>145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2.0000000000000002E-05</v>
      </c>
      <c r="R98" s="193">
        <f>Q98*H98</f>
        <v>0.001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71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146</v>
      </c>
      <c r="BM98" s="195" t="s">
        <v>575</v>
      </c>
    </row>
    <row r="99" s="2" customFormat="1">
      <c r="A99" s="37"/>
      <c r="B99" s="38"/>
      <c r="C99" s="39"/>
      <c r="D99" s="197" t="s">
        <v>149</v>
      </c>
      <c r="E99" s="39"/>
      <c r="F99" s="198" t="s">
        <v>425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71</v>
      </c>
    </row>
    <row r="100" s="10" customFormat="1">
      <c r="A100" s="10"/>
      <c r="B100" s="202"/>
      <c r="C100" s="203"/>
      <c r="D100" s="204" t="s">
        <v>169</v>
      </c>
      <c r="E100" s="205" t="s">
        <v>19</v>
      </c>
      <c r="F100" s="206" t="s">
        <v>576</v>
      </c>
      <c r="G100" s="203"/>
      <c r="H100" s="207">
        <v>50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71</v>
      </c>
      <c r="AV100" s="10" t="s">
        <v>80</v>
      </c>
      <c r="AW100" s="10" t="s">
        <v>33</v>
      </c>
      <c r="AX100" s="10" t="s">
        <v>78</v>
      </c>
      <c r="AY100" s="213" t="s">
        <v>147</v>
      </c>
    </row>
    <row r="101" s="2" customFormat="1" ht="16.5" customHeight="1">
      <c r="A101" s="37"/>
      <c r="B101" s="38"/>
      <c r="C101" s="184" t="s">
        <v>171</v>
      </c>
      <c r="D101" s="184" t="s">
        <v>141</v>
      </c>
      <c r="E101" s="185" t="s">
        <v>427</v>
      </c>
      <c r="F101" s="186" t="s">
        <v>428</v>
      </c>
      <c r="G101" s="187" t="s">
        <v>209</v>
      </c>
      <c r="H101" s="188">
        <v>50</v>
      </c>
      <c r="I101" s="189"/>
      <c r="J101" s="190">
        <f>ROUND(I101*H101,2)</f>
        <v>0</v>
      </c>
      <c r="K101" s="186" t="s">
        <v>145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146</v>
      </c>
      <c r="AT101" s="195" t="s">
        <v>141</v>
      </c>
      <c r="AU101" s="195" t="s">
        <v>71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146</v>
      </c>
      <c r="BM101" s="195" t="s">
        <v>577</v>
      </c>
    </row>
    <row r="102" s="2" customFormat="1">
      <c r="A102" s="37"/>
      <c r="B102" s="38"/>
      <c r="C102" s="39"/>
      <c r="D102" s="197" t="s">
        <v>149</v>
      </c>
      <c r="E102" s="39"/>
      <c r="F102" s="198" t="s">
        <v>430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149</v>
      </c>
      <c r="AU102" s="16" t="s">
        <v>71</v>
      </c>
    </row>
    <row r="103" s="10" customFormat="1">
      <c r="A103" s="10"/>
      <c r="B103" s="202"/>
      <c r="C103" s="203"/>
      <c r="D103" s="204" t="s">
        <v>169</v>
      </c>
      <c r="E103" s="205" t="s">
        <v>19</v>
      </c>
      <c r="F103" s="206" t="s">
        <v>578</v>
      </c>
      <c r="G103" s="203"/>
      <c r="H103" s="207">
        <v>50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169</v>
      </c>
      <c r="AU103" s="213" t="s">
        <v>71</v>
      </c>
      <c r="AV103" s="10" t="s">
        <v>80</v>
      </c>
      <c r="AW103" s="10" t="s">
        <v>33</v>
      </c>
      <c r="AX103" s="10" t="s">
        <v>78</v>
      </c>
      <c r="AY103" s="213" t="s">
        <v>147</v>
      </c>
    </row>
    <row r="104" s="2" customFormat="1" ht="16.5" customHeight="1">
      <c r="A104" s="37"/>
      <c r="B104" s="38"/>
      <c r="C104" s="184" t="s">
        <v>176</v>
      </c>
      <c r="D104" s="184" t="s">
        <v>141</v>
      </c>
      <c r="E104" s="185" t="s">
        <v>366</v>
      </c>
      <c r="F104" s="186" t="s">
        <v>367</v>
      </c>
      <c r="G104" s="187" t="s">
        <v>362</v>
      </c>
      <c r="H104" s="188">
        <v>2.5</v>
      </c>
      <c r="I104" s="189"/>
      <c r="J104" s="190">
        <f>ROUND(I104*H104,2)</f>
        <v>0</v>
      </c>
      <c r="K104" s="186" t="s">
        <v>145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146</v>
      </c>
      <c r="AT104" s="195" t="s">
        <v>141</v>
      </c>
      <c r="AU104" s="195" t="s">
        <v>71</v>
      </c>
      <c r="AY104" s="16" t="s">
        <v>147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78</v>
      </c>
      <c r="BK104" s="196">
        <f>ROUND(I104*H104,2)</f>
        <v>0</v>
      </c>
      <c r="BL104" s="16" t="s">
        <v>146</v>
      </c>
      <c r="BM104" s="195" t="s">
        <v>579</v>
      </c>
    </row>
    <row r="105" s="2" customFormat="1">
      <c r="A105" s="37"/>
      <c r="B105" s="38"/>
      <c r="C105" s="39"/>
      <c r="D105" s="197" t="s">
        <v>149</v>
      </c>
      <c r="E105" s="39"/>
      <c r="F105" s="198" t="s">
        <v>369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149</v>
      </c>
      <c r="AU105" s="16" t="s">
        <v>71</v>
      </c>
    </row>
    <row r="106" s="10" customFormat="1">
      <c r="A106" s="10"/>
      <c r="B106" s="202"/>
      <c r="C106" s="203"/>
      <c r="D106" s="204" t="s">
        <v>169</v>
      </c>
      <c r="E106" s="205" t="s">
        <v>19</v>
      </c>
      <c r="F106" s="206" t="s">
        <v>580</v>
      </c>
      <c r="G106" s="203"/>
      <c r="H106" s="207">
        <v>2.5</v>
      </c>
      <c r="I106" s="208"/>
      <c r="J106" s="203"/>
      <c r="K106" s="203"/>
      <c r="L106" s="209"/>
      <c r="M106" s="210"/>
      <c r="N106" s="211"/>
      <c r="O106" s="211"/>
      <c r="P106" s="211"/>
      <c r="Q106" s="211"/>
      <c r="R106" s="211"/>
      <c r="S106" s="211"/>
      <c r="T106" s="212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T106" s="213" t="s">
        <v>169</v>
      </c>
      <c r="AU106" s="213" t="s">
        <v>71</v>
      </c>
      <c r="AV106" s="10" t="s">
        <v>80</v>
      </c>
      <c r="AW106" s="10" t="s">
        <v>33</v>
      </c>
      <c r="AX106" s="10" t="s">
        <v>78</v>
      </c>
      <c r="AY106" s="213" t="s">
        <v>147</v>
      </c>
    </row>
    <row r="107" s="2" customFormat="1" ht="16.5" customHeight="1">
      <c r="A107" s="37"/>
      <c r="B107" s="38"/>
      <c r="C107" s="184" t="s">
        <v>181</v>
      </c>
      <c r="D107" s="184" t="s">
        <v>141</v>
      </c>
      <c r="E107" s="185" t="s">
        <v>372</v>
      </c>
      <c r="F107" s="186" t="s">
        <v>373</v>
      </c>
      <c r="G107" s="187" t="s">
        <v>362</v>
      </c>
      <c r="H107" s="188">
        <v>2.5</v>
      </c>
      <c r="I107" s="189"/>
      <c r="J107" s="190">
        <f>ROUND(I107*H107,2)</f>
        <v>0</v>
      </c>
      <c r="K107" s="186" t="s">
        <v>145</v>
      </c>
      <c r="L107" s="43"/>
      <c r="M107" s="191" t="s">
        <v>19</v>
      </c>
      <c r="N107" s="192" t="s">
        <v>42</v>
      </c>
      <c r="O107" s="83"/>
      <c r="P107" s="193">
        <f>O107*H107</f>
        <v>0</v>
      </c>
      <c r="Q107" s="193">
        <v>0</v>
      </c>
      <c r="R107" s="193">
        <f>Q107*H107</f>
        <v>0</v>
      </c>
      <c r="S107" s="193">
        <v>0</v>
      </c>
      <c r="T107" s="194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95" t="s">
        <v>146</v>
      </c>
      <c r="AT107" s="195" t="s">
        <v>141</v>
      </c>
      <c r="AU107" s="195" t="s">
        <v>71</v>
      </c>
      <c r="AY107" s="16" t="s">
        <v>147</v>
      </c>
      <c r="BE107" s="196">
        <f>IF(N107="základní",J107,0)</f>
        <v>0</v>
      </c>
      <c r="BF107" s="196">
        <f>IF(N107="snížená",J107,0)</f>
        <v>0</v>
      </c>
      <c r="BG107" s="196">
        <f>IF(N107="zákl. přenesená",J107,0)</f>
        <v>0</v>
      </c>
      <c r="BH107" s="196">
        <f>IF(N107="sníž. přenesená",J107,0)</f>
        <v>0</v>
      </c>
      <c r="BI107" s="196">
        <f>IF(N107="nulová",J107,0)</f>
        <v>0</v>
      </c>
      <c r="BJ107" s="16" t="s">
        <v>78</v>
      </c>
      <c r="BK107" s="196">
        <f>ROUND(I107*H107,2)</f>
        <v>0</v>
      </c>
      <c r="BL107" s="16" t="s">
        <v>146</v>
      </c>
      <c r="BM107" s="195" t="s">
        <v>581</v>
      </c>
    </row>
    <row r="108" s="2" customFormat="1">
      <c r="A108" s="37"/>
      <c r="B108" s="38"/>
      <c r="C108" s="39"/>
      <c r="D108" s="197" t="s">
        <v>149</v>
      </c>
      <c r="E108" s="39"/>
      <c r="F108" s="198" t="s">
        <v>375</v>
      </c>
      <c r="G108" s="39"/>
      <c r="H108" s="39"/>
      <c r="I108" s="199"/>
      <c r="J108" s="39"/>
      <c r="K108" s="39"/>
      <c r="L108" s="43"/>
      <c r="M108" s="200"/>
      <c r="N108" s="201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149</v>
      </c>
      <c r="AU108" s="16" t="s">
        <v>71</v>
      </c>
    </row>
    <row r="109" s="2" customFormat="1" ht="16.5" customHeight="1">
      <c r="A109" s="37"/>
      <c r="B109" s="38"/>
      <c r="C109" s="184" t="s">
        <v>190</v>
      </c>
      <c r="D109" s="184" t="s">
        <v>141</v>
      </c>
      <c r="E109" s="185" t="s">
        <v>377</v>
      </c>
      <c r="F109" s="186" t="s">
        <v>378</v>
      </c>
      <c r="G109" s="187" t="s">
        <v>362</v>
      </c>
      <c r="H109" s="188">
        <v>7.5</v>
      </c>
      <c r="I109" s="189"/>
      <c r="J109" s="190">
        <f>ROUND(I109*H109,2)</f>
        <v>0</v>
      </c>
      <c r="K109" s="186" t="s">
        <v>145</v>
      </c>
      <c r="L109" s="43"/>
      <c r="M109" s="191" t="s">
        <v>19</v>
      </c>
      <c r="N109" s="192" t="s">
        <v>42</v>
      </c>
      <c r="O109" s="83"/>
      <c r="P109" s="193">
        <f>O109*H109</f>
        <v>0</v>
      </c>
      <c r="Q109" s="193">
        <v>0</v>
      </c>
      <c r="R109" s="193">
        <f>Q109*H109</f>
        <v>0</v>
      </c>
      <c r="S109" s="193">
        <v>0</v>
      </c>
      <c r="T109" s="194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95" t="s">
        <v>146</v>
      </c>
      <c r="AT109" s="195" t="s">
        <v>141</v>
      </c>
      <c r="AU109" s="195" t="s">
        <v>71</v>
      </c>
      <c r="AY109" s="16" t="s">
        <v>147</v>
      </c>
      <c r="BE109" s="196">
        <f>IF(N109="základní",J109,0)</f>
        <v>0</v>
      </c>
      <c r="BF109" s="196">
        <f>IF(N109="snížená",J109,0)</f>
        <v>0</v>
      </c>
      <c r="BG109" s="196">
        <f>IF(N109="zákl. přenesená",J109,0)</f>
        <v>0</v>
      </c>
      <c r="BH109" s="196">
        <f>IF(N109="sníž. přenesená",J109,0)</f>
        <v>0</v>
      </c>
      <c r="BI109" s="196">
        <f>IF(N109="nulová",J109,0)</f>
        <v>0</v>
      </c>
      <c r="BJ109" s="16" t="s">
        <v>78</v>
      </c>
      <c r="BK109" s="196">
        <f>ROUND(I109*H109,2)</f>
        <v>0</v>
      </c>
      <c r="BL109" s="16" t="s">
        <v>146</v>
      </c>
      <c r="BM109" s="195" t="s">
        <v>582</v>
      </c>
    </row>
    <row r="110" s="2" customFormat="1">
      <c r="A110" s="37"/>
      <c r="B110" s="38"/>
      <c r="C110" s="39"/>
      <c r="D110" s="197" t="s">
        <v>149</v>
      </c>
      <c r="E110" s="39"/>
      <c r="F110" s="198" t="s">
        <v>380</v>
      </c>
      <c r="G110" s="39"/>
      <c r="H110" s="39"/>
      <c r="I110" s="199"/>
      <c r="J110" s="39"/>
      <c r="K110" s="39"/>
      <c r="L110" s="43"/>
      <c r="M110" s="200"/>
      <c r="N110" s="201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149</v>
      </c>
      <c r="AU110" s="16" t="s">
        <v>71</v>
      </c>
    </row>
    <row r="111" s="10" customFormat="1">
      <c r="A111" s="10"/>
      <c r="B111" s="202"/>
      <c r="C111" s="203"/>
      <c r="D111" s="204" t="s">
        <v>169</v>
      </c>
      <c r="E111" s="205" t="s">
        <v>19</v>
      </c>
      <c r="F111" s="206" t="s">
        <v>583</v>
      </c>
      <c r="G111" s="203"/>
      <c r="H111" s="207">
        <v>7.5</v>
      </c>
      <c r="I111" s="208"/>
      <c r="J111" s="203"/>
      <c r="K111" s="203"/>
      <c r="L111" s="209"/>
      <c r="M111" s="249"/>
      <c r="N111" s="250"/>
      <c r="O111" s="250"/>
      <c r="P111" s="250"/>
      <c r="Q111" s="250"/>
      <c r="R111" s="250"/>
      <c r="S111" s="250"/>
      <c r="T111" s="251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T111" s="213" t="s">
        <v>169</v>
      </c>
      <c r="AU111" s="213" t="s">
        <v>71</v>
      </c>
      <c r="AV111" s="10" t="s">
        <v>80</v>
      </c>
      <c r="AW111" s="10" t="s">
        <v>33</v>
      </c>
      <c r="AX111" s="10" t="s">
        <v>78</v>
      </c>
      <c r="AY111" s="213" t="s">
        <v>147</v>
      </c>
    </row>
    <row r="112" s="2" customFormat="1" ht="6.96" customHeight="1">
      <c r="A112" s="37"/>
      <c r="B112" s="58"/>
      <c r="C112" s="59"/>
      <c r="D112" s="59"/>
      <c r="E112" s="59"/>
      <c r="F112" s="59"/>
      <c r="G112" s="59"/>
      <c r="H112" s="59"/>
      <c r="I112" s="59"/>
      <c r="J112" s="59"/>
      <c r="K112" s="59"/>
      <c r="L112" s="43"/>
      <c r="M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</sheetData>
  <sheetProtection sheet="1" autoFilter="0" formatColumns="0" formatRows="0" objects="1" scenarios="1" spinCount="100000" saltValue="iFl74cj6KBrolHky99VQIiV/wDf/LTYmH67Hmi55z00QOHyZXuvjRmtstxSEQCrSgZofVGrGuJReaMGRCh/eyg==" hashValue="S6h8s9kxRjdihaNLMLQgq6j4gRh6GYIXzQGw3TFpp2yHIzrdFHiNtOlA5uq6d9DsvtxwNSsEQUP82Emx85gnRA==" algorithmName="SHA-512" password="CC35"/>
  <autoFilter ref="C84:K1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84851256"/>
    <hyperlink ref="F90" r:id="rId2" display="https://podminky.urs.cz/item/CS_URS_2024_01/111151231"/>
    <hyperlink ref="F96" r:id="rId3" display="https://podminky.urs.cz/item/CS_URS_2024_01/185804214"/>
    <hyperlink ref="F99" r:id="rId4" display="https://podminky.urs.cz/item/CS_URS_2024_01/184911111"/>
    <hyperlink ref="F102" r:id="rId5" display="https://podminky.urs.cz/item/CS_URS_2024_01/184808211"/>
    <hyperlink ref="F105" r:id="rId6" display="https://podminky.urs.cz/item/CS_URS_2024_01/185804312"/>
    <hyperlink ref="F108" r:id="rId7" display="https://podminky.urs.cz/item/CS_URS_2024_01/185851121"/>
    <hyperlink ref="F110" r:id="rId8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9"/>
      <c r="AT3" s="16" t="s">
        <v>80</v>
      </c>
    </row>
    <row r="4" s="1" customFormat="1" ht="24.96" customHeight="1">
      <c r="B4" s="19"/>
      <c r="D4" s="139" t="s">
        <v>121</v>
      </c>
      <c r="L4" s="19"/>
      <c r="M4" s="14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41" t="s">
        <v>16</v>
      </c>
      <c r="L6" s="19"/>
    </row>
    <row r="7" s="1" customFormat="1" ht="16.5" customHeight="1">
      <c r="B7" s="19"/>
      <c r="E7" s="142" t="str">
        <f>'Rekapitulace stavby'!K6</f>
        <v>Výsadba větrolamu TEO4a a IP36, IP41 v k.ú. Vítonice u Znojma</v>
      </c>
      <c r="F7" s="141"/>
      <c r="G7" s="141"/>
      <c r="H7" s="141"/>
      <c r="L7" s="19"/>
    </row>
    <row r="8" s="1" customFormat="1" ht="12" customHeight="1">
      <c r="B8" s="19"/>
      <c r="D8" s="141" t="s">
        <v>122</v>
      </c>
      <c r="L8" s="19"/>
    </row>
    <row r="9" s="2" customFormat="1" ht="16.5" customHeight="1">
      <c r="A9" s="37"/>
      <c r="B9" s="43"/>
      <c r="C9" s="37"/>
      <c r="D9" s="37"/>
      <c r="E9" s="142" t="s">
        <v>486</v>
      </c>
      <c r="F9" s="37"/>
      <c r="G9" s="37"/>
      <c r="H9" s="37"/>
      <c r="I9" s="37"/>
      <c r="J9" s="37"/>
      <c r="K9" s="37"/>
      <c r="L9" s="14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41" t="s">
        <v>409</v>
      </c>
      <c r="E10" s="37"/>
      <c r="F10" s="37"/>
      <c r="G10" s="37"/>
      <c r="H10" s="37"/>
      <c r="I10" s="37"/>
      <c r="J10" s="37"/>
      <c r="K10" s="37"/>
      <c r="L10" s="14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4" t="s">
        <v>584</v>
      </c>
      <c r="F11" s="37"/>
      <c r="G11" s="37"/>
      <c r="H11" s="37"/>
      <c r="I11" s="37"/>
      <c r="J11" s="37"/>
      <c r="K11" s="37"/>
      <c r="L11" s="14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37"/>
      <c r="J12" s="37"/>
      <c r="K12" s="37"/>
      <c r="L12" s="14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41" t="s">
        <v>18</v>
      </c>
      <c r="E13" s="37"/>
      <c r="F13" s="132" t="s">
        <v>19</v>
      </c>
      <c r="G13" s="37"/>
      <c r="H13" s="37"/>
      <c r="I13" s="141" t="s">
        <v>20</v>
      </c>
      <c r="J13" s="132" t="s">
        <v>19</v>
      </c>
      <c r="K13" s="37"/>
      <c r="L13" s="14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1" t="s">
        <v>21</v>
      </c>
      <c r="E14" s="37"/>
      <c r="F14" s="132" t="s">
        <v>22</v>
      </c>
      <c r="G14" s="37"/>
      <c r="H14" s="37"/>
      <c r="I14" s="141" t="s">
        <v>23</v>
      </c>
      <c r="J14" s="145" t="str">
        <f>'Rekapitulace stavby'!AN8</f>
        <v>22. 3. 2024</v>
      </c>
      <c r="K14" s="37"/>
      <c r="L14" s="14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37"/>
      <c r="J15" s="37"/>
      <c r="K15" s="37"/>
      <c r="L15" s="14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41" t="s">
        <v>25</v>
      </c>
      <c r="E16" s="37"/>
      <c r="F16" s="37"/>
      <c r="G16" s="37"/>
      <c r="H16" s="37"/>
      <c r="I16" s="141" t="s">
        <v>26</v>
      </c>
      <c r="J16" s="132" t="s">
        <v>19</v>
      </c>
      <c r="K16" s="37"/>
      <c r="L16" s="14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1" t="s">
        <v>28</v>
      </c>
      <c r="J17" s="132" t="s">
        <v>19</v>
      </c>
      <c r="K17" s="37"/>
      <c r="L17" s="14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37"/>
      <c r="J18" s="37"/>
      <c r="K18" s="37"/>
      <c r="L18" s="14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41" t="s">
        <v>29</v>
      </c>
      <c r="E19" s="37"/>
      <c r="F19" s="37"/>
      <c r="G19" s="37"/>
      <c r="H19" s="37"/>
      <c r="I19" s="141" t="s">
        <v>26</v>
      </c>
      <c r="J19" s="32" t="str">
        <f>'Rekapitulace stavby'!AN13</f>
        <v>Vyplň údaj</v>
      </c>
      <c r="K19" s="37"/>
      <c r="L19" s="14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1" t="s">
        <v>28</v>
      </c>
      <c r="J20" s="32" t="str">
        <f>'Rekapitulace stavby'!AN14</f>
        <v>Vyplň údaj</v>
      </c>
      <c r="K20" s="37"/>
      <c r="L20" s="14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37"/>
      <c r="J21" s="37"/>
      <c r="K21" s="37"/>
      <c r="L21" s="14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41" t="s">
        <v>31</v>
      </c>
      <c r="E22" s="37"/>
      <c r="F22" s="37"/>
      <c r="G22" s="37"/>
      <c r="H22" s="37"/>
      <c r="I22" s="141" t="s">
        <v>26</v>
      </c>
      <c r="J22" s="132" t="s">
        <v>19</v>
      </c>
      <c r="K22" s="37"/>
      <c r="L22" s="14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1" t="s">
        <v>28</v>
      </c>
      <c r="J23" s="132" t="s">
        <v>19</v>
      </c>
      <c r="K23" s="37"/>
      <c r="L23" s="1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37"/>
      <c r="J24" s="37"/>
      <c r="K24" s="37"/>
      <c r="L24" s="14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41" t="s">
        <v>34</v>
      </c>
      <c r="E25" s="37"/>
      <c r="F25" s="37"/>
      <c r="G25" s="37"/>
      <c r="H25" s="37"/>
      <c r="I25" s="141" t="s">
        <v>26</v>
      </c>
      <c r="J25" s="132" t="s">
        <v>19</v>
      </c>
      <c r="K25" s="37"/>
      <c r="L25" s="14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32</v>
      </c>
      <c r="F26" s="37"/>
      <c r="G26" s="37"/>
      <c r="H26" s="37"/>
      <c r="I26" s="141" t="s">
        <v>28</v>
      </c>
      <c r="J26" s="132" t="s">
        <v>19</v>
      </c>
      <c r="K26" s="37"/>
      <c r="L26" s="14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37"/>
      <c r="J27" s="37"/>
      <c r="K27" s="37"/>
      <c r="L27" s="143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41" t="s">
        <v>35</v>
      </c>
      <c r="E28" s="37"/>
      <c r="F28" s="37"/>
      <c r="G28" s="37"/>
      <c r="H28" s="37"/>
      <c r="I28" s="37"/>
      <c r="J28" s="37"/>
      <c r="K28" s="37"/>
      <c r="L28" s="14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37"/>
      <c r="J30" s="37"/>
      <c r="K30" s="37"/>
      <c r="L30" s="14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0"/>
      <c r="E31" s="150"/>
      <c r="F31" s="150"/>
      <c r="G31" s="150"/>
      <c r="H31" s="150"/>
      <c r="I31" s="150"/>
      <c r="J31" s="150"/>
      <c r="K31" s="150"/>
      <c r="L31" s="14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37</v>
      </c>
      <c r="E32" s="37"/>
      <c r="F32" s="37"/>
      <c r="G32" s="37"/>
      <c r="H32" s="37"/>
      <c r="I32" s="37"/>
      <c r="J32" s="152">
        <f>ROUND(J85, 2)</f>
        <v>0</v>
      </c>
      <c r="K32" s="37"/>
      <c r="L32" s="14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0"/>
      <c r="E33" s="150"/>
      <c r="F33" s="150"/>
      <c r="G33" s="150"/>
      <c r="H33" s="150"/>
      <c r="I33" s="150"/>
      <c r="J33" s="150"/>
      <c r="K33" s="150"/>
      <c r="L33" s="14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39</v>
      </c>
      <c r="G34" s="37"/>
      <c r="H34" s="37"/>
      <c r="I34" s="153" t="s">
        <v>38</v>
      </c>
      <c r="J34" s="153" t="s">
        <v>40</v>
      </c>
      <c r="K34" s="37"/>
      <c r="L34" s="14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41</v>
      </c>
      <c r="E35" s="141" t="s">
        <v>42</v>
      </c>
      <c r="F35" s="155">
        <f>ROUND((SUM(BE85:BE108)),  2)</f>
        <v>0</v>
      </c>
      <c r="G35" s="37"/>
      <c r="H35" s="37"/>
      <c r="I35" s="156">
        <v>0.20999999999999999</v>
      </c>
      <c r="J35" s="155">
        <f>ROUND(((SUM(BE85:BE108))*I35),  2)</f>
        <v>0</v>
      </c>
      <c r="K35" s="37"/>
      <c r="L35" s="14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1" t="s">
        <v>43</v>
      </c>
      <c r="F36" s="155">
        <f>ROUND((SUM(BF85:BF108)),  2)</f>
        <v>0</v>
      </c>
      <c r="G36" s="37"/>
      <c r="H36" s="37"/>
      <c r="I36" s="156">
        <v>0.12</v>
      </c>
      <c r="J36" s="155">
        <f>ROUND(((SUM(BF85:BF108))*I36),  2)</f>
        <v>0</v>
      </c>
      <c r="K36" s="37"/>
      <c r="L36" s="14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1" t="s">
        <v>44</v>
      </c>
      <c r="F37" s="155">
        <f>ROUND((SUM(BG85:BG108)),  2)</f>
        <v>0</v>
      </c>
      <c r="G37" s="37"/>
      <c r="H37" s="37"/>
      <c r="I37" s="156">
        <v>0.20999999999999999</v>
      </c>
      <c r="J37" s="155">
        <f>0</f>
        <v>0</v>
      </c>
      <c r="K37" s="37"/>
      <c r="L37" s="14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1" t="s">
        <v>45</v>
      </c>
      <c r="F38" s="155">
        <f>ROUND((SUM(BH85:BH108)),  2)</f>
        <v>0</v>
      </c>
      <c r="G38" s="37"/>
      <c r="H38" s="37"/>
      <c r="I38" s="156">
        <v>0.12</v>
      </c>
      <c r="J38" s="155">
        <f>0</f>
        <v>0</v>
      </c>
      <c r="K38" s="37"/>
      <c r="L38" s="14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1" t="s">
        <v>46</v>
      </c>
      <c r="F39" s="155">
        <f>ROUND((SUM(BI85:BI108)),  2)</f>
        <v>0</v>
      </c>
      <c r="G39" s="37"/>
      <c r="H39" s="37"/>
      <c r="I39" s="156">
        <v>0</v>
      </c>
      <c r="J39" s="155">
        <f>0</f>
        <v>0</v>
      </c>
      <c r="K39" s="37"/>
      <c r="L39" s="14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14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59"/>
      <c r="J41" s="162">
        <f>SUM(J32:J39)</f>
        <v>0</v>
      </c>
      <c r="K41" s="163"/>
      <c r="L41" s="143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124</v>
      </c>
      <c r="D47" s="39"/>
      <c r="E47" s="39"/>
      <c r="F47" s="39"/>
      <c r="G47" s="39"/>
      <c r="H47" s="39"/>
      <c r="I47" s="39"/>
      <c r="J47" s="39"/>
      <c r="K47" s="39"/>
      <c r="L47" s="14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14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39"/>
      <c r="J49" s="39"/>
      <c r="K49" s="39"/>
      <c r="L49" s="14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68" t="str">
        <f>E7</f>
        <v>Výsadba větrolamu TEO4a a IP36, IP41 v k.ú. Vítonice u Znojma</v>
      </c>
      <c r="F50" s="31"/>
      <c r="G50" s="31"/>
      <c r="H50" s="31"/>
      <c r="I50" s="39"/>
      <c r="J50" s="39"/>
      <c r="K50" s="39"/>
      <c r="L50" s="14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122</v>
      </c>
      <c r="D51" s="21"/>
      <c r="E51" s="21"/>
      <c r="F51" s="21"/>
      <c r="G51" s="21"/>
      <c r="H51" s="21"/>
      <c r="I51" s="21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68" t="s">
        <v>486</v>
      </c>
      <c r="F52" s="39"/>
      <c r="G52" s="39"/>
      <c r="H52" s="39"/>
      <c r="I52" s="39"/>
      <c r="J52" s="39"/>
      <c r="K52" s="39"/>
      <c r="L52" s="14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409</v>
      </c>
      <c r="D53" s="39"/>
      <c r="E53" s="39"/>
      <c r="F53" s="39"/>
      <c r="G53" s="39"/>
      <c r="H53" s="39"/>
      <c r="I53" s="39"/>
      <c r="J53" s="39"/>
      <c r="K53" s="39"/>
      <c r="L53" s="14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SO-022 - 2. rok pěstební péče</v>
      </c>
      <c r="F54" s="39"/>
      <c r="G54" s="39"/>
      <c r="H54" s="39"/>
      <c r="I54" s="39"/>
      <c r="J54" s="39"/>
      <c r="K54" s="39"/>
      <c r="L54" s="14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14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>Vítonice u Znojma</v>
      </c>
      <c r="G56" s="39"/>
      <c r="H56" s="39"/>
      <c r="I56" s="31" t="s">
        <v>23</v>
      </c>
      <c r="J56" s="71" t="str">
        <f>IF(J14="","",J14)</f>
        <v>22. 3. 2024</v>
      </c>
      <c r="K56" s="39"/>
      <c r="L56" s="14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14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25.65" customHeight="1">
      <c r="A58" s="37"/>
      <c r="B58" s="38"/>
      <c r="C58" s="31" t="s">
        <v>25</v>
      </c>
      <c r="D58" s="39"/>
      <c r="E58" s="39"/>
      <c r="F58" s="26" t="str">
        <f>E17</f>
        <v>Česká republika - Státní pozemkový úřad</v>
      </c>
      <c r="G58" s="39"/>
      <c r="H58" s="39"/>
      <c r="I58" s="31" t="s">
        <v>31</v>
      </c>
      <c r="J58" s="35" t="str">
        <f>E23</f>
        <v>AGROPROJEKT PSO s.r.o.</v>
      </c>
      <c r="K58" s="39"/>
      <c r="L58" s="14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5.6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31" t="s">
        <v>34</v>
      </c>
      <c r="J59" s="35" t="str">
        <f>E26</f>
        <v>AGROPROJEKT PSO s.r.o.</v>
      </c>
      <c r="K59" s="39"/>
      <c r="L59" s="14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4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69" t="s">
        <v>125</v>
      </c>
      <c r="D61" s="170"/>
      <c r="E61" s="170"/>
      <c r="F61" s="170"/>
      <c r="G61" s="170"/>
      <c r="H61" s="170"/>
      <c r="I61" s="170"/>
      <c r="J61" s="171" t="s">
        <v>126</v>
      </c>
      <c r="K61" s="170"/>
      <c r="L61" s="14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4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2" t="s">
        <v>69</v>
      </c>
      <c r="D63" s="39"/>
      <c r="E63" s="39"/>
      <c r="F63" s="39"/>
      <c r="G63" s="39"/>
      <c r="H63" s="39"/>
      <c r="I63" s="39"/>
      <c r="J63" s="101">
        <f>J85</f>
        <v>0</v>
      </c>
      <c r="K63" s="39"/>
      <c r="L63" s="14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127</v>
      </c>
    </row>
    <row r="64" s="2" customFormat="1" ht="21.84" customHeight="1">
      <c r="A64" s="37"/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143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</row>
    <row r="65" s="2" customFormat="1" ht="6.96" customHeight="1">
      <c r="A65" s="37"/>
      <c r="B65" s="58"/>
      <c r="C65" s="59"/>
      <c r="D65" s="59"/>
      <c r="E65" s="59"/>
      <c r="F65" s="59"/>
      <c r="G65" s="59"/>
      <c r="H65" s="59"/>
      <c r="I65" s="59"/>
      <c r="J65" s="59"/>
      <c r="K65" s="59"/>
      <c r="L65" s="14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9" s="2" customFormat="1" ht="6.96" customHeight="1">
      <c r="A69" s="37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4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24.96" customHeight="1">
      <c r="A70" s="37"/>
      <c r="B70" s="38"/>
      <c r="C70" s="22" t="s">
        <v>128</v>
      </c>
      <c r="D70" s="39"/>
      <c r="E70" s="39"/>
      <c r="F70" s="39"/>
      <c r="G70" s="39"/>
      <c r="H70" s="39"/>
      <c r="I70" s="39"/>
      <c r="J70" s="39"/>
      <c r="K70" s="39"/>
      <c r="L70" s="14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14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16</v>
      </c>
      <c r="D72" s="39"/>
      <c r="E72" s="39"/>
      <c r="F72" s="39"/>
      <c r="G72" s="39"/>
      <c r="H72" s="39"/>
      <c r="I72" s="39"/>
      <c r="J72" s="39"/>
      <c r="K72" s="39"/>
      <c r="L72" s="14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168" t="str">
        <f>E7</f>
        <v>Výsadba větrolamu TEO4a a IP36, IP41 v k.ú. Vítonice u Znojma</v>
      </c>
      <c r="F73" s="31"/>
      <c r="G73" s="31"/>
      <c r="H73" s="31"/>
      <c r="I73" s="39"/>
      <c r="J73" s="39"/>
      <c r="K73" s="39"/>
      <c r="L73" s="14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1" customFormat="1" ht="12" customHeight="1">
      <c r="B74" s="20"/>
      <c r="C74" s="31" t="s">
        <v>122</v>
      </c>
      <c r="D74" s="21"/>
      <c r="E74" s="21"/>
      <c r="F74" s="21"/>
      <c r="G74" s="21"/>
      <c r="H74" s="21"/>
      <c r="I74" s="21"/>
      <c r="J74" s="21"/>
      <c r="K74" s="21"/>
      <c r="L74" s="19"/>
    </row>
    <row r="75" s="2" customFormat="1" ht="16.5" customHeight="1">
      <c r="A75" s="37"/>
      <c r="B75" s="38"/>
      <c r="C75" s="39"/>
      <c r="D75" s="39"/>
      <c r="E75" s="168" t="s">
        <v>486</v>
      </c>
      <c r="F75" s="39"/>
      <c r="G75" s="39"/>
      <c r="H75" s="39"/>
      <c r="I75" s="39"/>
      <c r="J75" s="39"/>
      <c r="K75" s="39"/>
      <c r="L75" s="14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409</v>
      </c>
      <c r="D76" s="39"/>
      <c r="E76" s="39"/>
      <c r="F76" s="39"/>
      <c r="G76" s="39"/>
      <c r="H76" s="39"/>
      <c r="I76" s="39"/>
      <c r="J76" s="39"/>
      <c r="K76" s="39"/>
      <c r="L76" s="14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E11</f>
        <v>SO-022 - 2. rok pěstební péče</v>
      </c>
      <c r="F77" s="39"/>
      <c r="G77" s="39"/>
      <c r="H77" s="39"/>
      <c r="I77" s="39"/>
      <c r="J77" s="39"/>
      <c r="K77" s="39"/>
      <c r="L77" s="14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4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F14</f>
        <v>Vítonice u Znojma</v>
      </c>
      <c r="G79" s="39"/>
      <c r="H79" s="39"/>
      <c r="I79" s="31" t="s">
        <v>23</v>
      </c>
      <c r="J79" s="71" t="str">
        <f>IF(J14="","",J14)</f>
        <v>22. 3. 2024</v>
      </c>
      <c r="K79" s="39"/>
      <c r="L79" s="14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4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25.65" customHeight="1">
      <c r="A81" s="37"/>
      <c r="B81" s="38"/>
      <c r="C81" s="31" t="s">
        <v>25</v>
      </c>
      <c r="D81" s="39"/>
      <c r="E81" s="39"/>
      <c r="F81" s="26" t="str">
        <f>E17</f>
        <v>Česká republika - Státní pozemkový úřad</v>
      </c>
      <c r="G81" s="39"/>
      <c r="H81" s="39"/>
      <c r="I81" s="31" t="s">
        <v>31</v>
      </c>
      <c r="J81" s="35" t="str">
        <f>E23</f>
        <v>AGROPROJEKT PSO s.r.o.</v>
      </c>
      <c r="K81" s="39"/>
      <c r="L81" s="14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5.65" customHeight="1">
      <c r="A82" s="37"/>
      <c r="B82" s="38"/>
      <c r="C82" s="31" t="s">
        <v>29</v>
      </c>
      <c r="D82" s="39"/>
      <c r="E82" s="39"/>
      <c r="F82" s="26" t="str">
        <f>IF(E20="","",E20)</f>
        <v>Vyplň údaj</v>
      </c>
      <c r="G82" s="39"/>
      <c r="H82" s="39"/>
      <c r="I82" s="31" t="s">
        <v>34</v>
      </c>
      <c r="J82" s="35" t="str">
        <f>E26</f>
        <v>AGROPROJEKT PSO s.r.o.</v>
      </c>
      <c r="K82" s="39"/>
      <c r="L82" s="14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4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9" customFormat="1" ht="29.28" customHeight="1">
      <c r="A84" s="173"/>
      <c r="B84" s="174"/>
      <c r="C84" s="175" t="s">
        <v>129</v>
      </c>
      <c r="D84" s="176" t="s">
        <v>56</v>
      </c>
      <c r="E84" s="176" t="s">
        <v>52</v>
      </c>
      <c r="F84" s="176" t="s">
        <v>53</v>
      </c>
      <c r="G84" s="176" t="s">
        <v>130</v>
      </c>
      <c r="H84" s="176" t="s">
        <v>131</v>
      </c>
      <c r="I84" s="176" t="s">
        <v>132</v>
      </c>
      <c r="J84" s="176" t="s">
        <v>126</v>
      </c>
      <c r="K84" s="177" t="s">
        <v>133</v>
      </c>
      <c r="L84" s="178"/>
      <c r="M84" s="91" t="s">
        <v>19</v>
      </c>
      <c r="N84" s="92" t="s">
        <v>41</v>
      </c>
      <c r="O84" s="92" t="s">
        <v>134</v>
      </c>
      <c r="P84" s="92" t="s">
        <v>135</v>
      </c>
      <c r="Q84" s="92" t="s">
        <v>136</v>
      </c>
      <c r="R84" s="92" t="s">
        <v>137</v>
      </c>
      <c r="S84" s="92" t="s">
        <v>138</v>
      </c>
      <c r="T84" s="93" t="s">
        <v>139</v>
      </c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</row>
    <row r="85" s="2" customFormat="1" ht="22.8" customHeight="1">
      <c r="A85" s="37"/>
      <c r="B85" s="38"/>
      <c r="C85" s="98" t="s">
        <v>140</v>
      </c>
      <c r="D85" s="39"/>
      <c r="E85" s="39"/>
      <c r="F85" s="39"/>
      <c r="G85" s="39"/>
      <c r="H85" s="39"/>
      <c r="I85" s="39"/>
      <c r="J85" s="179">
        <f>BK85</f>
        <v>0</v>
      </c>
      <c r="K85" s="39"/>
      <c r="L85" s="43"/>
      <c r="M85" s="94"/>
      <c r="N85" s="180"/>
      <c r="O85" s="95"/>
      <c r="P85" s="181">
        <f>SUM(P86:P108)</f>
        <v>0</v>
      </c>
      <c r="Q85" s="95"/>
      <c r="R85" s="181">
        <f>SUM(R86:R108)</f>
        <v>0.001</v>
      </c>
      <c r="S85" s="95"/>
      <c r="T85" s="182">
        <f>SUM(T86:T108)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70</v>
      </c>
      <c r="AU85" s="16" t="s">
        <v>127</v>
      </c>
      <c r="BK85" s="183">
        <f>SUM(BK86:BK108)</f>
        <v>0</v>
      </c>
    </row>
    <row r="86" s="2" customFormat="1" ht="21.75" customHeight="1">
      <c r="A86" s="37"/>
      <c r="B86" s="38"/>
      <c r="C86" s="184" t="s">
        <v>78</v>
      </c>
      <c r="D86" s="184" t="s">
        <v>141</v>
      </c>
      <c r="E86" s="185" t="s">
        <v>184</v>
      </c>
      <c r="F86" s="186" t="s">
        <v>185</v>
      </c>
      <c r="G86" s="187" t="s">
        <v>144</v>
      </c>
      <c r="H86" s="188">
        <v>36760</v>
      </c>
      <c r="I86" s="189"/>
      <c r="J86" s="190">
        <f>ROUND(I86*H86,2)</f>
        <v>0</v>
      </c>
      <c r="K86" s="186" t="s">
        <v>145</v>
      </c>
      <c r="L86" s="43"/>
      <c r="M86" s="191" t="s">
        <v>19</v>
      </c>
      <c r="N86" s="192" t="s">
        <v>42</v>
      </c>
      <c r="O86" s="83"/>
      <c r="P86" s="193">
        <f>O86*H86</f>
        <v>0</v>
      </c>
      <c r="Q86" s="193">
        <v>0</v>
      </c>
      <c r="R86" s="193">
        <f>Q86*H86</f>
        <v>0</v>
      </c>
      <c r="S86" s="193">
        <v>0</v>
      </c>
      <c r="T86" s="194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95" t="s">
        <v>146</v>
      </c>
      <c r="AT86" s="195" t="s">
        <v>141</v>
      </c>
      <c r="AU86" s="195" t="s">
        <v>71</v>
      </c>
      <c r="AY86" s="16" t="s">
        <v>147</v>
      </c>
      <c r="BE86" s="196">
        <f>IF(N86="základní",J86,0)</f>
        <v>0</v>
      </c>
      <c r="BF86" s="196">
        <f>IF(N86="snížená",J86,0)</f>
        <v>0</v>
      </c>
      <c r="BG86" s="196">
        <f>IF(N86="zákl. přenesená",J86,0)</f>
        <v>0</v>
      </c>
      <c r="BH86" s="196">
        <f>IF(N86="sníž. přenesená",J86,0)</f>
        <v>0</v>
      </c>
      <c r="BI86" s="196">
        <f>IF(N86="nulová",J86,0)</f>
        <v>0</v>
      </c>
      <c r="BJ86" s="16" t="s">
        <v>78</v>
      </c>
      <c r="BK86" s="196">
        <f>ROUND(I86*H86,2)</f>
        <v>0</v>
      </c>
      <c r="BL86" s="16" t="s">
        <v>146</v>
      </c>
      <c r="BM86" s="195" t="s">
        <v>585</v>
      </c>
    </row>
    <row r="87" s="2" customFormat="1">
      <c r="A87" s="37"/>
      <c r="B87" s="38"/>
      <c r="C87" s="39"/>
      <c r="D87" s="197" t="s">
        <v>149</v>
      </c>
      <c r="E87" s="39"/>
      <c r="F87" s="198" t="s">
        <v>187</v>
      </c>
      <c r="G87" s="39"/>
      <c r="H87" s="39"/>
      <c r="I87" s="199"/>
      <c r="J87" s="39"/>
      <c r="K87" s="39"/>
      <c r="L87" s="43"/>
      <c r="M87" s="200"/>
      <c r="N87" s="201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149</v>
      </c>
      <c r="AU87" s="16" t="s">
        <v>71</v>
      </c>
    </row>
    <row r="88" s="10" customFormat="1">
      <c r="A88" s="10"/>
      <c r="B88" s="202"/>
      <c r="C88" s="203"/>
      <c r="D88" s="204" t="s">
        <v>169</v>
      </c>
      <c r="E88" s="205" t="s">
        <v>19</v>
      </c>
      <c r="F88" s="206" t="s">
        <v>569</v>
      </c>
      <c r="G88" s="203"/>
      <c r="H88" s="207">
        <v>36760</v>
      </c>
      <c r="I88" s="208"/>
      <c r="J88" s="203"/>
      <c r="K88" s="203"/>
      <c r="L88" s="209"/>
      <c r="M88" s="210"/>
      <c r="N88" s="211"/>
      <c r="O88" s="211"/>
      <c r="P88" s="211"/>
      <c r="Q88" s="211"/>
      <c r="R88" s="211"/>
      <c r="S88" s="211"/>
      <c r="T88" s="212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T88" s="213" t="s">
        <v>169</v>
      </c>
      <c r="AU88" s="213" t="s">
        <v>71</v>
      </c>
      <c r="AV88" s="10" t="s">
        <v>80</v>
      </c>
      <c r="AW88" s="10" t="s">
        <v>33</v>
      </c>
      <c r="AX88" s="10" t="s">
        <v>78</v>
      </c>
      <c r="AY88" s="213" t="s">
        <v>147</v>
      </c>
    </row>
    <row r="89" s="2" customFormat="1" ht="16.5" customHeight="1">
      <c r="A89" s="37"/>
      <c r="B89" s="38"/>
      <c r="C89" s="184" t="s">
        <v>80</v>
      </c>
      <c r="D89" s="184" t="s">
        <v>141</v>
      </c>
      <c r="E89" s="185" t="s">
        <v>570</v>
      </c>
      <c r="F89" s="186" t="s">
        <v>192</v>
      </c>
      <c r="G89" s="187" t="s">
        <v>193</v>
      </c>
      <c r="H89" s="188">
        <v>3.6760000000000002</v>
      </c>
      <c r="I89" s="189"/>
      <c r="J89" s="190">
        <f>ROUND(I89*H89,2)</f>
        <v>0</v>
      </c>
      <c r="K89" s="186" t="s">
        <v>19</v>
      </c>
      <c r="L89" s="43"/>
      <c r="M89" s="191" t="s">
        <v>19</v>
      </c>
      <c r="N89" s="192" t="s">
        <v>42</v>
      </c>
      <c r="O89" s="83"/>
      <c r="P89" s="193">
        <f>O89*H89</f>
        <v>0</v>
      </c>
      <c r="Q89" s="193">
        <v>0</v>
      </c>
      <c r="R89" s="193">
        <f>Q89*H89</f>
        <v>0</v>
      </c>
      <c r="S89" s="193">
        <v>0</v>
      </c>
      <c r="T89" s="194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95" t="s">
        <v>146</v>
      </c>
      <c r="AT89" s="195" t="s">
        <v>141</v>
      </c>
      <c r="AU89" s="195" t="s">
        <v>71</v>
      </c>
      <c r="AY89" s="16" t="s">
        <v>147</v>
      </c>
      <c r="BE89" s="196">
        <f>IF(N89="základní",J89,0)</f>
        <v>0</v>
      </c>
      <c r="BF89" s="196">
        <f>IF(N89="snížená",J89,0)</f>
        <v>0</v>
      </c>
      <c r="BG89" s="196">
        <f>IF(N89="zákl. přenesená",J89,0)</f>
        <v>0</v>
      </c>
      <c r="BH89" s="196">
        <f>IF(N89="sníž. přenesená",J89,0)</f>
        <v>0</v>
      </c>
      <c r="BI89" s="196">
        <f>IF(N89="nulová",J89,0)</f>
        <v>0</v>
      </c>
      <c r="BJ89" s="16" t="s">
        <v>78</v>
      </c>
      <c r="BK89" s="196">
        <f>ROUND(I89*H89,2)</f>
        <v>0</v>
      </c>
      <c r="BL89" s="16" t="s">
        <v>146</v>
      </c>
      <c r="BM89" s="195" t="s">
        <v>586</v>
      </c>
    </row>
    <row r="90" s="10" customFormat="1">
      <c r="A90" s="10"/>
      <c r="B90" s="202"/>
      <c r="C90" s="203"/>
      <c r="D90" s="204" t="s">
        <v>169</v>
      </c>
      <c r="E90" s="205" t="s">
        <v>19</v>
      </c>
      <c r="F90" s="206" t="s">
        <v>572</v>
      </c>
      <c r="G90" s="203"/>
      <c r="H90" s="207">
        <v>3.6760000000000002</v>
      </c>
      <c r="I90" s="208"/>
      <c r="J90" s="203"/>
      <c r="K90" s="203"/>
      <c r="L90" s="209"/>
      <c r="M90" s="210"/>
      <c r="N90" s="211"/>
      <c r="O90" s="211"/>
      <c r="P90" s="211"/>
      <c r="Q90" s="211"/>
      <c r="R90" s="211"/>
      <c r="S90" s="211"/>
      <c r="T90" s="212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T90" s="213" t="s">
        <v>169</v>
      </c>
      <c r="AU90" s="213" t="s">
        <v>71</v>
      </c>
      <c r="AV90" s="10" t="s">
        <v>80</v>
      </c>
      <c r="AW90" s="10" t="s">
        <v>33</v>
      </c>
      <c r="AX90" s="10" t="s">
        <v>71</v>
      </c>
      <c r="AY90" s="213" t="s">
        <v>147</v>
      </c>
    </row>
    <row r="91" s="11" customFormat="1">
      <c r="A91" s="11"/>
      <c r="B91" s="224"/>
      <c r="C91" s="225"/>
      <c r="D91" s="204" t="s">
        <v>169</v>
      </c>
      <c r="E91" s="226" t="s">
        <v>19</v>
      </c>
      <c r="F91" s="227" t="s">
        <v>189</v>
      </c>
      <c r="G91" s="225"/>
      <c r="H91" s="228">
        <v>3.6760000000000002</v>
      </c>
      <c r="I91" s="229"/>
      <c r="J91" s="225"/>
      <c r="K91" s="225"/>
      <c r="L91" s="230"/>
      <c r="M91" s="231"/>
      <c r="N91" s="232"/>
      <c r="O91" s="232"/>
      <c r="P91" s="232"/>
      <c r="Q91" s="232"/>
      <c r="R91" s="232"/>
      <c r="S91" s="232"/>
      <c r="T91" s="233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T91" s="234" t="s">
        <v>169</v>
      </c>
      <c r="AU91" s="234" t="s">
        <v>71</v>
      </c>
      <c r="AV91" s="11" t="s">
        <v>146</v>
      </c>
      <c r="AW91" s="11" t="s">
        <v>33</v>
      </c>
      <c r="AX91" s="11" t="s">
        <v>78</v>
      </c>
      <c r="AY91" s="234" t="s">
        <v>147</v>
      </c>
    </row>
    <row r="92" s="2" customFormat="1" ht="16.5" customHeight="1">
      <c r="A92" s="37"/>
      <c r="B92" s="38"/>
      <c r="C92" s="184" t="s">
        <v>155</v>
      </c>
      <c r="D92" s="184" t="s">
        <v>141</v>
      </c>
      <c r="E92" s="185" t="s">
        <v>427</v>
      </c>
      <c r="F92" s="186" t="s">
        <v>428</v>
      </c>
      <c r="G92" s="187" t="s">
        <v>209</v>
      </c>
      <c r="H92" s="188">
        <v>50</v>
      </c>
      <c r="I92" s="189"/>
      <c r="J92" s="190">
        <f>ROUND(I92*H92,2)</f>
        <v>0</v>
      </c>
      <c r="K92" s="186" t="s">
        <v>145</v>
      </c>
      <c r="L92" s="43"/>
      <c r="M92" s="191" t="s">
        <v>19</v>
      </c>
      <c r="N92" s="192" t="s">
        <v>42</v>
      </c>
      <c r="O92" s="83"/>
      <c r="P92" s="193">
        <f>O92*H92</f>
        <v>0</v>
      </c>
      <c r="Q92" s="193">
        <v>0</v>
      </c>
      <c r="R92" s="193">
        <f>Q92*H92</f>
        <v>0</v>
      </c>
      <c r="S92" s="193">
        <v>0</v>
      </c>
      <c r="T92" s="194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95" t="s">
        <v>146</v>
      </c>
      <c r="AT92" s="195" t="s">
        <v>141</v>
      </c>
      <c r="AU92" s="195" t="s">
        <v>71</v>
      </c>
      <c r="AY92" s="16" t="s">
        <v>147</v>
      </c>
      <c r="BE92" s="196">
        <f>IF(N92="základní",J92,0)</f>
        <v>0</v>
      </c>
      <c r="BF92" s="196">
        <f>IF(N92="snížená",J92,0)</f>
        <v>0</v>
      </c>
      <c r="BG92" s="196">
        <f>IF(N92="zákl. přenesená",J92,0)</f>
        <v>0</v>
      </c>
      <c r="BH92" s="196">
        <f>IF(N92="sníž. přenesená",J92,0)</f>
        <v>0</v>
      </c>
      <c r="BI92" s="196">
        <f>IF(N92="nulová",J92,0)</f>
        <v>0</v>
      </c>
      <c r="BJ92" s="16" t="s">
        <v>78</v>
      </c>
      <c r="BK92" s="196">
        <f>ROUND(I92*H92,2)</f>
        <v>0</v>
      </c>
      <c r="BL92" s="16" t="s">
        <v>146</v>
      </c>
      <c r="BM92" s="195" t="s">
        <v>587</v>
      </c>
    </row>
    <row r="93" s="2" customFormat="1">
      <c r="A93" s="37"/>
      <c r="B93" s="38"/>
      <c r="C93" s="39"/>
      <c r="D93" s="197" t="s">
        <v>149</v>
      </c>
      <c r="E93" s="39"/>
      <c r="F93" s="198" t="s">
        <v>430</v>
      </c>
      <c r="G93" s="39"/>
      <c r="H93" s="39"/>
      <c r="I93" s="199"/>
      <c r="J93" s="39"/>
      <c r="K93" s="39"/>
      <c r="L93" s="43"/>
      <c r="M93" s="200"/>
      <c r="N93" s="201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149</v>
      </c>
      <c r="AU93" s="16" t="s">
        <v>71</v>
      </c>
    </row>
    <row r="94" s="10" customFormat="1">
      <c r="A94" s="10"/>
      <c r="B94" s="202"/>
      <c r="C94" s="203"/>
      <c r="D94" s="204" t="s">
        <v>169</v>
      </c>
      <c r="E94" s="205" t="s">
        <v>19</v>
      </c>
      <c r="F94" s="206" t="s">
        <v>578</v>
      </c>
      <c r="G94" s="203"/>
      <c r="H94" s="207">
        <v>50</v>
      </c>
      <c r="I94" s="208"/>
      <c r="J94" s="203"/>
      <c r="K94" s="203"/>
      <c r="L94" s="209"/>
      <c r="M94" s="210"/>
      <c r="N94" s="211"/>
      <c r="O94" s="211"/>
      <c r="P94" s="211"/>
      <c r="Q94" s="211"/>
      <c r="R94" s="211"/>
      <c r="S94" s="211"/>
      <c r="T94" s="212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T94" s="213" t="s">
        <v>169</v>
      </c>
      <c r="AU94" s="213" t="s">
        <v>71</v>
      </c>
      <c r="AV94" s="10" t="s">
        <v>80</v>
      </c>
      <c r="AW94" s="10" t="s">
        <v>33</v>
      </c>
      <c r="AX94" s="10" t="s">
        <v>78</v>
      </c>
      <c r="AY94" s="213" t="s">
        <v>147</v>
      </c>
    </row>
    <row r="95" s="2" customFormat="1" ht="16.5" customHeight="1">
      <c r="A95" s="37"/>
      <c r="B95" s="38"/>
      <c r="C95" s="184" t="s">
        <v>146</v>
      </c>
      <c r="D95" s="184" t="s">
        <v>141</v>
      </c>
      <c r="E95" s="185" t="s">
        <v>411</v>
      </c>
      <c r="F95" s="186" t="s">
        <v>412</v>
      </c>
      <c r="G95" s="187" t="s">
        <v>413</v>
      </c>
      <c r="H95" s="188">
        <v>0.040000000000000001</v>
      </c>
      <c r="I95" s="189"/>
      <c r="J95" s="190">
        <f>ROUND(I95*H95,2)</f>
        <v>0</v>
      </c>
      <c r="K95" s="186" t="s">
        <v>145</v>
      </c>
      <c r="L95" s="43"/>
      <c r="M95" s="191" t="s">
        <v>19</v>
      </c>
      <c r="N95" s="192" t="s">
        <v>42</v>
      </c>
      <c r="O95" s="83"/>
      <c r="P95" s="193">
        <f>O95*H95</f>
        <v>0</v>
      </c>
      <c r="Q95" s="193">
        <v>0</v>
      </c>
      <c r="R95" s="193">
        <f>Q95*H95</f>
        <v>0</v>
      </c>
      <c r="S95" s="193">
        <v>0</v>
      </c>
      <c r="T95" s="194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95" t="s">
        <v>146</v>
      </c>
      <c r="AT95" s="195" t="s">
        <v>141</v>
      </c>
      <c r="AU95" s="195" t="s">
        <v>71</v>
      </c>
      <c r="AY95" s="16" t="s">
        <v>147</v>
      </c>
      <c r="BE95" s="196">
        <f>IF(N95="základní",J95,0)</f>
        <v>0</v>
      </c>
      <c r="BF95" s="196">
        <f>IF(N95="snížená",J95,0)</f>
        <v>0</v>
      </c>
      <c r="BG95" s="196">
        <f>IF(N95="zákl. přenesená",J95,0)</f>
        <v>0</v>
      </c>
      <c r="BH95" s="196">
        <f>IF(N95="sníž. přenesená",J95,0)</f>
        <v>0</v>
      </c>
      <c r="BI95" s="196">
        <f>IF(N95="nulová",J95,0)</f>
        <v>0</v>
      </c>
      <c r="BJ95" s="16" t="s">
        <v>78</v>
      </c>
      <c r="BK95" s="196">
        <f>ROUND(I95*H95,2)</f>
        <v>0</v>
      </c>
      <c r="BL95" s="16" t="s">
        <v>146</v>
      </c>
      <c r="BM95" s="195" t="s">
        <v>588</v>
      </c>
    </row>
    <row r="96" s="2" customFormat="1">
      <c r="A96" s="37"/>
      <c r="B96" s="38"/>
      <c r="C96" s="39"/>
      <c r="D96" s="197" t="s">
        <v>149</v>
      </c>
      <c r="E96" s="39"/>
      <c r="F96" s="198" t="s">
        <v>415</v>
      </c>
      <c r="G96" s="39"/>
      <c r="H96" s="39"/>
      <c r="I96" s="199"/>
      <c r="J96" s="39"/>
      <c r="K96" s="39"/>
      <c r="L96" s="43"/>
      <c r="M96" s="200"/>
      <c r="N96" s="201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149</v>
      </c>
      <c r="AU96" s="16" t="s">
        <v>71</v>
      </c>
    </row>
    <row r="97" s="10" customFormat="1">
      <c r="A97" s="10"/>
      <c r="B97" s="202"/>
      <c r="C97" s="203"/>
      <c r="D97" s="204" t="s">
        <v>169</v>
      </c>
      <c r="E97" s="205" t="s">
        <v>19</v>
      </c>
      <c r="F97" s="206" t="s">
        <v>589</v>
      </c>
      <c r="G97" s="203"/>
      <c r="H97" s="207">
        <v>0.040000000000000001</v>
      </c>
      <c r="I97" s="208"/>
      <c r="J97" s="203"/>
      <c r="K97" s="203"/>
      <c r="L97" s="209"/>
      <c r="M97" s="210"/>
      <c r="N97" s="211"/>
      <c r="O97" s="211"/>
      <c r="P97" s="211"/>
      <c r="Q97" s="211"/>
      <c r="R97" s="211"/>
      <c r="S97" s="211"/>
      <c r="T97" s="212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T97" s="213" t="s">
        <v>169</v>
      </c>
      <c r="AU97" s="213" t="s">
        <v>71</v>
      </c>
      <c r="AV97" s="10" t="s">
        <v>80</v>
      </c>
      <c r="AW97" s="10" t="s">
        <v>33</v>
      </c>
      <c r="AX97" s="10" t="s">
        <v>78</v>
      </c>
      <c r="AY97" s="213" t="s">
        <v>147</v>
      </c>
    </row>
    <row r="98" s="2" customFormat="1" ht="16.5" customHeight="1">
      <c r="A98" s="37"/>
      <c r="B98" s="38"/>
      <c r="C98" s="184" t="s">
        <v>164</v>
      </c>
      <c r="D98" s="184" t="s">
        <v>141</v>
      </c>
      <c r="E98" s="185" t="s">
        <v>422</v>
      </c>
      <c r="F98" s="186" t="s">
        <v>423</v>
      </c>
      <c r="G98" s="187" t="s">
        <v>209</v>
      </c>
      <c r="H98" s="188">
        <v>50</v>
      </c>
      <c r="I98" s="189"/>
      <c r="J98" s="190">
        <f>ROUND(I98*H98,2)</f>
        <v>0</v>
      </c>
      <c r="K98" s="186" t="s">
        <v>145</v>
      </c>
      <c r="L98" s="43"/>
      <c r="M98" s="191" t="s">
        <v>19</v>
      </c>
      <c r="N98" s="192" t="s">
        <v>42</v>
      </c>
      <c r="O98" s="83"/>
      <c r="P98" s="193">
        <f>O98*H98</f>
        <v>0</v>
      </c>
      <c r="Q98" s="193">
        <v>2.0000000000000002E-05</v>
      </c>
      <c r="R98" s="193">
        <f>Q98*H98</f>
        <v>0.001</v>
      </c>
      <c r="S98" s="193">
        <v>0</v>
      </c>
      <c r="T98" s="194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195" t="s">
        <v>146</v>
      </c>
      <c r="AT98" s="195" t="s">
        <v>141</v>
      </c>
      <c r="AU98" s="195" t="s">
        <v>71</v>
      </c>
      <c r="AY98" s="16" t="s">
        <v>147</v>
      </c>
      <c r="BE98" s="196">
        <f>IF(N98="základní",J98,0)</f>
        <v>0</v>
      </c>
      <c r="BF98" s="196">
        <f>IF(N98="snížená",J98,0)</f>
        <v>0</v>
      </c>
      <c r="BG98" s="196">
        <f>IF(N98="zákl. přenesená",J98,0)</f>
        <v>0</v>
      </c>
      <c r="BH98" s="196">
        <f>IF(N98="sníž. přenesená",J98,0)</f>
        <v>0</v>
      </c>
      <c r="BI98" s="196">
        <f>IF(N98="nulová",J98,0)</f>
        <v>0</v>
      </c>
      <c r="BJ98" s="16" t="s">
        <v>78</v>
      </c>
      <c r="BK98" s="196">
        <f>ROUND(I98*H98,2)</f>
        <v>0</v>
      </c>
      <c r="BL98" s="16" t="s">
        <v>146</v>
      </c>
      <c r="BM98" s="195" t="s">
        <v>590</v>
      </c>
    </row>
    <row r="99" s="2" customFormat="1">
      <c r="A99" s="37"/>
      <c r="B99" s="38"/>
      <c r="C99" s="39"/>
      <c r="D99" s="197" t="s">
        <v>149</v>
      </c>
      <c r="E99" s="39"/>
      <c r="F99" s="198" t="s">
        <v>425</v>
      </c>
      <c r="G99" s="39"/>
      <c r="H99" s="39"/>
      <c r="I99" s="199"/>
      <c r="J99" s="39"/>
      <c r="K99" s="39"/>
      <c r="L99" s="43"/>
      <c r="M99" s="200"/>
      <c r="N99" s="201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149</v>
      </c>
      <c r="AU99" s="16" t="s">
        <v>71</v>
      </c>
    </row>
    <row r="100" s="10" customFormat="1">
      <c r="A100" s="10"/>
      <c r="B100" s="202"/>
      <c r="C100" s="203"/>
      <c r="D100" s="204" t="s">
        <v>169</v>
      </c>
      <c r="E100" s="205" t="s">
        <v>19</v>
      </c>
      <c r="F100" s="206" t="s">
        <v>576</v>
      </c>
      <c r="G100" s="203"/>
      <c r="H100" s="207">
        <v>50</v>
      </c>
      <c r="I100" s="208"/>
      <c r="J100" s="203"/>
      <c r="K100" s="203"/>
      <c r="L100" s="209"/>
      <c r="M100" s="210"/>
      <c r="N100" s="211"/>
      <c r="O100" s="211"/>
      <c r="P100" s="211"/>
      <c r="Q100" s="211"/>
      <c r="R100" s="211"/>
      <c r="S100" s="211"/>
      <c r="T100" s="212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T100" s="213" t="s">
        <v>169</v>
      </c>
      <c r="AU100" s="213" t="s">
        <v>71</v>
      </c>
      <c r="AV100" s="10" t="s">
        <v>80</v>
      </c>
      <c r="AW100" s="10" t="s">
        <v>33</v>
      </c>
      <c r="AX100" s="10" t="s">
        <v>78</v>
      </c>
      <c r="AY100" s="213" t="s">
        <v>147</v>
      </c>
    </row>
    <row r="101" s="2" customFormat="1" ht="16.5" customHeight="1">
      <c r="A101" s="37"/>
      <c r="B101" s="38"/>
      <c r="C101" s="184" t="s">
        <v>171</v>
      </c>
      <c r="D101" s="184" t="s">
        <v>141</v>
      </c>
      <c r="E101" s="185" t="s">
        <v>366</v>
      </c>
      <c r="F101" s="186" t="s">
        <v>367</v>
      </c>
      <c r="G101" s="187" t="s">
        <v>362</v>
      </c>
      <c r="H101" s="188">
        <v>1.5</v>
      </c>
      <c r="I101" s="189"/>
      <c r="J101" s="190">
        <f>ROUND(I101*H101,2)</f>
        <v>0</v>
      </c>
      <c r="K101" s="186" t="s">
        <v>145</v>
      </c>
      <c r="L101" s="43"/>
      <c r="M101" s="191" t="s">
        <v>19</v>
      </c>
      <c r="N101" s="192" t="s">
        <v>42</v>
      </c>
      <c r="O101" s="83"/>
      <c r="P101" s="193">
        <f>O101*H101</f>
        <v>0</v>
      </c>
      <c r="Q101" s="193">
        <v>0</v>
      </c>
      <c r="R101" s="193">
        <f>Q101*H101</f>
        <v>0</v>
      </c>
      <c r="S101" s="193">
        <v>0</v>
      </c>
      <c r="T101" s="194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95" t="s">
        <v>146</v>
      </c>
      <c r="AT101" s="195" t="s">
        <v>141</v>
      </c>
      <c r="AU101" s="195" t="s">
        <v>71</v>
      </c>
      <c r="AY101" s="16" t="s">
        <v>147</v>
      </c>
      <c r="BE101" s="196">
        <f>IF(N101="základní",J101,0)</f>
        <v>0</v>
      </c>
      <c r="BF101" s="196">
        <f>IF(N101="snížená",J101,0)</f>
        <v>0</v>
      </c>
      <c r="BG101" s="196">
        <f>IF(N101="zákl. přenesená",J101,0)</f>
        <v>0</v>
      </c>
      <c r="BH101" s="196">
        <f>IF(N101="sníž. přenesená",J101,0)</f>
        <v>0</v>
      </c>
      <c r="BI101" s="196">
        <f>IF(N101="nulová",J101,0)</f>
        <v>0</v>
      </c>
      <c r="BJ101" s="16" t="s">
        <v>78</v>
      </c>
      <c r="BK101" s="196">
        <f>ROUND(I101*H101,2)</f>
        <v>0</v>
      </c>
      <c r="BL101" s="16" t="s">
        <v>146</v>
      </c>
      <c r="BM101" s="195" t="s">
        <v>591</v>
      </c>
    </row>
    <row r="102" s="2" customFormat="1">
      <c r="A102" s="37"/>
      <c r="B102" s="38"/>
      <c r="C102" s="39"/>
      <c r="D102" s="197" t="s">
        <v>149</v>
      </c>
      <c r="E102" s="39"/>
      <c r="F102" s="198" t="s">
        <v>369</v>
      </c>
      <c r="G102" s="39"/>
      <c r="H102" s="39"/>
      <c r="I102" s="199"/>
      <c r="J102" s="39"/>
      <c r="K102" s="39"/>
      <c r="L102" s="43"/>
      <c r="M102" s="200"/>
      <c r="N102" s="201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149</v>
      </c>
      <c r="AU102" s="16" t="s">
        <v>71</v>
      </c>
    </row>
    <row r="103" s="10" customFormat="1">
      <c r="A103" s="10"/>
      <c r="B103" s="202"/>
      <c r="C103" s="203"/>
      <c r="D103" s="204" t="s">
        <v>169</v>
      </c>
      <c r="E103" s="205" t="s">
        <v>19</v>
      </c>
      <c r="F103" s="206" t="s">
        <v>592</v>
      </c>
      <c r="G103" s="203"/>
      <c r="H103" s="207">
        <v>1.5</v>
      </c>
      <c r="I103" s="208"/>
      <c r="J103" s="203"/>
      <c r="K103" s="203"/>
      <c r="L103" s="209"/>
      <c r="M103" s="210"/>
      <c r="N103" s="211"/>
      <c r="O103" s="211"/>
      <c r="P103" s="211"/>
      <c r="Q103" s="211"/>
      <c r="R103" s="211"/>
      <c r="S103" s="211"/>
      <c r="T103" s="212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T103" s="213" t="s">
        <v>169</v>
      </c>
      <c r="AU103" s="213" t="s">
        <v>71</v>
      </c>
      <c r="AV103" s="10" t="s">
        <v>80</v>
      </c>
      <c r="AW103" s="10" t="s">
        <v>33</v>
      </c>
      <c r="AX103" s="10" t="s">
        <v>78</v>
      </c>
      <c r="AY103" s="213" t="s">
        <v>147</v>
      </c>
    </row>
    <row r="104" s="2" customFormat="1" ht="16.5" customHeight="1">
      <c r="A104" s="37"/>
      <c r="B104" s="38"/>
      <c r="C104" s="184" t="s">
        <v>176</v>
      </c>
      <c r="D104" s="184" t="s">
        <v>141</v>
      </c>
      <c r="E104" s="185" t="s">
        <v>372</v>
      </c>
      <c r="F104" s="186" t="s">
        <v>373</v>
      </c>
      <c r="G104" s="187" t="s">
        <v>362</v>
      </c>
      <c r="H104" s="188">
        <v>1.5</v>
      </c>
      <c r="I104" s="189"/>
      <c r="J104" s="190">
        <f>ROUND(I104*H104,2)</f>
        <v>0</v>
      </c>
      <c r="K104" s="186" t="s">
        <v>145</v>
      </c>
      <c r="L104" s="43"/>
      <c r="M104" s="191" t="s">
        <v>19</v>
      </c>
      <c r="N104" s="192" t="s">
        <v>42</v>
      </c>
      <c r="O104" s="83"/>
      <c r="P104" s="193">
        <f>O104*H104</f>
        <v>0</v>
      </c>
      <c r="Q104" s="193">
        <v>0</v>
      </c>
      <c r="R104" s="193">
        <f>Q104*H104</f>
        <v>0</v>
      </c>
      <c r="S104" s="193">
        <v>0</v>
      </c>
      <c r="T104" s="194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195" t="s">
        <v>146</v>
      </c>
      <c r="AT104" s="195" t="s">
        <v>141</v>
      </c>
      <c r="AU104" s="195" t="s">
        <v>71</v>
      </c>
      <c r="AY104" s="16" t="s">
        <v>147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16" t="s">
        <v>78</v>
      </c>
      <c r="BK104" s="196">
        <f>ROUND(I104*H104,2)</f>
        <v>0</v>
      </c>
      <c r="BL104" s="16" t="s">
        <v>146</v>
      </c>
      <c r="BM104" s="195" t="s">
        <v>593</v>
      </c>
    </row>
    <row r="105" s="2" customFormat="1">
      <c r="A105" s="37"/>
      <c r="B105" s="38"/>
      <c r="C105" s="39"/>
      <c r="D105" s="197" t="s">
        <v>149</v>
      </c>
      <c r="E105" s="39"/>
      <c r="F105" s="198" t="s">
        <v>375</v>
      </c>
      <c r="G105" s="39"/>
      <c r="H105" s="39"/>
      <c r="I105" s="199"/>
      <c r="J105" s="39"/>
      <c r="K105" s="39"/>
      <c r="L105" s="43"/>
      <c r="M105" s="200"/>
      <c r="N105" s="201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149</v>
      </c>
      <c r="AU105" s="16" t="s">
        <v>71</v>
      </c>
    </row>
    <row r="106" s="2" customFormat="1" ht="16.5" customHeight="1">
      <c r="A106" s="37"/>
      <c r="B106" s="38"/>
      <c r="C106" s="184" t="s">
        <v>181</v>
      </c>
      <c r="D106" s="184" t="s">
        <v>141</v>
      </c>
      <c r="E106" s="185" t="s">
        <v>377</v>
      </c>
      <c r="F106" s="186" t="s">
        <v>378</v>
      </c>
      <c r="G106" s="187" t="s">
        <v>362</v>
      </c>
      <c r="H106" s="188">
        <v>4.5</v>
      </c>
      <c r="I106" s="189"/>
      <c r="J106" s="190">
        <f>ROUND(I106*H106,2)</f>
        <v>0</v>
      </c>
      <c r="K106" s="186" t="s">
        <v>145</v>
      </c>
      <c r="L106" s="43"/>
      <c r="M106" s="191" t="s">
        <v>19</v>
      </c>
      <c r="N106" s="192" t="s">
        <v>42</v>
      </c>
      <c r="O106" s="83"/>
      <c r="P106" s="193">
        <f>O106*H106</f>
        <v>0</v>
      </c>
      <c r="Q106" s="193">
        <v>0</v>
      </c>
      <c r="R106" s="193">
        <f>Q106*H106</f>
        <v>0</v>
      </c>
      <c r="S106" s="193">
        <v>0</v>
      </c>
      <c r="T106" s="194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195" t="s">
        <v>146</v>
      </c>
      <c r="AT106" s="195" t="s">
        <v>141</v>
      </c>
      <c r="AU106" s="195" t="s">
        <v>71</v>
      </c>
      <c r="AY106" s="16" t="s">
        <v>147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16" t="s">
        <v>78</v>
      </c>
      <c r="BK106" s="196">
        <f>ROUND(I106*H106,2)</f>
        <v>0</v>
      </c>
      <c r="BL106" s="16" t="s">
        <v>146</v>
      </c>
      <c r="BM106" s="195" t="s">
        <v>594</v>
      </c>
    </row>
    <row r="107" s="2" customFormat="1">
      <c r="A107" s="37"/>
      <c r="B107" s="38"/>
      <c r="C107" s="39"/>
      <c r="D107" s="197" t="s">
        <v>149</v>
      </c>
      <c r="E107" s="39"/>
      <c r="F107" s="198" t="s">
        <v>380</v>
      </c>
      <c r="G107" s="39"/>
      <c r="H107" s="39"/>
      <c r="I107" s="199"/>
      <c r="J107" s="39"/>
      <c r="K107" s="39"/>
      <c r="L107" s="43"/>
      <c r="M107" s="200"/>
      <c r="N107" s="201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149</v>
      </c>
      <c r="AU107" s="16" t="s">
        <v>71</v>
      </c>
    </row>
    <row r="108" s="10" customFormat="1">
      <c r="A108" s="10"/>
      <c r="B108" s="202"/>
      <c r="C108" s="203"/>
      <c r="D108" s="204" t="s">
        <v>169</v>
      </c>
      <c r="E108" s="205" t="s">
        <v>19</v>
      </c>
      <c r="F108" s="206" t="s">
        <v>595</v>
      </c>
      <c r="G108" s="203"/>
      <c r="H108" s="207">
        <v>4.5</v>
      </c>
      <c r="I108" s="208"/>
      <c r="J108" s="203"/>
      <c r="K108" s="203"/>
      <c r="L108" s="209"/>
      <c r="M108" s="249"/>
      <c r="N108" s="250"/>
      <c r="O108" s="250"/>
      <c r="P108" s="250"/>
      <c r="Q108" s="250"/>
      <c r="R108" s="250"/>
      <c r="S108" s="250"/>
      <c r="T108" s="251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T108" s="213" t="s">
        <v>169</v>
      </c>
      <c r="AU108" s="213" t="s">
        <v>71</v>
      </c>
      <c r="AV108" s="10" t="s">
        <v>80</v>
      </c>
      <c r="AW108" s="10" t="s">
        <v>33</v>
      </c>
      <c r="AX108" s="10" t="s">
        <v>78</v>
      </c>
      <c r="AY108" s="213" t="s">
        <v>147</v>
      </c>
    </row>
    <row r="109" s="2" customFormat="1" ht="6.96" customHeight="1">
      <c r="A109" s="37"/>
      <c r="B109" s="58"/>
      <c r="C109" s="59"/>
      <c r="D109" s="59"/>
      <c r="E109" s="59"/>
      <c r="F109" s="59"/>
      <c r="G109" s="59"/>
      <c r="H109" s="59"/>
      <c r="I109" s="59"/>
      <c r="J109" s="59"/>
      <c r="K109" s="59"/>
      <c r="L109" s="43"/>
      <c r="M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</sheetData>
  <sheetProtection sheet="1" autoFilter="0" formatColumns="0" formatRows="0" objects="1" scenarios="1" spinCount="100000" saltValue="6LpL8OR3kp+ALEdPekUlGLXkf6r07G35nLgh6cp927nomf2H4dTSaclEXSWju5PtZMrJ+lNsbRagsQoucfiKeg==" hashValue="WNA5vmGiLqkxKDlnHY2sQffvVBuebcyMk5MEykAul57NwYoSA8/k/eJCLq6Y5vwDhE831JfgdZuUwyy4E5wT1w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hyperlinks>
    <hyperlink ref="F87" r:id="rId1" display="https://podminky.urs.cz/item/CS_URS_2024_01/111151231"/>
    <hyperlink ref="F93" r:id="rId2" display="https://podminky.urs.cz/item/CS_URS_2024_01/184808211"/>
    <hyperlink ref="F96" r:id="rId3" display="https://podminky.urs.cz/item/CS_URS_2024_01/184851256"/>
    <hyperlink ref="F99" r:id="rId4" display="https://podminky.urs.cz/item/CS_URS_2024_01/184911111"/>
    <hyperlink ref="F102" r:id="rId5" display="https://podminky.urs.cz/item/CS_URS_2024_01/185804312"/>
    <hyperlink ref="F105" r:id="rId6" display="https://podminky.urs.cz/item/CS_URS_2024_01/185851121"/>
    <hyperlink ref="F107" r:id="rId7" display="https://podminky.urs.cz/item/CS_URS_2024_01/185851129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Doubrava Daniel</dc:creator>
  <cp:lastModifiedBy>Doubrava Daniel</cp:lastModifiedBy>
  <dcterms:created xsi:type="dcterms:W3CDTF">2024-04-17T13:15:57Z</dcterms:created>
  <dcterms:modified xsi:type="dcterms:W3CDTF">2024-04-17T13:16:38Z</dcterms:modified>
</cp:coreProperties>
</file>